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KROSSQL\Export\"/>
    </mc:Choice>
  </mc:AlternateContent>
  <xr:revisionPtr revIDLastSave="0" documentId="11_0E257D477E5D9114E1B30F2EB2B91C86E4FA4715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Rekapitulace stavby" sheetId="1" r:id="rId1"/>
    <sheet name="D1.01.1 - Stavební" sheetId="2" r:id="rId2"/>
    <sheet name="D1.01.3 - Požárně bezpečn..." sheetId="3" r:id="rId3"/>
    <sheet name="D1.01.4a - Vytápění" sheetId="4" r:id="rId4"/>
    <sheet name="D1.01.4d - Měření a regul..." sheetId="5" r:id="rId5"/>
    <sheet name="D1.01.4e - Zdravotně tech..." sheetId="6" r:id="rId6"/>
    <sheet name="D1.01.4g1 - Silnoproudá e..." sheetId="7" r:id="rId7"/>
    <sheet name="D1.01.4h1 - UKS-datové ro..." sheetId="8" r:id="rId8"/>
    <sheet name="D1.01.4h3 - EPS-elektrick..." sheetId="9" r:id="rId9"/>
    <sheet name="D1.01.6 - Medicinální plyny" sheetId="10" r:id="rId10"/>
    <sheet name="D1.01.4c - Vzduchotechnik..." sheetId="11" r:id="rId11"/>
    <sheet name="D2.013 - Zpevněné plochy" sheetId="12" r:id="rId12"/>
    <sheet name="VRN - Vedlejší rozpočtové..." sheetId="13" r:id="rId13"/>
  </sheets>
  <definedNames>
    <definedName name="_xlnm._FilterDatabase" localSheetId="1" hidden="1">'D1.01.1 - Stavební'!$C$161:$K$2837</definedName>
    <definedName name="_xlnm._FilterDatabase" localSheetId="2" hidden="1">'D1.01.3 - Požárně bezpečn...'!$C$121:$K$192</definedName>
    <definedName name="_xlnm._FilterDatabase" localSheetId="3" hidden="1">'D1.01.4a - Vytápění'!$C$128:$K$498</definedName>
    <definedName name="_xlnm._FilterDatabase" localSheetId="4" hidden="1">'D1.01.4d - Měření a regul...'!$C$125:$K$199</definedName>
    <definedName name="_xlnm._FilterDatabase" localSheetId="5" hidden="1">'D1.01.4e - Zdravotně tech...'!$C$124:$K$285</definedName>
    <definedName name="_xlnm._FilterDatabase" localSheetId="6" hidden="1">'D1.01.4g1 - Silnoproudá e...'!$C$132:$K$626</definedName>
    <definedName name="_xlnm._FilterDatabase" localSheetId="7" hidden="1">'D1.01.4h1 - UKS-datové ro...'!$C$146:$K$354</definedName>
    <definedName name="_xlnm._FilterDatabase" localSheetId="8" hidden="1">'D1.01.4h3 - EPS-elektrick...'!$C$142:$K$347</definedName>
    <definedName name="_xlnm._FilterDatabase" localSheetId="9" hidden="1">'D1.01.6 - Medicinální plyny'!$C$123:$K$157</definedName>
    <definedName name="_xlnm._FilterDatabase" localSheetId="10" hidden="1">'D1.01.4c - Vzduchotechnik...'!$C$132:$K$801</definedName>
    <definedName name="_xlnm._FilterDatabase" localSheetId="11" hidden="1">'D2.013 - Zpevněné plochy'!$C$124:$K$319</definedName>
    <definedName name="_xlnm._FilterDatabase" localSheetId="12" hidden="1">'VRN - Vedlejší rozpočtové...'!$C$122:$K$240</definedName>
    <definedName name="_xlnm.Print_Titles" localSheetId="0">'Rekapitulace stavby'!$92:$92</definedName>
    <definedName name="_xlnm.Print_Titles" localSheetId="1">'D1.01.1 - Stavební'!$161:$161</definedName>
    <definedName name="_xlnm.Print_Titles" localSheetId="2">'D1.01.3 - Požárně bezpečn...'!$121:$121</definedName>
    <definedName name="_xlnm.Print_Titles" localSheetId="3">'D1.01.4a - Vytápění'!$128:$128</definedName>
    <definedName name="_xlnm.Print_Titles" localSheetId="4">'D1.01.4d - Měření a regul...'!$125:$125</definedName>
    <definedName name="_xlnm.Print_Titles" localSheetId="5">'D1.01.4e - Zdravotně tech...'!$124:$124</definedName>
    <definedName name="_xlnm.Print_Titles" localSheetId="6">'D1.01.4g1 - Silnoproudá e...'!$132:$132</definedName>
    <definedName name="_xlnm.Print_Titles" localSheetId="7">'D1.01.4h1 - UKS-datové ro...'!$146:$146</definedName>
    <definedName name="_xlnm.Print_Titles" localSheetId="8">'D1.01.4h3 - EPS-elektrick...'!$142:$142</definedName>
    <definedName name="_xlnm.Print_Titles" localSheetId="9">'D1.01.6 - Medicinální plyny'!$123:$123</definedName>
    <definedName name="_xlnm.Print_Titles" localSheetId="10">'D1.01.4c - Vzduchotechnik...'!$132:$132</definedName>
    <definedName name="_xlnm.Print_Titles" localSheetId="11">'D2.013 - Zpevněné plochy'!$124:$124</definedName>
    <definedName name="_xlnm.Print_Titles" localSheetId="12">'VRN - Vedlejší rozpočtové...'!$122:$122</definedName>
    <definedName name="_xlnm.Print_Area" localSheetId="0">'Rekapitulace stavby'!$D$4:$AO$76,'Rekapitulace stavby'!$C$82:$AQ$108</definedName>
    <definedName name="_xlnm.Print_Area" localSheetId="1">'D1.01.1 - Stavební'!$C$4:$J$76,'D1.01.1 - Stavební'!$C$82:$J$141,'D1.01.1 - Stavební'!$C$147:$K$2837</definedName>
    <definedName name="_xlnm.Print_Area" localSheetId="2">'D1.01.3 - Požárně bezpečn...'!$C$4:$J$76,'D1.01.3 - Požárně bezpečn...'!$C$82:$J$101,'D1.01.3 - Požárně bezpečn...'!$C$107:$K$192</definedName>
    <definedName name="_xlnm.Print_Area" localSheetId="3">'D1.01.4a - Vytápění'!$C$4:$J$76,'D1.01.4a - Vytápění'!$C$82:$J$108,'D1.01.4a - Vytápění'!$C$114:$K$498</definedName>
    <definedName name="_xlnm.Print_Area" localSheetId="4">'D1.01.4d - Měření a regul...'!$C$4:$J$76,'D1.01.4d - Měření a regul...'!$C$82:$J$105,'D1.01.4d - Měření a regul...'!$C$111:$K$199</definedName>
    <definedName name="_xlnm.Print_Area" localSheetId="5">'D1.01.4e - Zdravotně tech...'!$C$4:$J$76,'D1.01.4e - Zdravotně tech...'!$C$82:$J$104,'D1.01.4e - Zdravotně tech...'!$C$110:$K$285</definedName>
    <definedName name="_xlnm.Print_Area" localSheetId="6">'D1.01.4g1 - Silnoproudá e...'!$C$4:$J$76,'D1.01.4g1 - Silnoproudá e...'!$C$82:$J$112,'D1.01.4g1 - Silnoproudá e...'!$C$118:$K$626</definedName>
    <definedName name="_xlnm.Print_Area" localSheetId="7">'D1.01.4h1 - UKS-datové ro...'!$C$4:$J$76,'D1.01.4h1 - UKS-datové ro...'!$C$82:$J$126,'D1.01.4h1 - UKS-datové ro...'!$C$132:$K$354</definedName>
    <definedName name="_xlnm.Print_Area" localSheetId="8">'D1.01.4h3 - EPS-elektrick...'!$C$4:$J$76,'D1.01.4h3 - EPS-elektrick...'!$C$82:$J$122,'D1.01.4h3 - EPS-elektrick...'!$C$128:$K$347</definedName>
    <definedName name="_xlnm.Print_Area" localSheetId="9">'D1.01.6 - Medicinální plyny'!$C$4:$J$76,'D1.01.6 - Medicinální plyny'!$C$82:$J$103,'D1.01.6 - Medicinální plyny'!$C$109:$K$157</definedName>
    <definedName name="_xlnm.Print_Area" localSheetId="10">'D1.01.4c - Vzduchotechnik...'!$C$4:$J$76,'D1.01.4c - Vzduchotechnik...'!$C$82:$J$112,'D1.01.4c - Vzduchotechnik...'!$C$118:$K$801</definedName>
    <definedName name="_xlnm.Print_Area" localSheetId="11">'D2.013 - Zpevněné plochy'!$C$4:$J$76,'D2.013 - Zpevněné plochy'!$C$82:$J$106,'D2.013 - Zpevněné plochy'!$C$112:$K$319</definedName>
    <definedName name="_xlnm.Print_Area" localSheetId="12">'VRN - Vedlejší rozpočtové...'!$C$4:$J$76,'VRN - Vedlejší rozpočtové...'!$C$82:$J$104,'VRN - Vedlejší rozpočtové...'!$C$110:$K$240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3" l="1"/>
  <c r="J36" i="13"/>
  <c r="AY107" i="1"/>
  <c r="J35" i="13"/>
  <c r="AX107" i="1"/>
  <c r="BI238" i="13"/>
  <c r="BH238" i="13"/>
  <c r="BG238" i="13"/>
  <c r="BF238" i="13"/>
  <c r="T238" i="13"/>
  <c r="R238" i="13"/>
  <c r="P238" i="13"/>
  <c r="BI234" i="13"/>
  <c r="BH234" i="13"/>
  <c r="BG234" i="13"/>
  <c r="BF234" i="13"/>
  <c r="T234" i="13"/>
  <c r="R234" i="13"/>
  <c r="P234" i="13"/>
  <c r="BI230" i="13"/>
  <c r="BH230" i="13"/>
  <c r="BG230" i="13"/>
  <c r="BF230" i="13"/>
  <c r="T230" i="13"/>
  <c r="R230" i="13"/>
  <c r="P230" i="13"/>
  <c r="BI221" i="13"/>
  <c r="BH221" i="13"/>
  <c r="BG221" i="13"/>
  <c r="BF221" i="13"/>
  <c r="T221" i="13"/>
  <c r="T220" i="13"/>
  <c r="R221" i="13"/>
  <c r="R220" i="13"/>
  <c r="P221" i="13"/>
  <c r="P220" i="13"/>
  <c r="BI217" i="13"/>
  <c r="BH217" i="13"/>
  <c r="BG217" i="13"/>
  <c r="BF217" i="13"/>
  <c r="T217" i="13"/>
  <c r="R217" i="13"/>
  <c r="P217" i="13"/>
  <c r="BI214" i="13"/>
  <c r="BH214" i="13"/>
  <c r="BG214" i="13"/>
  <c r="BF214" i="13"/>
  <c r="T214" i="13"/>
  <c r="R214" i="13"/>
  <c r="P214" i="13"/>
  <c r="BI202" i="13"/>
  <c r="BH202" i="13"/>
  <c r="BG202" i="13"/>
  <c r="BF202" i="13"/>
  <c r="T202" i="13"/>
  <c r="R202" i="13"/>
  <c r="P202" i="13"/>
  <c r="BI191" i="13"/>
  <c r="BH191" i="13"/>
  <c r="BG191" i="13"/>
  <c r="BF191" i="13"/>
  <c r="T191" i="13"/>
  <c r="R191" i="13"/>
  <c r="P191" i="13"/>
  <c r="BI186" i="13"/>
  <c r="BH186" i="13"/>
  <c r="BG186" i="13"/>
  <c r="BF186" i="13"/>
  <c r="T186" i="13"/>
  <c r="R186" i="13"/>
  <c r="P186" i="13"/>
  <c r="BI183" i="13"/>
  <c r="BH183" i="13"/>
  <c r="BG183" i="13"/>
  <c r="BF183" i="13"/>
  <c r="T183" i="13"/>
  <c r="R183" i="13"/>
  <c r="P183" i="13"/>
  <c r="BI181" i="13"/>
  <c r="BH181" i="13"/>
  <c r="BG181" i="13"/>
  <c r="BF181" i="13"/>
  <c r="T181" i="13"/>
  <c r="R181" i="13"/>
  <c r="P181" i="13"/>
  <c r="BI174" i="13"/>
  <c r="BH174" i="13"/>
  <c r="BG174" i="13"/>
  <c r="BF174" i="13"/>
  <c r="T174" i="13"/>
  <c r="R174" i="13"/>
  <c r="P174" i="13"/>
  <c r="BI148" i="13"/>
  <c r="BH148" i="13"/>
  <c r="BG148" i="13"/>
  <c r="BF148" i="13"/>
  <c r="T148" i="13"/>
  <c r="R148" i="13"/>
  <c r="P148" i="13"/>
  <c r="BI141" i="13"/>
  <c r="BH141" i="13"/>
  <c r="BG141" i="13"/>
  <c r="BF141" i="13"/>
  <c r="T141" i="13"/>
  <c r="T140" i="13"/>
  <c r="R141" i="13"/>
  <c r="R140" i="13"/>
  <c r="P141" i="13"/>
  <c r="P140" i="13"/>
  <c r="BI131" i="13"/>
  <c r="BH131" i="13"/>
  <c r="BG131" i="13"/>
  <c r="BF131" i="13"/>
  <c r="T131" i="13"/>
  <c r="R131" i="13"/>
  <c r="P131" i="13"/>
  <c r="BI126" i="13"/>
  <c r="BH126" i="13"/>
  <c r="BG126" i="13"/>
  <c r="BF126" i="13"/>
  <c r="T126" i="13"/>
  <c r="T125" i="13" s="1"/>
  <c r="R126" i="13"/>
  <c r="R125" i="13" s="1"/>
  <c r="P126" i="13"/>
  <c r="P125" i="13" s="1"/>
  <c r="J120" i="13"/>
  <c r="J119" i="13"/>
  <c r="F119" i="13"/>
  <c r="F117" i="13"/>
  <c r="E115" i="13"/>
  <c r="J92" i="13"/>
  <c r="J91" i="13"/>
  <c r="F91" i="13"/>
  <c r="F89" i="13"/>
  <c r="E87" i="13"/>
  <c r="J18" i="13"/>
  <c r="E18" i="13"/>
  <c r="F120" i="13"/>
  <c r="J17" i="13"/>
  <c r="J12" i="13"/>
  <c r="J117" i="13"/>
  <c r="E7" i="13"/>
  <c r="E113" i="13"/>
  <c r="J37" i="12"/>
  <c r="J36" i="12"/>
  <c r="AY106" i="1"/>
  <c r="J35" i="12"/>
  <c r="AX106" i="1"/>
  <c r="BI318" i="12"/>
  <c r="BH318" i="12"/>
  <c r="BG318" i="12"/>
  <c r="BF318" i="12"/>
  <c r="T318" i="12"/>
  <c r="R318" i="12"/>
  <c r="P318" i="12"/>
  <c r="BI316" i="12"/>
  <c r="BH316" i="12"/>
  <c r="BG316" i="12"/>
  <c r="BF316" i="12"/>
  <c r="T316" i="12"/>
  <c r="R316" i="12"/>
  <c r="P316" i="12"/>
  <c r="BI313" i="12"/>
  <c r="BH313" i="12"/>
  <c r="BG313" i="12"/>
  <c r="BF313" i="12"/>
  <c r="T313" i="12"/>
  <c r="R313" i="12"/>
  <c r="P313" i="12"/>
  <c r="BI311" i="12"/>
  <c r="BH311" i="12"/>
  <c r="BG311" i="12"/>
  <c r="BF311" i="12"/>
  <c r="T311" i="12"/>
  <c r="R311" i="12"/>
  <c r="P311" i="12"/>
  <c r="BI304" i="12"/>
  <c r="BH304" i="12"/>
  <c r="BG304" i="12"/>
  <c r="BF304" i="12"/>
  <c r="T304" i="12"/>
  <c r="R304" i="12"/>
  <c r="P304" i="12"/>
  <c r="BI299" i="12"/>
  <c r="BH299" i="12"/>
  <c r="BG299" i="12"/>
  <c r="BF299" i="12"/>
  <c r="T299" i="12"/>
  <c r="R299" i="12"/>
  <c r="P299" i="12"/>
  <c r="BI297" i="12"/>
  <c r="BH297" i="12"/>
  <c r="BG297" i="12"/>
  <c r="BF297" i="12"/>
  <c r="T297" i="12"/>
  <c r="R297" i="12"/>
  <c r="P297" i="12"/>
  <c r="BI289" i="12"/>
  <c r="BH289" i="12"/>
  <c r="BG289" i="12"/>
  <c r="BF289" i="12"/>
  <c r="T289" i="12"/>
  <c r="R289" i="12"/>
  <c r="P289" i="12"/>
  <c r="BI284" i="12"/>
  <c r="BH284" i="12"/>
  <c r="BG284" i="12"/>
  <c r="BF284" i="12"/>
  <c r="T284" i="12"/>
  <c r="R284" i="12"/>
  <c r="P284" i="12"/>
  <c r="BI280" i="12"/>
  <c r="BH280" i="12"/>
  <c r="BG280" i="12"/>
  <c r="BF280" i="12"/>
  <c r="T280" i="12"/>
  <c r="R280" i="12"/>
  <c r="P280" i="12"/>
  <c r="BI278" i="12"/>
  <c r="BH278" i="12"/>
  <c r="BG278" i="12"/>
  <c r="BF278" i="12"/>
  <c r="T278" i="12"/>
  <c r="R278" i="12"/>
  <c r="P278" i="12"/>
  <c r="BI271" i="12"/>
  <c r="BH271" i="12"/>
  <c r="BG271" i="12"/>
  <c r="BF271" i="12"/>
  <c r="T271" i="12"/>
  <c r="R271" i="12"/>
  <c r="P271" i="12"/>
  <c r="BI265" i="12"/>
  <c r="BH265" i="12"/>
  <c r="BG265" i="12"/>
  <c r="BF265" i="12"/>
  <c r="T265" i="12"/>
  <c r="R265" i="12"/>
  <c r="P265" i="12"/>
  <c r="BI263" i="12"/>
  <c r="BH263" i="12"/>
  <c r="BG263" i="12"/>
  <c r="BF263" i="12"/>
  <c r="T263" i="12"/>
  <c r="R263" i="12"/>
  <c r="P263" i="12"/>
  <c r="BI257" i="12"/>
  <c r="BH257" i="12"/>
  <c r="BG257" i="12"/>
  <c r="BF257" i="12"/>
  <c r="T257" i="12"/>
  <c r="R257" i="12"/>
  <c r="P257" i="12"/>
  <c r="BI251" i="12"/>
  <c r="BH251" i="12"/>
  <c r="BG251" i="12"/>
  <c r="BF251" i="12"/>
  <c r="T251" i="12"/>
  <c r="R251" i="12"/>
  <c r="P251" i="12"/>
  <c r="BI244" i="12"/>
  <c r="BH244" i="12"/>
  <c r="BG244" i="12"/>
  <c r="BF244" i="12"/>
  <c r="T244" i="12"/>
  <c r="R244" i="12"/>
  <c r="P244" i="12"/>
  <c r="BI236" i="12"/>
  <c r="BH236" i="12"/>
  <c r="BG236" i="12"/>
  <c r="BF236" i="12"/>
  <c r="T236" i="12"/>
  <c r="R236" i="12"/>
  <c r="P236" i="12"/>
  <c r="BI234" i="12"/>
  <c r="BH234" i="12"/>
  <c r="BG234" i="12"/>
  <c r="BF234" i="12"/>
  <c r="T234" i="12"/>
  <c r="R234" i="12"/>
  <c r="P234" i="12"/>
  <c r="BI228" i="12"/>
  <c r="BH228" i="12"/>
  <c r="BG228" i="12"/>
  <c r="BF228" i="12"/>
  <c r="T228" i="12"/>
  <c r="R228" i="12"/>
  <c r="P228" i="12"/>
  <c r="BI222" i="12"/>
  <c r="BH222" i="12"/>
  <c r="BG222" i="12"/>
  <c r="BF222" i="12"/>
  <c r="T222" i="12"/>
  <c r="R222" i="12"/>
  <c r="P222" i="12"/>
  <c r="BI218" i="12"/>
  <c r="BH218" i="12"/>
  <c r="BG218" i="12"/>
  <c r="BF218" i="12"/>
  <c r="T218" i="12"/>
  <c r="R218" i="12"/>
  <c r="P218" i="12"/>
  <c r="BI215" i="12"/>
  <c r="BH215" i="12"/>
  <c r="BG215" i="12"/>
  <c r="BF215" i="12"/>
  <c r="T215" i="12"/>
  <c r="R215" i="12"/>
  <c r="P215" i="12"/>
  <c r="BI211" i="12"/>
  <c r="BH211" i="12"/>
  <c r="BG211" i="12"/>
  <c r="BF211" i="12"/>
  <c r="T211" i="12"/>
  <c r="R211" i="12"/>
  <c r="P211" i="12"/>
  <c r="BI205" i="12"/>
  <c r="BH205" i="12"/>
  <c r="BG205" i="12"/>
  <c r="BF205" i="12"/>
  <c r="T205" i="12"/>
  <c r="R205" i="12"/>
  <c r="P205" i="12"/>
  <c r="BI199" i="12"/>
  <c r="BH199" i="12"/>
  <c r="BG199" i="12"/>
  <c r="BF199" i="12"/>
  <c r="T199" i="12"/>
  <c r="R199" i="12"/>
  <c r="P199" i="12"/>
  <c r="BI194" i="12"/>
  <c r="BH194" i="12"/>
  <c r="BG194" i="12"/>
  <c r="BF194" i="12"/>
  <c r="T194" i="12"/>
  <c r="R194" i="12"/>
  <c r="P194" i="12"/>
  <c r="BI186" i="12"/>
  <c r="BH186" i="12"/>
  <c r="BG186" i="12"/>
  <c r="BF186" i="12"/>
  <c r="T186" i="12"/>
  <c r="R186" i="12"/>
  <c r="P186" i="12"/>
  <c r="BI181" i="12"/>
  <c r="BH181" i="12"/>
  <c r="BG181" i="12"/>
  <c r="BF181" i="12"/>
  <c r="T181" i="12"/>
  <c r="R181" i="12"/>
  <c r="P181" i="12"/>
  <c r="BI176" i="12"/>
  <c r="BH176" i="12"/>
  <c r="BG176" i="12"/>
  <c r="BF176" i="12"/>
  <c r="T176" i="12"/>
  <c r="R176" i="12"/>
  <c r="P176" i="12"/>
  <c r="BI170" i="12"/>
  <c r="BH170" i="12"/>
  <c r="BG170" i="12"/>
  <c r="BF170" i="12"/>
  <c r="T170" i="12"/>
  <c r="R170" i="12"/>
  <c r="P170" i="12"/>
  <c r="BI164" i="12"/>
  <c r="BH164" i="12"/>
  <c r="BG164" i="12"/>
  <c r="BF164" i="12"/>
  <c r="T164" i="12"/>
  <c r="R164" i="12"/>
  <c r="P164" i="12"/>
  <c r="BI160" i="12"/>
  <c r="BH160" i="12"/>
  <c r="BG160" i="12"/>
  <c r="BF160" i="12"/>
  <c r="T160" i="12"/>
  <c r="R160" i="12"/>
  <c r="P160" i="12"/>
  <c r="BI154" i="12"/>
  <c r="BH154" i="12"/>
  <c r="BG154" i="12"/>
  <c r="BF154" i="12"/>
  <c r="T154" i="12"/>
  <c r="R154" i="12"/>
  <c r="P154" i="12"/>
  <c r="BI148" i="12"/>
  <c r="BH148" i="12"/>
  <c r="BG148" i="12"/>
  <c r="BF148" i="12"/>
  <c r="T148" i="12"/>
  <c r="R148" i="12"/>
  <c r="P148" i="12"/>
  <c r="BI141" i="12"/>
  <c r="BH141" i="12"/>
  <c r="BG141" i="12"/>
  <c r="BF141" i="12"/>
  <c r="T141" i="12"/>
  <c r="R141" i="12"/>
  <c r="P141" i="12"/>
  <c r="BI134" i="12"/>
  <c r="BH134" i="12"/>
  <c r="BG134" i="12"/>
  <c r="BF134" i="12"/>
  <c r="T134" i="12"/>
  <c r="R134" i="12"/>
  <c r="P134" i="12"/>
  <c r="BI128" i="12"/>
  <c r="BH128" i="12"/>
  <c r="BG128" i="12"/>
  <c r="BF128" i="12"/>
  <c r="T128" i="12"/>
  <c r="R128" i="12"/>
  <c r="P128" i="12"/>
  <c r="J122" i="12"/>
  <c r="J121" i="12"/>
  <c r="F121" i="12"/>
  <c r="F119" i="12"/>
  <c r="E117" i="12"/>
  <c r="J92" i="12"/>
  <c r="J91" i="12"/>
  <c r="F91" i="12"/>
  <c r="F89" i="12"/>
  <c r="E87" i="12"/>
  <c r="J18" i="12"/>
  <c r="E18" i="12"/>
  <c r="F122" i="12"/>
  <c r="J17" i="12"/>
  <c r="J12" i="12"/>
  <c r="J89" i="12"/>
  <c r="E7" i="12"/>
  <c r="E85" i="12"/>
  <c r="J39" i="11"/>
  <c r="J38" i="11"/>
  <c r="AY105" i="1"/>
  <c r="J37" i="11"/>
  <c r="AX105" i="1"/>
  <c r="BI801" i="11"/>
  <c r="BH801" i="11"/>
  <c r="BG801" i="11"/>
  <c r="BF801" i="11"/>
  <c r="T801" i="11"/>
  <c r="R801" i="11"/>
  <c r="P801" i="11"/>
  <c r="BI800" i="11"/>
  <c r="BH800" i="11"/>
  <c r="BG800" i="11"/>
  <c r="BF800" i="11"/>
  <c r="T800" i="11"/>
  <c r="R800" i="11"/>
  <c r="P800" i="11"/>
  <c r="BI799" i="11"/>
  <c r="BH799" i="11"/>
  <c r="BG799" i="11"/>
  <c r="BF799" i="11"/>
  <c r="T799" i="11"/>
  <c r="R799" i="11"/>
  <c r="P799" i="11"/>
  <c r="BI798" i="11"/>
  <c r="BH798" i="11"/>
  <c r="BG798" i="11"/>
  <c r="BF798" i="11"/>
  <c r="T798" i="11"/>
  <c r="R798" i="11"/>
  <c r="P798" i="11"/>
  <c r="BI797" i="11"/>
  <c r="BH797" i="11"/>
  <c r="BG797" i="11"/>
  <c r="BF797" i="11"/>
  <c r="T797" i="11"/>
  <c r="R797" i="11"/>
  <c r="P797" i="11"/>
  <c r="BI796" i="11"/>
  <c r="BH796" i="11"/>
  <c r="BG796" i="11"/>
  <c r="BF796" i="11"/>
  <c r="T796" i="11"/>
  <c r="R796" i="11"/>
  <c r="P796" i="11"/>
  <c r="BI795" i="11"/>
  <c r="BH795" i="11"/>
  <c r="BG795" i="11"/>
  <c r="BF795" i="11"/>
  <c r="T795" i="11"/>
  <c r="R795" i="11"/>
  <c r="P795" i="11"/>
  <c r="BI794" i="11"/>
  <c r="BH794" i="11"/>
  <c r="BG794" i="11"/>
  <c r="BF794" i="11"/>
  <c r="T794" i="11"/>
  <c r="R794" i="11"/>
  <c r="P794" i="11"/>
  <c r="BI793" i="11"/>
  <c r="BH793" i="11"/>
  <c r="BG793" i="11"/>
  <c r="BF793" i="11"/>
  <c r="T793" i="11"/>
  <c r="R793" i="11"/>
  <c r="P793" i="11"/>
  <c r="BI792" i="11"/>
  <c r="BH792" i="11"/>
  <c r="BG792" i="11"/>
  <c r="BF792" i="11"/>
  <c r="T792" i="11"/>
  <c r="R792" i="11"/>
  <c r="P792" i="11"/>
  <c r="BI791" i="11"/>
  <c r="BH791" i="11"/>
  <c r="BG791" i="11"/>
  <c r="BF791" i="11"/>
  <c r="T791" i="11"/>
  <c r="R791" i="11"/>
  <c r="P791" i="11"/>
  <c r="BI790" i="11"/>
  <c r="BH790" i="11"/>
  <c r="BG790" i="11"/>
  <c r="BF790" i="11"/>
  <c r="T790" i="11"/>
  <c r="R790" i="11"/>
  <c r="P790" i="11"/>
  <c r="BI789" i="11"/>
  <c r="BH789" i="11"/>
  <c r="BG789" i="11"/>
  <c r="BF789" i="11"/>
  <c r="T789" i="11"/>
  <c r="R789" i="11"/>
  <c r="P789" i="11"/>
  <c r="BI788" i="11"/>
  <c r="BH788" i="11"/>
  <c r="BG788" i="11"/>
  <c r="BF788" i="11"/>
  <c r="T788" i="11"/>
  <c r="R788" i="11"/>
  <c r="P788" i="11"/>
  <c r="BI787" i="11"/>
  <c r="BH787" i="11"/>
  <c r="BG787" i="11"/>
  <c r="BF787" i="11"/>
  <c r="T787" i="11"/>
  <c r="R787" i="11"/>
  <c r="P787" i="11"/>
  <c r="BI786" i="11"/>
  <c r="BH786" i="11"/>
  <c r="BG786" i="11"/>
  <c r="BF786" i="11"/>
  <c r="T786" i="11"/>
  <c r="R786" i="11"/>
  <c r="P786" i="11"/>
  <c r="BI785" i="11"/>
  <c r="BH785" i="11"/>
  <c r="BG785" i="11"/>
  <c r="BF785" i="11"/>
  <c r="T785" i="11"/>
  <c r="R785" i="11"/>
  <c r="P785" i="11"/>
  <c r="BI784" i="11"/>
  <c r="BH784" i="11"/>
  <c r="BG784" i="11"/>
  <c r="BF784" i="11"/>
  <c r="T784" i="11"/>
  <c r="R784" i="11"/>
  <c r="P784" i="11"/>
  <c r="BI782" i="11"/>
  <c r="BH782" i="11"/>
  <c r="BG782" i="11"/>
  <c r="BF782" i="11"/>
  <c r="T782" i="11"/>
  <c r="R782" i="11"/>
  <c r="P782" i="11"/>
  <c r="BI781" i="11"/>
  <c r="BH781" i="11"/>
  <c r="BG781" i="11"/>
  <c r="BF781" i="11"/>
  <c r="T781" i="11"/>
  <c r="R781" i="11"/>
  <c r="P781" i="11"/>
  <c r="BI780" i="11"/>
  <c r="BH780" i="11"/>
  <c r="BG780" i="11"/>
  <c r="BF780" i="11"/>
  <c r="T780" i="11"/>
  <c r="R780" i="11"/>
  <c r="P780" i="11"/>
  <c r="BI779" i="11"/>
  <c r="BH779" i="11"/>
  <c r="BG779" i="11"/>
  <c r="BF779" i="11"/>
  <c r="T779" i="11"/>
  <c r="R779" i="11"/>
  <c r="P779" i="11"/>
  <c r="BI778" i="11"/>
  <c r="BH778" i="11"/>
  <c r="BG778" i="11"/>
  <c r="BF778" i="11"/>
  <c r="T778" i="11"/>
  <c r="R778" i="11"/>
  <c r="P778" i="11"/>
  <c r="BI776" i="11"/>
  <c r="BH776" i="11"/>
  <c r="BG776" i="11"/>
  <c r="BF776" i="11"/>
  <c r="T776" i="11"/>
  <c r="R776" i="11"/>
  <c r="P776" i="11"/>
  <c r="BI775" i="11"/>
  <c r="BH775" i="11"/>
  <c r="BG775" i="11"/>
  <c r="BF775" i="11"/>
  <c r="T775" i="11"/>
  <c r="R775" i="11"/>
  <c r="P775" i="11"/>
  <c r="BI771" i="11"/>
  <c r="BH771" i="11"/>
  <c r="BG771" i="11"/>
  <c r="BF771" i="11"/>
  <c r="T771" i="11"/>
  <c r="R771" i="11"/>
  <c r="P771" i="11"/>
  <c r="BI770" i="11"/>
  <c r="BH770" i="11"/>
  <c r="BG770" i="11"/>
  <c r="BF770" i="11"/>
  <c r="T770" i="11"/>
  <c r="R770" i="11"/>
  <c r="P770" i="11"/>
  <c r="BI769" i="11"/>
  <c r="BH769" i="11"/>
  <c r="BG769" i="11"/>
  <c r="BF769" i="11"/>
  <c r="T769" i="11"/>
  <c r="R769" i="11"/>
  <c r="P769" i="11"/>
  <c r="BI765" i="11"/>
  <c r="BH765" i="11"/>
  <c r="BG765" i="11"/>
  <c r="BF765" i="11"/>
  <c r="T765" i="11"/>
  <c r="R765" i="11"/>
  <c r="P765" i="11"/>
  <c r="BI763" i="11"/>
  <c r="BH763" i="11"/>
  <c r="BG763" i="11"/>
  <c r="BF763" i="11"/>
  <c r="T763" i="11"/>
  <c r="R763" i="11"/>
  <c r="P763" i="11"/>
  <c r="BI762" i="11"/>
  <c r="BH762" i="11"/>
  <c r="BG762" i="11"/>
  <c r="BF762" i="11"/>
  <c r="T762" i="11"/>
  <c r="R762" i="11"/>
  <c r="P762" i="11"/>
  <c r="BI758" i="11"/>
  <c r="BH758" i="11"/>
  <c r="BG758" i="11"/>
  <c r="BF758" i="11"/>
  <c r="T758" i="11"/>
  <c r="R758" i="11"/>
  <c r="P758" i="11"/>
  <c r="BI751" i="11"/>
  <c r="BH751" i="11"/>
  <c r="BG751" i="11"/>
  <c r="BF751" i="11"/>
  <c r="T751" i="11"/>
  <c r="R751" i="11"/>
  <c r="P751" i="11"/>
  <c r="BI749" i="11"/>
  <c r="BH749" i="11"/>
  <c r="BG749" i="11"/>
  <c r="BF749" i="11"/>
  <c r="T749" i="11"/>
  <c r="R749" i="11"/>
  <c r="P749" i="11"/>
  <c r="BI748" i="11"/>
  <c r="BH748" i="11"/>
  <c r="BG748" i="11"/>
  <c r="BF748" i="11"/>
  <c r="T748" i="11"/>
  <c r="R748" i="11"/>
  <c r="P748" i="11"/>
  <c r="BI744" i="11"/>
  <c r="BH744" i="11"/>
  <c r="BG744" i="11"/>
  <c r="BF744" i="11"/>
  <c r="T744" i="11"/>
  <c r="R744" i="11"/>
  <c r="P744" i="11"/>
  <c r="BI740" i="11"/>
  <c r="BH740" i="11"/>
  <c r="BG740" i="11"/>
  <c r="BF740" i="11"/>
  <c r="T740" i="11"/>
  <c r="R740" i="11"/>
  <c r="P740" i="11"/>
  <c r="BI738" i="11"/>
  <c r="BH738" i="11"/>
  <c r="BG738" i="11"/>
  <c r="BF738" i="11"/>
  <c r="T738" i="11"/>
  <c r="R738" i="11"/>
  <c r="P738" i="11"/>
  <c r="BI737" i="11"/>
  <c r="BH737" i="11"/>
  <c r="BG737" i="11"/>
  <c r="BF737" i="11"/>
  <c r="T737" i="11"/>
  <c r="R737" i="11"/>
  <c r="P737" i="11"/>
  <c r="BI733" i="11"/>
  <c r="BH733" i="11"/>
  <c r="BG733" i="11"/>
  <c r="BF733" i="11"/>
  <c r="T733" i="11"/>
  <c r="R733" i="11"/>
  <c r="P733" i="11"/>
  <c r="BI729" i="11"/>
  <c r="BH729" i="11"/>
  <c r="BG729" i="11"/>
  <c r="BF729" i="11"/>
  <c r="T729" i="11"/>
  <c r="R729" i="11"/>
  <c r="P729" i="11"/>
  <c r="BI725" i="11"/>
  <c r="BH725" i="11"/>
  <c r="BG725" i="11"/>
  <c r="BF725" i="11"/>
  <c r="T725" i="11"/>
  <c r="R725" i="11"/>
  <c r="P725" i="11"/>
  <c r="BI721" i="11"/>
  <c r="BH721" i="11"/>
  <c r="BG721" i="11"/>
  <c r="BF721" i="11"/>
  <c r="T721" i="11"/>
  <c r="R721" i="11"/>
  <c r="P721" i="11"/>
  <c r="BI719" i="11"/>
  <c r="BH719" i="11"/>
  <c r="BG719" i="11"/>
  <c r="BF719" i="11"/>
  <c r="T719" i="11"/>
  <c r="R719" i="11"/>
  <c r="P719" i="11"/>
  <c r="BI718" i="11"/>
  <c r="BH718" i="11"/>
  <c r="BG718" i="11"/>
  <c r="BF718" i="11"/>
  <c r="T718" i="11"/>
  <c r="R718" i="11"/>
  <c r="P718" i="11"/>
  <c r="BI714" i="11"/>
  <c r="BH714" i="11"/>
  <c r="BG714" i="11"/>
  <c r="BF714" i="11"/>
  <c r="T714" i="11"/>
  <c r="R714" i="11"/>
  <c r="P714" i="11"/>
  <c r="BI710" i="11"/>
  <c r="BH710" i="11"/>
  <c r="BG710" i="11"/>
  <c r="BF710" i="11"/>
  <c r="T710" i="11"/>
  <c r="R710" i="11"/>
  <c r="P710" i="11"/>
  <c r="BI708" i="11"/>
  <c r="BH708" i="11"/>
  <c r="BG708" i="11"/>
  <c r="BF708" i="11"/>
  <c r="T708" i="11"/>
  <c r="R708" i="11"/>
  <c r="P708" i="11"/>
  <c r="BI707" i="11"/>
  <c r="BH707" i="11"/>
  <c r="BG707" i="11"/>
  <c r="BF707" i="11"/>
  <c r="T707" i="11"/>
  <c r="R707" i="11"/>
  <c r="P707" i="11"/>
  <c r="BI703" i="11"/>
  <c r="BH703" i="11"/>
  <c r="BG703" i="11"/>
  <c r="BF703" i="11"/>
  <c r="T703" i="11"/>
  <c r="R703" i="11"/>
  <c r="P703" i="11"/>
  <c r="BI699" i="11"/>
  <c r="BH699" i="11"/>
  <c r="BG699" i="11"/>
  <c r="BF699" i="11"/>
  <c r="T699" i="11"/>
  <c r="R699" i="11"/>
  <c r="P699" i="11"/>
  <c r="BI693" i="11"/>
  <c r="BH693" i="11"/>
  <c r="BG693" i="11"/>
  <c r="BF693" i="11"/>
  <c r="T693" i="11"/>
  <c r="R693" i="11"/>
  <c r="P693" i="11"/>
  <c r="BI689" i="11"/>
  <c r="BH689" i="11"/>
  <c r="BG689" i="11"/>
  <c r="BF689" i="11"/>
  <c r="T689" i="11"/>
  <c r="R689" i="11"/>
  <c r="P689" i="11"/>
  <c r="BI685" i="11"/>
  <c r="BH685" i="11"/>
  <c r="BG685" i="11"/>
  <c r="BF685" i="11"/>
  <c r="T685" i="11"/>
  <c r="R685" i="11"/>
  <c r="P685" i="11"/>
  <c r="BI681" i="11"/>
  <c r="BH681" i="11"/>
  <c r="BG681" i="11"/>
  <c r="BF681" i="11"/>
  <c r="T681" i="11"/>
  <c r="R681" i="11"/>
  <c r="P681" i="11"/>
  <c r="BI677" i="11"/>
  <c r="BH677" i="11"/>
  <c r="BG677" i="11"/>
  <c r="BF677" i="11"/>
  <c r="T677" i="11"/>
  <c r="R677" i="11"/>
  <c r="P677" i="11"/>
  <c r="BI673" i="11"/>
  <c r="BH673" i="11"/>
  <c r="BG673" i="11"/>
  <c r="BF673" i="11"/>
  <c r="T673" i="11"/>
  <c r="R673" i="11"/>
  <c r="P673" i="11"/>
  <c r="BI669" i="11"/>
  <c r="BH669" i="11"/>
  <c r="BG669" i="11"/>
  <c r="BF669" i="11"/>
  <c r="T669" i="11"/>
  <c r="R669" i="11"/>
  <c r="P669" i="11"/>
  <c r="BI665" i="11"/>
  <c r="BH665" i="11"/>
  <c r="BG665" i="11"/>
  <c r="BF665" i="11"/>
  <c r="T665" i="11"/>
  <c r="R665" i="11"/>
  <c r="P665" i="11"/>
  <c r="BI661" i="11"/>
  <c r="BH661" i="11"/>
  <c r="BG661" i="11"/>
  <c r="BF661" i="11"/>
  <c r="T661" i="11"/>
  <c r="R661" i="11"/>
  <c r="P661" i="11"/>
  <c r="BI654" i="11"/>
  <c r="BH654" i="11"/>
  <c r="BG654" i="11"/>
  <c r="BF654" i="11"/>
  <c r="T654" i="11"/>
  <c r="R654" i="11"/>
  <c r="P654" i="11"/>
  <c r="BI650" i="11"/>
  <c r="BH650" i="11"/>
  <c r="BG650" i="11"/>
  <c r="BF650" i="11"/>
  <c r="T650" i="11"/>
  <c r="R650" i="11"/>
  <c r="P650" i="11"/>
  <c r="BI646" i="11"/>
  <c r="BH646" i="11"/>
  <c r="BG646" i="11"/>
  <c r="BF646" i="11"/>
  <c r="T646" i="11"/>
  <c r="R646" i="11"/>
  <c r="P646" i="11"/>
  <c r="BI642" i="11"/>
  <c r="BH642" i="11"/>
  <c r="BG642" i="11"/>
  <c r="BF642" i="11"/>
  <c r="T642" i="11"/>
  <c r="R642" i="11"/>
  <c r="P642" i="11"/>
  <c r="BI638" i="11"/>
  <c r="BH638" i="11"/>
  <c r="BG638" i="11"/>
  <c r="BF638" i="11"/>
  <c r="T638" i="11"/>
  <c r="R638" i="11"/>
  <c r="P638" i="11"/>
  <c r="BI625" i="11"/>
  <c r="BH625" i="11"/>
  <c r="BG625" i="11"/>
  <c r="BF625" i="11"/>
  <c r="T625" i="11"/>
  <c r="R625" i="11"/>
  <c r="P625" i="11"/>
  <c r="BI623" i="11"/>
  <c r="BH623" i="11"/>
  <c r="BG623" i="11"/>
  <c r="BF623" i="11"/>
  <c r="T623" i="11"/>
  <c r="R623" i="11"/>
  <c r="P623" i="11"/>
  <c r="BI622" i="11"/>
  <c r="BH622" i="11"/>
  <c r="BG622" i="11"/>
  <c r="BF622" i="11"/>
  <c r="T622" i="11"/>
  <c r="R622" i="11"/>
  <c r="P622" i="11"/>
  <c r="BI618" i="11"/>
  <c r="BH618" i="11"/>
  <c r="BG618" i="11"/>
  <c r="BF618" i="11"/>
  <c r="T618" i="11"/>
  <c r="R618" i="11"/>
  <c r="P618" i="11"/>
  <c r="BI614" i="11"/>
  <c r="BH614" i="11"/>
  <c r="BG614" i="11"/>
  <c r="BF614" i="11"/>
  <c r="T614" i="11"/>
  <c r="R614" i="11"/>
  <c r="P614" i="11"/>
  <c r="BI608" i="11"/>
  <c r="BH608" i="11"/>
  <c r="BG608" i="11"/>
  <c r="BF608" i="11"/>
  <c r="T608" i="11"/>
  <c r="R608" i="11"/>
  <c r="P608" i="11"/>
  <c r="BI604" i="11"/>
  <c r="BH604" i="11"/>
  <c r="BG604" i="11"/>
  <c r="BF604" i="11"/>
  <c r="T604" i="11"/>
  <c r="R604" i="11"/>
  <c r="P604" i="11"/>
  <c r="BI600" i="11"/>
  <c r="BH600" i="11"/>
  <c r="BG600" i="11"/>
  <c r="BF600" i="11"/>
  <c r="T600" i="11"/>
  <c r="R600" i="11"/>
  <c r="P600" i="11"/>
  <c r="BI596" i="11"/>
  <c r="BH596" i="11"/>
  <c r="BG596" i="11"/>
  <c r="BF596" i="11"/>
  <c r="T596" i="11"/>
  <c r="R596" i="11"/>
  <c r="P596" i="11"/>
  <c r="BI592" i="11"/>
  <c r="BH592" i="11"/>
  <c r="BG592" i="11"/>
  <c r="BF592" i="11"/>
  <c r="T592" i="11"/>
  <c r="R592" i="11"/>
  <c r="P592" i="11"/>
  <c r="BI588" i="11"/>
  <c r="BH588" i="11"/>
  <c r="BG588" i="11"/>
  <c r="BF588" i="11"/>
  <c r="T588" i="11"/>
  <c r="R588" i="11"/>
  <c r="P588" i="11"/>
  <c r="BI584" i="11"/>
  <c r="BH584" i="11"/>
  <c r="BG584" i="11"/>
  <c r="BF584" i="11"/>
  <c r="T584" i="11"/>
  <c r="R584" i="11"/>
  <c r="P584" i="11"/>
  <c r="BI580" i="11"/>
  <c r="BH580" i="11"/>
  <c r="BG580" i="11"/>
  <c r="BF580" i="11"/>
  <c r="T580" i="11"/>
  <c r="R580" i="11"/>
  <c r="P580" i="11"/>
  <c r="BI576" i="11"/>
  <c r="BH576" i="11"/>
  <c r="BG576" i="11"/>
  <c r="BF576" i="11"/>
  <c r="T576" i="11"/>
  <c r="R576" i="11"/>
  <c r="P576" i="11"/>
  <c r="BI569" i="11"/>
  <c r="BH569" i="11"/>
  <c r="BG569" i="11"/>
  <c r="BF569" i="11"/>
  <c r="T569" i="11"/>
  <c r="R569" i="11"/>
  <c r="P569" i="11"/>
  <c r="BI565" i="11"/>
  <c r="BH565" i="11"/>
  <c r="BG565" i="11"/>
  <c r="BF565" i="11"/>
  <c r="T565" i="11"/>
  <c r="R565" i="11"/>
  <c r="P565" i="11"/>
  <c r="BI561" i="11"/>
  <c r="BH561" i="11"/>
  <c r="BG561" i="11"/>
  <c r="BF561" i="11"/>
  <c r="T561" i="11"/>
  <c r="R561" i="11"/>
  <c r="P561" i="11"/>
  <c r="BI557" i="11"/>
  <c r="BH557" i="11"/>
  <c r="BG557" i="11"/>
  <c r="BF557" i="11"/>
  <c r="T557" i="11"/>
  <c r="R557" i="11"/>
  <c r="P557" i="11"/>
  <c r="BI553" i="11"/>
  <c r="BH553" i="11"/>
  <c r="BG553" i="11"/>
  <c r="BF553" i="11"/>
  <c r="T553" i="11"/>
  <c r="R553" i="11"/>
  <c r="P553" i="11"/>
  <c r="BI540" i="11"/>
  <c r="BH540" i="11"/>
  <c r="BG540" i="11"/>
  <c r="BF540" i="11"/>
  <c r="T540" i="11"/>
  <c r="R540" i="11"/>
  <c r="P540" i="11"/>
  <c r="BI538" i="11"/>
  <c r="BH538" i="11"/>
  <c r="BG538" i="11"/>
  <c r="BF538" i="11"/>
  <c r="T538" i="11"/>
  <c r="R538" i="11"/>
  <c r="P538" i="11"/>
  <c r="BI537" i="11"/>
  <c r="BH537" i="11"/>
  <c r="BG537" i="11"/>
  <c r="BF537" i="11"/>
  <c r="T537" i="11"/>
  <c r="R537" i="11"/>
  <c r="P537" i="11"/>
  <c r="BI520" i="11"/>
  <c r="BH520" i="11"/>
  <c r="BG520" i="11"/>
  <c r="BF520" i="11"/>
  <c r="T520" i="11"/>
  <c r="R520" i="11"/>
  <c r="P520" i="11"/>
  <c r="BI518" i="11"/>
  <c r="BH518" i="11"/>
  <c r="BG518" i="11"/>
  <c r="BF518" i="11"/>
  <c r="T518" i="11"/>
  <c r="R518" i="11"/>
  <c r="P518" i="11"/>
  <c r="BI517" i="11"/>
  <c r="BH517" i="11"/>
  <c r="BG517" i="11"/>
  <c r="BF517" i="11"/>
  <c r="T517" i="11"/>
  <c r="R517" i="11"/>
  <c r="P517" i="11"/>
  <c r="BI513" i="11"/>
  <c r="BH513" i="11"/>
  <c r="BG513" i="11"/>
  <c r="BF513" i="11"/>
  <c r="T513" i="11"/>
  <c r="R513" i="11"/>
  <c r="P513" i="11"/>
  <c r="BI509" i="11"/>
  <c r="BH509" i="11"/>
  <c r="BG509" i="11"/>
  <c r="BF509" i="11"/>
  <c r="T509" i="11"/>
  <c r="R509" i="11"/>
  <c r="P509" i="11"/>
  <c r="BI503" i="11"/>
  <c r="BH503" i="11"/>
  <c r="BG503" i="11"/>
  <c r="BF503" i="11"/>
  <c r="T503" i="11"/>
  <c r="R503" i="11"/>
  <c r="P503" i="11"/>
  <c r="BI499" i="11"/>
  <c r="BH499" i="11"/>
  <c r="BG499" i="11"/>
  <c r="BF499" i="11"/>
  <c r="T499" i="11"/>
  <c r="R499" i="11"/>
  <c r="P499" i="11"/>
  <c r="BI495" i="11"/>
  <c r="BH495" i="11"/>
  <c r="BG495" i="11"/>
  <c r="BF495" i="11"/>
  <c r="T495" i="11"/>
  <c r="R495" i="11"/>
  <c r="P495" i="11"/>
  <c r="BI491" i="11"/>
  <c r="BH491" i="11"/>
  <c r="BG491" i="11"/>
  <c r="BF491" i="11"/>
  <c r="T491" i="11"/>
  <c r="R491" i="11"/>
  <c r="P491" i="11"/>
  <c r="BI487" i="11"/>
  <c r="BH487" i="11"/>
  <c r="BG487" i="11"/>
  <c r="BF487" i="11"/>
  <c r="T487" i="11"/>
  <c r="R487" i="11"/>
  <c r="P487" i="11"/>
  <c r="BI483" i="11"/>
  <c r="BH483" i="11"/>
  <c r="BG483" i="11"/>
  <c r="BF483" i="11"/>
  <c r="T483" i="11"/>
  <c r="R483" i="11"/>
  <c r="P483" i="11"/>
  <c r="BI479" i="11"/>
  <c r="BH479" i="11"/>
  <c r="BG479" i="11"/>
  <c r="BF479" i="11"/>
  <c r="T479" i="11"/>
  <c r="R479" i="11"/>
  <c r="P479" i="11"/>
  <c r="BI475" i="11"/>
  <c r="BH475" i="11"/>
  <c r="BG475" i="11"/>
  <c r="BF475" i="11"/>
  <c r="T475" i="11"/>
  <c r="R475" i="11"/>
  <c r="P475" i="11"/>
  <c r="BI471" i="11"/>
  <c r="BH471" i="11"/>
  <c r="BG471" i="11"/>
  <c r="BF471" i="11"/>
  <c r="T471" i="11"/>
  <c r="R471" i="11"/>
  <c r="P471" i="11"/>
  <c r="BI467" i="11"/>
  <c r="BH467" i="11"/>
  <c r="BG467" i="11"/>
  <c r="BF467" i="11"/>
  <c r="T467" i="11"/>
  <c r="R467" i="11"/>
  <c r="P467" i="11"/>
  <c r="BI463" i="11"/>
  <c r="BH463" i="11"/>
  <c r="BG463" i="11"/>
  <c r="BF463" i="11"/>
  <c r="T463" i="11"/>
  <c r="R463" i="11"/>
  <c r="P463" i="11"/>
  <c r="BI459" i="11"/>
  <c r="BH459" i="11"/>
  <c r="BG459" i="11"/>
  <c r="BF459" i="11"/>
  <c r="T459" i="11"/>
  <c r="R459" i="11"/>
  <c r="P459" i="11"/>
  <c r="BI448" i="11"/>
  <c r="BH448" i="11"/>
  <c r="BG448" i="11"/>
  <c r="BF448" i="11"/>
  <c r="T448" i="11"/>
  <c r="R448" i="11"/>
  <c r="P448" i="11"/>
  <c r="BI446" i="11"/>
  <c r="BH446" i="11"/>
  <c r="BG446" i="11"/>
  <c r="BF446" i="11"/>
  <c r="T446" i="11"/>
  <c r="R446" i="11"/>
  <c r="P446" i="11"/>
  <c r="BI445" i="11"/>
  <c r="BH445" i="11"/>
  <c r="BG445" i="11"/>
  <c r="BF445" i="11"/>
  <c r="T445" i="11"/>
  <c r="R445" i="11"/>
  <c r="P445" i="11"/>
  <c r="BI441" i="11"/>
  <c r="BH441" i="11"/>
  <c r="BG441" i="11"/>
  <c r="BF441" i="11"/>
  <c r="T441" i="11"/>
  <c r="R441" i="11"/>
  <c r="P441" i="11"/>
  <c r="BI437" i="11"/>
  <c r="BH437" i="11"/>
  <c r="BG437" i="11"/>
  <c r="BF437" i="11"/>
  <c r="T437" i="11"/>
  <c r="R437" i="11"/>
  <c r="P437" i="11"/>
  <c r="BI431" i="11"/>
  <c r="BH431" i="11"/>
  <c r="BG431" i="11"/>
  <c r="BF431" i="11"/>
  <c r="T431" i="11"/>
  <c r="R431" i="11"/>
  <c r="P431" i="11"/>
  <c r="BI427" i="11"/>
  <c r="BH427" i="11"/>
  <c r="BG427" i="11"/>
  <c r="BF427" i="11"/>
  <c r="T427" i="11"/>
  <c r="R427" i="11"/>
  <c r="P427" i="11"/>
  <c r="BI423" i="11"/>
  <c r="BH423" i="11"/>
  <c r="BG423" i="11"/>
  <c r="BF423" i="11"/>
  <c r="T423" i="11"/>
  <c r="R423" i="11"/>
  <c r="P423" i="11"/>
  <c r="BI419" i="11"/>
  <c r="BH419" i="11"/>
  <c r="BG419" i="11"/>
  <c r="BF419" i="11"/>
  <c r="T419" i="11"/>
  <c r="R419" i="11"/>
  <c r="P419" i="11"/>
  <c r="BI415" i="11"/>
  <c r="BH415" i="11"/>
  <c r="BG415" i="11"/>
  <c r="BF415" i="11"/>
  <c r="T415" i="11"/>
  <c r="R415" i="11"/>
  <c r="P415" i="11"/>
  <c r="BI411" i="11"/>
  <c r="BH411" i="11"/>
  <c r="BG411" i="11"/>
  <c r="BF411" i="11"/>
  <c r="T411" i="11"/>
  <c r="R411" i="11"/>
  <c r="P411" i="11"/>
  <c r="BI406" i="11"/>
  <c r="BH406" i="11"/>
  <c r="BG406" i="11"/>
  <c r="BF406" i="11"/>
  <c r="T406" i="11"/>
  <c r="R406" i="11"/>
  <c r="P406" i="11"/>
  <c r="BI402" i="11"/>
  <c r="BH402" i="11"/>
  <c r="BG402" i="11"/>
  <c r="BF402" i="11"/>
  <c r="T402" i="11"/>
  <c r="R402" i="11"/>
  <c r="P402" i="11"/>
  <c r="BI397" i="11"/>
  <c r="BH397" i="11"/>
  <c r="BG397" i="11"/>
  <c r="BF397" i="11"/>
  <c r="T397" i="11"/>
  <c r="R397" i="11"/>
  <c r="P397" i="11"/>
  <c r="BI393" i="11"/>
  <c r="BH393" i="11"/>
  <c r="BG393" i="11"/>
  <c r="BF393" i="11"/>
  <c r="T393" i="11"/>
  <c r="R393" i="11"/>
  <c r="P393" i="11"/>
  <c r="BI389" i="11"/>
  <c r="BH389" i="11"/>
  <c r="BG389" i="11"/>
  <c r="BF389" i="11"/>
  <c r="T389" i="11"/>
  <c r="R389" i="11"/>
  <c r="P389" i="11"/>
  <c r="BI385" i="11"/>
  <c r="BH385" i="11"/>
  <c r="BG385" i="11"/>
  <c r="BF385" i="11"/>
  <c r="T385" i="11"/>
  <c r="R385" i="11"/>
  <c r="P385" i="11"/>
  <c r="BI381" i="11"/>
  <c r="BH381" i="11"/>
  <c r="BG381" i="11"/>
  <c r="BF381" i="11"/>
  <c r="T381" i="11"/>
  <c r="R381" i="11"/>
  <c r="P381" i="11"/>
  <c r="BI370" i="11"/>
  <c r="BH370" i="11"/>
  <c r="BG370" i="11"/>
  <c r="BF370" i="11"/>
  <c r="T370" i="11"/>
  <c r="R370" i="11"/>
  <c r="P370" i="11"/>
  <c r="BI368" i="11"/>
  <c r="BH368" i="11"/>
  <c r="BG368" i="11"/>
  <c r="BF368" i="11"/>
  <c r="T368" i="11"/>
  <c r="R368" i="11"/>
  <c r="P368" i="11"/>
  <c r="BI367" i="11"/>
  <c r="BH367" i="11"/>
  <c r="BG367" i="11"/>
  <c r="BF367" i="11"/>
  <c r="T367" i="11"/>
  <c r="R367" i="11"/>
  <c r="P367" i="11"/>
  <c r="BI354" i="11"/>
  <c r="BH354" i="11"/>
  <c r="BG354" i="11"/>
  <c r="BF354" i="11"/>
  <c r="T354" i="11"/>
  <c r="R354" i="11"/>
  <c r="P354" i="11"/>
  <c r="BI341" i="11"/>
  <c r="BH341" i="11"/>
  <c r="BG341" i="11"/>
  <c r="BF341" i="11"/>
  <c r="T341" i="11"/>
  <c r="R341" i="11"/>
  <c r="P341" i="11"/>
  <c r="BI328" i="11"/>
  <c r="BH328" i="11"/>
  <c r="BG328" i="11"/>
  <c r="BF328" i="11"/>
  <c r="T328" i="11"/>
  <c r="R328" i="11"/>
  <c r="P328" i="11"/>
  <c r="BI315" i="11"/>
  <c r="BH315" i="11"/>
  <c r="BG315" i="11"/>
  <c r="BF315" i="11"/>
  <c r="T315" i="11"/>
  <c r="R315" i="11"/>
  <c r="P315" i="11"/>
  <c r="BI311" i="11"/>
  <c r="BH311" i="11"/>
  <c r="BG311" i="11"/>
  <c r="BF311" i="11"/>
  <c r="T311" i="11"/>
  <c r="R311" i="11"/>
  <c r="P311" i="11"/>
  <c r="BI307" i="11"/>
  <c r="BH307" i="11"/>
  <c r="BG307" i="11"/>
  <c r="BF307" i="11"/>
  <c r="T307" i="11"/>
  <c r="R307" i="11"/>
  <c r="P307" i="11"/>
  <c r="BI303" i="11"/>
  <c r="BH303" i="11"/>
  <c r="BG303" i="11"/>
  <c r="BF303" i="11"/>
  <c r="T303" i="11"/>
  <c r="R303" i="11"/>
  <c r="P303" i="11"/>
  <c r="BI299" i="11"/>
  <c r="BH299" i="11"/>
  <c r="BG299" i="11"/>
  <c r="BF299" i="11"/>
  <c r="T299" i="11"/>
  <c r="R299" i="11"/>
  <c r="P299" i="11"/>
  <c r="BI295" i="11"/>
  <c r="BH295" i="11"/>
  <c r="BG295" i="11"/>
  <c r="BF295" i="11"/>
  <c r="T295" i="11"/>
  <c r="R295" i="11"/>
  <c r="P295" i="11"/>
  <c r="BI291" i="11"/>
  <c r="BH291" i="11"/>
  <c r="BG291" i="11"/>
  <c r="BF291" i="11"/>
  <c r="T291" i="11"/>
  <c r="R291" i="11"/>
  <c r="P291" i="11"/>
  <c r="BI287" i="11"/>
  <c r="BH287" i="11"/>
  <c r="BG287" i="11"/>
  <c r="BF287" i="11"/>
  <c r="T287" i="11"/>
  <c r="R287" i="11"/>
  <c r="P287" i="11"/>
  <c r="BI283" i="11"/>
  <c r="BH283" i="11"/>
  <c r="BG283" i="11"/>
  <c r="BF283" i="11"/>
  <c r="T283" i="11"/>
  <c r="R283" i="11"/>
  <c r="P283" i="11"/>
  <c r="BI279" i="11"/>
  <c r="BH279" i="11"/>
  <c r="BG279" i="11"/>
  <c r="BF279" i="11"/>
  <c r="T279" i="11"/>
  <c r="R279" i="11"/>
  <c r="P279" i="11"/>
  <c r="BI274" i="11"/>
  <c r="BH274" i="11"/>
  <c r="BG274" i="11"/>
  <c r="BF274" i="11"/>
  <c r="T274" i="11"/>
  <c r="R274" i="11"/>
  <c r="P274" i="11"/>
  <c r="BI267" i="11"/>
  <c r="BH267" i="11"/>
  <c r="BG267" i="11"/>
  <c r="BF267" i="11"/>
  <c r="T267" i="11"/>
  <c r="R267" i="11"/>
  <c r="P267" i="11"/>
  <c r="BI262" i="11"/>
  <c r="BH262" i="11"/>
  <c r="BG262" i="11"/>
  <c r="BF262" i="11"/>
  <c r="T262" i="11"/>
  <c r="R262" i="11"/>
  <c r="P262" i="11"/>
  <c r="BI255" i="11"/>
  <c r="BH255" i="11"/>
  <c r="BG255" i="11"/>
  <c r="BF255" i="11"/>
  <c r="T255" i="11"/>
  <c r="R255" i="11"/>
  <c r="P255" i="11"/>
  <c r="BI250" i="11"/>
  <c r="BH250" i="11"/>
  <c r="BG250" i="11"/>
  <c r="BF250" i="11"/>
  <c r="T250" i="11"/>
  <c r="R250" i="11"/>
  <c r="P250" i="11"/>
  <c r="BI243" i="11"/>
  <c r="BH243" i="11"/>
  <c r="BG243" i="11"/>
  <c r="BF243" i="11"/>
  <c r="T243" i="11"/>
  <c r="R243" i="11"/>
  <c r="P243" i="11"/>
  <c r="BI238" i="11"/>
  <c r="BH238" i="11"/>
  <c r="BG238" i="11"/>
  <c r="BF238" i="11"/>
  <c r="T238" i="11"/>
  <c r="R238" i="11"/>
  <c r="P238" i="11"/>
  <c r="BI231" i="11"/>
  <c r="BH231" i="11"/>
  <c r="BG231" i="11"/>
  <c r="BF231" i="11"/>
  <c r="T231" i="11"/>
  <c r="R231" i="11"/>
  <c r="P231" i="11"/>
  <c r="BI226" i="11"/>
  <c r="BH226" i="11"/>
  <c r="BG226" i="11"/>
  <c r="BF226" i="11"/>
  <c r="T226" i="11"/>
  <c r="R226" i="11"/>
  <c r="P226" i="11"/>
  <c r="BI219" i="11"/>
  <c r="BH219" i="11"/>
  <c r="BG219" i="11"/>
  <c r="BF219" i="11"/>
  <c r="T219" i="11"/>
  <c r="R219" i="11"/>
  <c r="P219" i="11"/>
  <c r="BI214" i="11"/>
  <c r="BH214" i="11"/>
  <c r="BG214" i="11"/>
  <c r="BF214" i="11"/>
  <c r="T214" i="11"/>
  <c r="R214" i="11"/>
  <c r="P214" i="11"/>
  <c r="BI207" i="11"/>
  <c r="BH207" i="11"/>
  <c r="BG207" i="11"/>
  <c r="BF207" i="11"/>
  <c r="T207" i="11"/>
  <c r="R207" i="11"/>
  <c r="P207" i="11"/>
  <c r="BI202" i="11"/>
  <c r="BH202" i="11"/>
  <c r="BG202" i="11"/>
  <c r="BF202" i="11"/>
  <c r="T202" i="11"/>
  <c r="R202" i="11"/>
  <c r="P202" i="11"/>
  <c r="BI195" i="11"/>
  <c r="BH195" i="11"/>
  <c r="BG195" i="11"/>
  <c r="BF195" i="11"/>
  <c r="T195" i="11"/>
  <c r="R195" i="11"/>
  <c r="P195" i="11"/>
  <c r="BI190" i="11"/>
  <c r="BH190" i="11"/>
  <c r="BG190" i="11"/>
  <c r="BF190" i="11"/>
  <c r="T190" i="11"/>
  <c r="R190" i="11"/>
  <c r="P190" i="11"/>
  <c r="BI183" i="11"/>
  <c r="BH183" i="11"/>
  <c r="BG183" i="11"/>
  <c r="BF183" i="11"/>
  <c r="T183" i="11"/>
  <c r="R183" i="11"/>
  <c r="P183" i="11"/>
  <c r="BI179" i="11"/>
  <c r="BH179" i="11"/>
  <c r="BG179" i="11"/>
  <c r="BF179" i="11"/>
  <c r="T179" i="11"/>
  <c r="R179" i="11"/>
  <c r="P179" i="11"/>
  <c r="BI175" i="11"/>
  <c r="BH175" i="11"/>
  <c r="BG175" i="11"/>
  <c r="BF175" i="11"/>
  <c r="T175" i="11"/>
  <c r="R175" i="11"/>
  <c r="P175" i="11"/>
  <c r="BI171" i="11"/>
  <c r="BH171" i="11"/>
  <c r="BG171" i="11"/>
  <c r="BF171" i="11"/>
  <c r="T171" i="11"/>
  <c r="R171" i="11"/>
  <c r="P171" i="11"/>
  <c r="BI167" i="11"/>
  <c r="BH167" i="11"/>
  <c r="BG167" i="11"/>
  <c r="BF167" i="11"/>
  <c r="T167" i="11"/>
  <c r="R167" i="11"/>
  <c r="P167" i="11"/>
  <c r="BI163" i="11"/>
  <c r="BH163" i="11"/>
  <c r="BG163" i="11"/>
  <c r="BF163" i="11"/>
  <c r="T163" i="11"/>
  <c r="R163" i="11"/>
  <c r="P163" i="11"/>
  <c r="BI159" i="11"/>
  <c r="BH159" i="11"/>
  <c r="BG159" i="11"/>
  <c r="BF159" i="11"/>
  <c r="T159" i="11"/>
  <c r="R159" i="11"/>
  <c r="P159" i="11"/>
  <c r="BI155" i="11"/>
  <c r="BH155" i="11"/>
  <c r="BG155" i="11"/>
  <c r="BF155" i="11"/>
  <c r="T155" i="11"/>
  <c r="R155" i="11"/>
  <c r="P155" i="11"/>
  <c r="BI135" i="11"/>
  <c r="BH135" i="11"/>
  <c r="BG135" i="11"/>
  <c r="BF135" i="11"/>
  <c r="T135" i="11"/>
  <c r="R135" i="11"/>
  <c r="P135" i="11"/>
  <c r="J130" i="11"/>
  <c r="J129" i="11"/>
  <c r="F129" i="11"/>
  <c r="F127" i="11"/>
  <c r="E125" i="11"/>
  <c r="J94" i="11"/>
  <c r="J93" i="11"/>
  <c r="F93" i="11"/>
  <c r="F91" i="11"/>
  <c r="E89" i="11"/>
  <c r="J20" i="11"/>
  <c r="E20" i="11"/>
  <c r="F94" i="11"/>
  <c r="J19" i="11"/>
  <c r="J14" i="11"/>
  <c r="J91" i="11"/>
  <c r="E7" i="11"/>
  <c r="E121" i="11"/>
  <c r="J39" i="10"/>
  <c r="J38" i="10"/>
  <c r="AY104" i="1"/>
  <c r="J37" i="10"/>
  <c r="AX104" i="1"/>
  <c r="BI157" i="10"/>
  <c r="BH157" i="10"/>
  <c r="BG157" i="10"/>
  <c r="BF157" i="10"/>
  <c r="T157" i="10"/>
  <c r="R157" i="10"/>
  <c r="P157" i="10"/>
  <c r="BI156" i="10"/>
  <c r="BH156" i="10"/>
  <c r="BG156" i="10"/>
  <c r="BF156" i="10"/>
  <c r="T156" i="10"/>
  <c r="R156" i="10"/>
  <c r="P156" i="10"/>
  <c r="BI155" i="10"/>
  <c r="BH155" i="10"/>
  <c r="BG155" i="10"/>
  <c r="BF155" i="10"/>
  <c r="T155" i="10"/>
  <c r="R155" i="10"/>
  <c r="P155" i="10"/>
  <c r="BI154" i="10"/>
  <c r="BH154" i="10"/>
  <c r="BG154" i="10"/>
  <c r="BF154" i="10"/>
  <c r="T154" i="10"/>
  <c r="R154" i="10"/>
  <c r="P154" i="10"/>
  <c r="BI153" i="10"/>
  <c r="BH153" i="10"/>
  <c r="BG153" i="10"/>
  <c r="BF153" i="10"/>
  <c r="T153" i="10"/>
  <c r="R153" i="10"/>
  <c r="P153" i="10"/>
  <c r="BI151" i="10"/>
  <c r="BH151" i="10"/>
  <c r="BG151" i="10"/>
  <c r="BF151" i="10"/>
  <c r="T151" i="10"/>
  <c r="R151" i="10"/>
  <c r="P151" i="10"/>
  <c r="BI150" i="10"/>
  <c r="BH150" i="10"/>
  <c r="BG150" i="10"/>
  <c r="BF150" i="10"/>
  <c r="T150" i="10"/>
  <c r="R150" i="10"/>
  <c r="P150" i="10"/>
  <c r="BI148" i="10"/>
  <c r="BH148" i="10"/>
  <c r="BG148" i="10"/>
  <c r="BF148" i="10"/>
  <c r="T148" i="10"/>
  <c r="R148" i="10"/>
  <c r="P148" i="10"/>
  <c r="BI147" i="10"/>
  <c r="BH147" i="10"/>
  <c r="BG147" i="10"/>
  <c r="BF147" i="10"/>
  <c r="T147" i="10"/>
  <c r="R147" i="10"/>
  <c r="P147" i="10"/>
  <c r="BI146" i="10"/>
  <c r="BH146" i="10"/>
  <c r="BG146" i="10"/>
  <c r="BF146" i="10"/>
  <c r="T146" i="10"/>
  <c r="R146" i="10"/>
  <c r="P146" i="10"/>
  <c r="BI144" i="10"/>
  <c r="BH144" i="10"/>
  <c r="BG144" i="10"/>
  <c r="BF144" i="10"/>
  <c r="T144" i="10"/>
  <c r="R144" i="10"/>
  <c r="P144" i="10"/>
  <c r="BI143" i="10"/>
  <c r="BH143" i="10"/>
  <c r="BG143" i="10"/>
  <c r="BF143" i="10"/>
  <c r="T143" i="10"/>
  <c r="R143" i="10"/>
  <c r="P143" i="10"/>
  <c r="BI142" i="10"/>
  <c r="BH142" i="10"/>
  <c r="BG142" i="10"/>
  <c r="BF142" i="10"/>
  <c r="T142" i="10"/>
  <c r="R142" i="10"/>
  <c r="P142" i="10"/>
  <c r="BI141" i="10"/>
  <c r="BH141" i="10"/>
  <c r="BG141" i="10"/>
  <c r="BF141" i="10"/>
  <c r="T141" i="10"/>
  <c r="R141" i="10"/>
  <c r="P141" i="10"/>
  <c r="BI140" i="10"/>
  <c r="BH140" i="10"/>
  <c r="BG140" i="10"/>
  <c r="BF140" i="10"/>
  <c r="T140" i="10"/>
  <c r="R140" i="10"/>
  <c r="P140" i="10"/>
  <c r="BI139" i="10"/>
  <c r="BH139" i="10"/>
  <c r="BG139" i="10"/>
  <c r="BF139" i="10"/>
  <c r="T139" i="10"/>
  <c r="R139" i="10"/>
  <c r="P139" i="10"/>
  <c r="BI138" i="10"/>
  <c r="BH138" i="10"/>
  <c r="BG138" i="10"/>
  <c r="BF138" i="10"/>
  <c r="T138" i="10"/>
  <c r="R138" i="10"/>
  <c r="P138" i="10"/>
  <c r="BI137" i="10"/>
  <c r="BH137" i="10"/>
  <c r="BG137" i="10"/>
  <c r="BF137" i="10"/>
  <c r="T137" i="10"/>
  <c r="R137" i="10"/>
  <c r="P137" i="10"/>
  <c r="BI136" i="10"/>
  <c r="BH136" i="10"/>
  <c r="BG136" i="10"/>
  <c r="BF136" i="10"/>
  <c r="T136" i="10"/>
  <c r="R136" i="10"/>
  <c r="P136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3" i="10"/>
  <c r="BH133" i="10"/>
  <c r="BG133" i="10"/>
  <c r="BF133" i="10"/>
  <c r="T133" i="10"/>
  <c r="R133" i="10"/>
  <c r="P133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BI127" i="10"/>
  <c r="BH127" i="10"/>
  <c r="BG127" i="10"/>
  <c r="BF127" i="10"/>
  <c r="T127" i="10"/>
  <c r="R127" i="10"/>
  <c r="P127" i="10"/>
  <c r="BI126" i="10"/>
  <c r="BH126" i="10"/>
  <c r="BG126" i="10"/>
  <c r="BF126" i="10"/>
  <c r="T126" i="10"/>
  <c r="R126" i="10"/>
  <c r="P126" i="10"/>
  <c r="J121" i="10"/>
  <c r="J120" i="10"/>
  <c r="F120" i="10"/>
  <c r="F118" i="10"/>
  <c r="E116" i="10"/>
  <c r="J94" i="10"/>
  <c r="J93" i="10"/>
  <c r="F93" i="10"/>
  <c r="F91" i="10"/>
  <c r="E89" i="10"/>
  <c r="J20" i="10"/>
  <c r="E20" i="10"/>
  <c r="F121" i="10"/>
  <c r="J19" i="10"/>
  <c r="J14" i="10"/>
  <c r="J91" i="10"/>
  <c r="E7" i="10"/>
  <c r="E85" i="10"/>
  <c r="J39" i="9"/>
  <c r="J38" i="9"/>
  <c r="AY103" i="1"/>
  <c r="J37" i="9"/>
  <c r="AX103" i="1"/>
  <c r="BI346" i="9"/>
  <c r="BH346" i="9"/>
  <c r="BG346" i="9"/>
  <c r="BF346" i="9"/>
  <c r="T346" i="9"/>
  <c r="R346" i="9"/>
  <c r="P346" i="9"/>
  <c r="BI344" i="9"/>
  <c r="BH344" i="9"/>
  <c r="BG344" i="9"/>
  <c r="BF344" i="9"/>
  <c r="T344" i="9"/>
  <c r="R344" i="9"/>
  <c r="P344" i="9"/>
  <c r="BI341" i="9"/>
  <c r="BH341" i="9"/>
  <c r="BG341" i="9"/>
  <c r="BF341" i="9"/>
  <c r="T341" i="9"/>
  <c r="R341" i="9"/>
  <c r="P341" i="9"/>
  <c r="BI339" i="9"/>
  <c r="BH339" i="9"/>
  <c r="BG339" i="9"/>
  <c r="BF339" i="9"/>
  <c r="T339" i="9"/>
  <c r="R339" i="9"/>
  <c r="P339" i="9"/>
  <c r="BI337" i="9"/>
  <c r="BH337" i="9"/>
  <c r="BG337" i="9"/>
  <c r="BF337" i="9"/>
  <c r="T337" i="9"/>
  <c r="R337" i="9"/>
  <c r="P337" i="9"/>
  <c r="BI335" i="9"/>
  <c r="BH335" i="9"/>
  <c r="BG335" i="9"/>
  <c r="BF335" i="9"/>
  <c r="T335" i="9"/>
  <c r="R335" i="9"/>
  <c r="P335" i="9"/>
  <c r="BI333" i="9"/>
  <c r="BH333" i="9"/>
  <c r="BG333" i="9"/>
  <c r="BF333" i="9"/>
  <c r="T333" i="9"/>
  <c r="R333" i="9"/>
  <c r="P333" i="9"/>
  <c r="BI331" i="9"/>
  <c r="BH331" i="9"/>
  <c r="BG331" i="9"/>
  <c r="BF331" i="9"/>
  <c r="T331" i="9"/>
  <c r="R331" i="9"/>
  <c r="P331" i="9"/>
  <c r="BI329" i="9"/>
  <c r="BH329" i="9"/>
  <c r="BG329" i="9"/>
  <c r="BF329" i="9"/>
  <c r="T329" i="9"/>
  <c r="R329" i="9"/>
  <c r="P329" i="9"/>
  <c r="BI326" i="9"/>
  <c r="BH326" i="9"/>
  <c r="BG326" i="9"/>
  <c r="BF326" i="9"/>
  <c r="T326" i="9"/>
  <c r="R326" i="9"/>
  <c r="P326" i="9"/>
  <c r="BI324" i="9"/>
  <c r="BH324" i="9"/>
  <c r="BG324" i="9"/>
  <c r="BF324" i="9"/>
  <c r="T324" i="9"/>
  <c r="R324" i="9"/>
  <c r="P324" i="9"/>
  <c r="BI321" i="9"/>
  <c r="BH321" i="9"/>
  <c r="BG321" i="9"/>
  <c r="BF321" i="9"/>
  <c r="T321" i="9"/>
  <c r="R321" i="9"/>
  <c r="P321" i="9"/>
  <c r="BI319" i="9"/>
  <c r="BH319" i="9"/>
  <c r="BG319" i="9"/>
  <c r="BF319" i="9"/>
  <c r="T319" i="9"/>
  <c r="R319" i="9"/>
  <c r="P319" i="9"/>
  <c r="BI316" i="9"/>
  <c r="BH316" i="9"/>
  <c r="BG316" i="9"/>
  <c r="BF316" i="9"/>
  <c r="T316" i="9"/>
  <c r="R316" i="9"/>
  <c r="P316" i="9"/>
  <c r="BI314" i="9"/>
  <c r="BH314" i="9"/>
  <c r="BG314" i="9"/>
  <c r="BF314" i="9"/>
  <c r="T314" i="9"/>
  <c r="R314" i="9"/>
  <c r="P314" i="9"/>
  <c r="BI311" i="9"/>
  <c r="BH311" i="9"/>
  <c r="BG311" i="9"/>
  <c r="BF311" i="9"/>
  <c r="T311" i="9"/>
  <c r="R311" i="9"/>
  <c r="P311" i="9"/>
  <c r="BI310" i="9"/>
  <c r="BH310" i="9"/>
  <c r="BG310" i="9"/>
  <c r="BF310" i="9"/>
  <c r="T310" i="9"/>
  <c r="R310" i="9"/>
  <c r="P310" i="9"/>
  <c r="BI308" i="9"/>
  <c r="BH308" i="9"/>
  <c r="BG308" i="9"/>
  <c r="BF308" i="9"/>
  <c r="T308" i="9"/>
  <c r="R308" i="9"/>
  <c r="P308" i="9"/>
  <c r="BI307" i="9"/>
  <c r="BH307" i="9"/>
  <c r="BG307" i="9"/>
  <c r="BF307" i="9"/>
  <c r="T307" i="9"/>
  <c r="R307" i="9"/>
  <c r="P307" i="9"/>
  <c r="BI305" i="9"/>
  <c r="BH305" i="9"/>
  <c r="BG305" i="9"/>
  <c r="BF305" i="9"/>
  <c r="T305" i="9"/>
  <c r="R305" i="9"/>
  <c r="P305" i="9"/>
  <c r="BI303" i="9"/>
  <c r="BH303" i="9"/>
  <c r="BG303" i="9"/>
  <c r="BF303" i="9"/>
  <c r="T303" i="9"/>
  <c r="R303" i="9"/>
  <c r="P303" i="9"/>
  <c r="BI301" i="9"/>
  <c r="BH301" i="9"/>
  <c r="BG301" i="9"/>
  <c r="BF301" i="9"/>
  <c r="T301" i="9"/>
  <c r="R301" i="9"/>
  <c r="P301" i="9"/>
  <c r="BI299" i="9"/>
  <c r="BH299" i="9"/>
  <c r="BG299" i="9"/>
  <c r="BF299" i="9"/>
  <c r="T299" i="9"/>
  <c r="R299" i="9"/>
  <c r="P299" i="9"/>
  <c r="BI297" i="9"/>
  <c r="BH297" i="9"/>
  <c r="BG297" i="9"/>
  <c r="BF297" i="9"/>
  <c r="T297" i="9"/>
  <c r="R297" i="9"/>
  <c r="P297" i="9"/>
  <c r="BI296" i="9"/>
  <c r="BH296" i="9"/>
  <c r="BG296" i="9"/>
  <c r="BF296" i="9"/>
  <c r="T296" i="9"/>
  <c r="R296" i="9"/>
  <c r="P296" i="9"/>
  <c r="BI294" i="9"/>
  <c r="BH294" i="9"/>
  <c r="BG294" i="9"/>
  <c r="BF294" i="9"/>
  <c r="T294" i="9"/>
  <c r="R294" i="9"/>
  <c r="P294" i="9"/>
  <c r="BI293" i="9"/>
  <c r="BH293" i="9"/>
  <c r="BG293" i="9"/>
  <c r="BF293" i="9"/>
  <c r="T293" i="9"/>
  <c r="R293" i="9"/>
  <c r="P293" i="9"/>
  <c r="BI292" i="9"/>
  <c r="BH292" i="9"/>
  <c r="BG292" i="9"/>
  <c r="BF292" i="9"/>
  <c r="T292" i="9"/>
  <c r="R292" i="9"/>
  <c r="P292" i="9"/>
  <c r="BI290" i="9"/>
  <c r="BH290" i="9"/>
  <c r="BG290" i="9"/>
  <c r="BF290" i="9"/>
  <c r="T290" i="9"/>
  <c r="R290" i="9"/>
  <c r="P290" i="9"/>
  <c r="BI287" i="9"/>
  <c r="BH287" i="9"/>
  <c r="BG287" i="9"/>
  <c r="BF287" i="9"/>
  <c r="T287" i="9"/>
  <c r="R287" i="9"/>
  <c r="P287" i="9"/>
  <c r="BI285" i="9"/>
  <c r="BH285" i="9"/>
  <c r="BG285" i="9"/>
  <c r="BF285" i="9"/>
  <c r="T285" i="9"/>
  <c r="R285" i="9"/>
  <c r="P285" i="9"/>
  <c r="BI282" i="9"/>
  <c r="BH282" i="9"/>
  <c r="BG282" i="9"/>
  <c r="BF282" i="9"/>
  <c r="T282" i="9"/>
  <c r="R282" i="9"/>
  <c r="P282" i="9"/>
  <c r="BI280" i="9"/>
  <c r="BH280" i="9"/>
  <c r="BG280" i="9"/>
  <c r="BF280" i="9"/>
  <c r="T280" i="9"/>
  <c r="R280" i="9"/>
  <c r="P280" i="9"/>
  <c r="BI278" i="9"/>
  <c r="BH278" i="9"/>
  <c r="BG278" i="9"/>
  <c r="BF278" i="9"/>
  <c r="T278" i="9"/>
  <c r="R278" i="9"/>
  <c r="P278" i="9"/>
  <c r="BI276" i="9"/>
  <c r="BH276" i="9"/>
  <c r="BG276" i="9"/>
  <c r="BF276" i="9"/>
  <c r="T276" i="9"/>
  <c r="R276" i="9"/>
  <c r="P276" i="9"/>
  <c r="BI274" i="9"/>
  <c r="BH274" i="9"/>
  <c r="BG274" i="9"/>
  <c r="BF274" i="9"/>
  <c r="T274" i="9"/>
  <c r="R274" i="9"/>
  <c r="P274" i="9"/>
  <c r="BI272" i="9"/>
  <c r="BH272" i="9"/>
  <c r="BG272" i="9"/>
  <c r="BF272" i="9"/>
  <c r="T272" i="9"/>
  <c r="R272" i="9"/>
  <c r="P272" i="9"/>
  <c r="BI270" i="9"/>
  <c r="BH270" i="9"/>
  <c r="BG270" i="9"/>
  <c r="BF270" i="9"/>
  <c r="T270" i="9"/>
  <c r="R270" i="9"/>
  <c r="P270" i="9"/>
  <c r="BI269" i="9"/>
  <c r="BH269" i="9"/>
  <c r="BG269" i="9"/>
  <c r="BF269" i="9"/>
  <c r="T269" i="9"/>
  <c r="R269" i="9"/>
  <c r="P269" i="9"/>
  <c r="BI267" i="9"/>
  <c r="BH267" i="9"/>
  <c r="BG267" i="9"/>
  <c r="BF267" i="9"/>
  <c r="T267" i="9"/>
  <c r="R267" i="9"/>
  <c r="P267" i="9"/>
  <c r="BI265" i="9"/>
  <c r="BH265" i="9"/>
  <c r="BG265" i="9"/>
  <c r="BF265" i="9"/>
  <c r="T265" i="9"/>
  <c r="R265" i="9"/>
  <c r="P265" i="9"/>
  <c r="BI263" i="9"/>
  <c r="BH263" i="9"/>
  <c r="BG263" i="9"/>
  <c r="BF263" i="9"/>
  <c r="T263" i="9"/>
  <c r="R263" i="9"/>
  <c r="P263" i="9"/>
  <c r="BI262" i="9"/>
  <c r="BH262" i="9"/>
  <c r="BG262" i="9"/>
  <c r="BF262" i="9"/>
  <c r="T262" i="9"/>
  <c r="R262" i="9"/>
  <c r="P262" i="9"/>
  <c r="BI261" i="9"/>
  <c r="BH261" i="9"/>
  <c r="BG261" i="9"/>
  <c r="BF261" i="9"/>
  <c r="T261" i="9"/>
  <c r="R261" i="9"/>
  <c r="P261" i="9"/>
  <c r="BI259" i="9"/>
  <c r="BH259" i="9"/>
  <c r="BG259" i="9"/>
  <c r="BF259" i="9"/>
  <c r="T259" i="9"/>
  <c r="R259" i="9"/>
  <c r="P259" i="9"/>
  <c r="BI258" i="9"/>
  <c r="BH258" i="9"/>
  <c r="BG258" i="9"/>
  <c r="BF258" i="9"/>
  <c r="T258" i="9"/>
  <c r="R258" i="9"/>
  <c r="P258" i="9"/>
  <c r="BI257" i="9"/>
  <c r="BH257" i="9"/>
  <c r="BG257" i="9"/>
  <c r="BF257" i="9"/>
  <c r="T257" i="9"/>
  <c r="R257" i="9"/>
  <c r="P257" i="9"/>
  <c r="BI255" i="9"/>
  <c r="BH255" i="9"/>
  <c r="BG255" i="9"/>
  <c r="BF255" i="9"/>
  <c r="T255" i="9"/>
  <c r="R255" i="9"/>
  <c r="P255" i="9"/>
  <c r="BI254" i="9"/>
  <c r="BH254" i="9"/>
  <c r="BG254" i="9"/>
  <c r="BF254" i="9"/>
  <c r="T254" i="9"/>
  <c r="R254" i="9"/>
  <c r="P254" i="9"/>
  <c r="BI252" i="9"/>
  <c r="BH252" i="9"/>
  <c r="BG252" i="9"/>
  <c r="BF252" i="9"/>
  <c r="T252" i="9"/>
  <c r="R252" i="9"/>
  <c r="P252" i="9"/>
  <c r="BI250" i="9"/>
  <c r="BH250" i="9"/>
  <c r="BG250" i="9"/>
  <c r="BF250" i="9"/>
  <c r="T250" i="9"/>
  <c r="R250" i="9"/>
  <c r="P250" i="9"/>
  <c r="BI249" i="9"/>
  <c r="BH249" i="9"/>
  <c r="BG249" i="9"/>
  <c r="BF249" i="9"/>
  <c r="T249" i="9"/>
  <c r="R249" i="9"/>
  <c r="P249" i="9"/>
  <c r="BI248" i="9"/>
  <c r="BH248" i="9"/>
  <c r="BG248" i="9"/>
  <c r="BF248" i="9"/>
  <c r="T248" i="9"/>
  <c r="R248" i="9"/>
  <c r="P248" i="9"/>
  <c r="BI246" i="9"/>
  <c r="BH246" i="9"/>
  <c r="BG246" i="9"/>
  <c r="BF246" i="9"/>
  <c r="T246" i="9"/>
  <c r="R246" i="9"/>
  <c r="P246" i="9"/>
  <c r="BI245" i="9"/>
  <c r="BH245" i="9"/>
  <c r="BG245" i="9"/>
  <c r="BF245" i="9"/>
  <c r="T245" i="9"/>
  <c r="R245" i="9"/>
  <c r="P245" i="9"/>
  <c r="BI243" i="9"/>
  <c r="BH243" i="9"/>
  <c r="BG243" i="9"/>
  <c r="BF243" i="9"/>
  <c r="T243" i="9"/>
  <c r="R243" i="9"/>
  <c r="P243" i="9"/>
  <c r="BI242" i="9"/>
  <c r="BH242" i="9"/>
  <c r="BG242" i="9"/>
  <c r="BF242" i="9"/>
  <c r="T242" i="9"/>
  <c r="R242" i="9"/>
  <c r="P242" i="9"/>
  <c r="BI241" i="9"/>
  <c r="BH241" i="9"/>
  <c r="BG241" i="9"/>
  <c r="BF241" i="9"/>
  <c r="T241" i="9"/>
  <c r="R241" i="9"/>
  <c r="P241" i="9"/>
  <c r="BI240" i="9"/>
  <c r="BH240" i="9"/>
  <c r="BG240" i="9"/>
  <c r="BF240" i="9"/>
  <c r="T240" i="9"/>
  <c r="R240" i="9"/>
  <c r="P240" i="9"/>
  <c r="BI238" i="9"/>
  <c r="BH238" i="9"/>
  <c r="BG238" i="9"/>
  <c r="BF238" i="9"/>
  <c r="T238" i="9"/>
  <c r="R238" i="9"/>
  <c r="P238" i="9"/>
  <c r="BI237" i="9"/>
  <c r="BH237" i="9"/>
  <c r="BG237" i="9"/>
  <c r="BF237" i="9"/>
  <c r="T237" i="9"/>
  <c r="R237" i="9"/>
  <c r="P237" i="9"/>
  <c r="BI236" i="9"/>
  <c r="BH236" i="9"/>
  <c r="BG236" i="9"/>
  <c r="BF236" i="9"/>
  <c r="T236" i="9"/>
  <c r="R236" i="9"/>
  <c r="P236" i="9"/>
  <c r="BI235" i="9"/>
  <c r="BH235" i="9"/>
  <c r="BG235" i="9"/>
  <c r="BF235" i="9"/>
  <c r="T235" i="9"/>
  <c r="R235" i="9"/>
  <c r="P235" i="9"/>
  <c r="BI233" i="9"/>
  <c r="BH233" i="9"/>
  <c r="BG233" i="9"/>
  <c r="BF233" i="9"/>
  <c r="T233" i="9"/>
  <c r="R233" i="9"/>
  <c r="P233" i="9"/>
  <c r="BI231" i="9"/>
  <c r="BH231" i="9"/>
  <c r="BG231" i="9"/>
  <c r="BF231" i="9"/>
  <c r="T231" i="9"/>
  <c r="R231" i="9"/>
  <c r="P231" i="9"/>
  <c r="BI230" i="9"/>
  <c r="BH230" i="9"/>
  <c r="BG230" i="9"/>
  <c r="BF230" i="9"/>
  <c r="T230" i="9"/>
  <c r="R230" i="9"/>
  <c r="P230" i="9"/>
  <c r="BI229" i="9"/>
  <c r="BH229" i="9"/>
  <c r="BG229" i="9"/>
  <c r="BF229" i="9"/>
  <c r="T229" i="9"/>
  <c r="R229" i="9"/>
  <c r="P229" i="9"/>
  <c r="BI227" i="9"/>
  <c r="BH227" i="9"/>
  <c r="BG227" i="9"/>
  <c r="BF227" i="9"/>
  <c r="T227" i="9"/>
  <c r="R227" i="9"/>
  <c r="P227" i="9"/>
  <c r="BI223" i="9"/>
  <c r="BH223" i="9"/>
  <c r="BG223" i="9"/>
  <c r="BF223" i="9"/>
  <c r="T223" i="9"/>
  <c r="R223" i="9"/>
  <c r="P223" i="9"/>
  <c r="BI221" i="9"/>
  <c r="BH221" i="9"/>
  <c r="BG221" i="9"/>
  <c r="BF221" i="9"/>
  <c r="T221" i="9"/>
  <c r="R221" i="9"/>
  <c r="P221" i="9"/>
  <c r="BI219" i="9"/>
  <c r="BH219" i="9"/>
  <c r="BG219" i="9"/>
  <c r="BF219" i="9"/>
  <c r="T219" i="9"/>
  <c r="R219" i="9"/>
  <c r="P219" i="9"/>
  <c r="BI217" i="9"/>
  <c r="BH217" i="9"/>
  <c r="BG217" i="9"/>
  <c r="BF217" i="9"/>
  <c r="T217" i="9"/>
  <c r="R217" i="9"/>
  <c r="P217" i="9"/>
  <c r="BI215" i="9"/>
  <c r="BH215" i="9"/>
  <c r="BG215" i="9"/>
  <c r="BF215" i="9"/>
  <c r="T215" i="9"/>
  <c r="R215" i="9"/>
  <c r="P215" i="9"/>
  <c r="BI213" i="9"/>
  <c r="BH213" i="9"/>
  <c r="BG213" i="9"/>
  <c r="BF213" i="9"/>
  <c r="T213" i="9"/>
  <c r="R213" i="9"/>
  <c r="P213" i="9"/>
  <c r="BI211" i="9"/>
  <c r="BH211" i="9"/>
  <c r="BG211" i="9"/>
  <c r="BF211" i="9"/>
  <c r="T211" i="9"/>
  <c r="R211" i="9"/>
  <c r="P211" i="9"/>
  <c r="BI210" i="9"/>
  <c r="BH210" i="9"/>
  <c r="BG210" i="9"/>
  <c r="BF210" i="9"/>
  <c r="T210" i="9"/>
  <c r="R210" i="9"/>
  <c r="P210" i="9"/>
  <c r="BI209" i="9"/>
  <c r="BH209" i="9"/>
  <c r="BG209" i="9"/>
  <c r="BF209" i="9"/>
  <c r="T209" i="9"/>
  <c r="R209" i="9"/>
  <c r="P209" i="9"/>
  <c r="BI208" i="9"/>
  <c r="BH208" i="9"/>
  <c r="BG208" i="9"/>
  <c r="BF208" i="9"/>
  <c r="T208" i="9"/>
  <c r="R208" i="9"/>
  <c r="P208" i="9"/>
  <c r="BI206" i="9"/>
  <c r="BH206" i="9"/>
  <c r="BG206" i="9"/>
  <c r="BF206" i="9"/>
  <c r="T206" i="9"/>
  <c r="R206" i="9"/>
  <c r="P206" i="9"/>
  <c r="BI204" i="9"/>
  <c r="BH204" i="9"/>
  <c r="BG204" i="9"/>
  <c r="BF204" i="9"/>
  <c r="T204" i="9"/>
  <c r="R204" i="9"/>
  <c r="P204" i="9"/>
  <c r="BI202" i="9"/>
  <c r="BH202" i="9"/>
  <c r="BG202" i="9"/>
  <c r="BF202" i="9"/>
  <c r="T202" i="9"/>
  <c r="R202" i="9"/>
  <c r="P202" i="9"/>
  <c r="BI200" i="9"/>
  <c r="BH200" i="9"/>
  <c r="BG200" i="9"/>
  <c r="BF200" i="9"/>
  <c r="T200" i="9"/>
  <c r="R200" i="9"/>
  <c r="P200" i="9"/>
  <c r="BI198" i="9"/>
  <c r="BH198" i="9"/>
  <c r="BG198" i="9"/>
  <c r="BF198" i="9"/>
  <c r="T198" i="9"/>
  <c r="R198" i="9"/>
  <c r="P198" i="9"/>
  <c r="BI197" i="9"/>
  <c r="BH197" i="9"/>
  <c r="BG197" i="9"/>
  <c r="BF197" i="9"/>
  <c r="T197" i="9"/>
  <c r="R197" i="9"/>
  <c r="P197" i="9"/>
  <c r="BI196" i="9"/>
  <c r="BH196" i="9"/>
  <c r="BG196" i="9"/>
  <c r="BF196" i="9"/>
  <c r="T196" i="9"/>
  <c r="R196" i="9"/>
  <c r="P196" i="9"/>
  <c r="BI194" i="9"/>
  <c r="BH194" i="9"/>
  <c r="BG194" i="9"/>
  <c r="BF194" i="9"/>
  <c r="T194" i="9"/>
  <c r="R194" i="9"/>
  <c r="P194" i="9"/>
  <c r="BI192" i="9"/>
  <c r="BH192" i="9"/>
  <c r="BG192" i="9"/>
  <c r="BF192" i="9"/>
  <c r="T192" i="9"/>
  <c r="R192" i="9"/>
  <c r="P192" i="9"/>
  <c r="BI190" i="9"/>
  <c r="BH190" i="9"/>
  <c r="BG190" i="9"/>
  <c r="BF190" i="9"/>
  <c r="T190" i="9"/>
  <c r="R190" i="9"/>
  <c r="P190" i="9"/>
  <c r="BI189" i="9"/>
  <c r="BH189" i="9"/>
  <c r="BG189" i="9"/>
  <c r="BF189" i="9"/>
  <c r="T189" i="9"/>
  <c r="R189" i="9"/>
  <c r="P189" i="9"/>
  <c r="BI187" i="9"/>
  <c r="BH187" i="9"/>
  <c r="BG187" i="9"/>
  <c r="BF187" i="9"/>
  <c r="T187" i="9"/>
  <c r="R187" i="9"/>
  <c r="P187" i="9"/>
  <c r="BI185" i="9"/>
  <c r="BH185" i="9"/>
  <c r="BG185" i="9"/>
  <c r="BF185" i="9"/>
  <c r="T185" i="9"/>
  <c r="R185" i="9"/>
  <c r="P185" i="9"/>
  <c r="BI184" i="9"/>
  <c r="BH184" i="9"/>
  <c r="BG184" i="9"/>
  <c r="BF184" i="9"/>
  <c r="T184" i="9"/>
  <c r="R184" i="9"/>
  <c r="P184" i="9"/>
  <c r="BI183" i="9"/>
  <c r="BH183" i="9"/>
  <c r="BG183" i="9"/>
  <c r="BF183" i="9"/>
  <c r="T183" i="9"/>
  <c r="R183" i="9"/>
  <c r="P183" i="9"/>
  <c r="BI181" i="9"/>
  <c r="BH181" i="9"/>
  <c r="BG181" i="9"/>
  <c r="BF181" i="9"/>
  <c r="T181" i="9"/>
  <c r="R181" i="9"/>
  <c r="P181" i="9"/>
  <c r="BI179" i="9"/>
  <c r="BH179" i="9"/>
  <c r="BG179" i="9"/>
  <c r="BF179" i="9"/>
  <c r="T179" i="9"/>
  <c r="R179" i="9"/>
  <c r="P179" i="9"/>
  <c r="BI178" i="9"/>
  <c r="BH178" i="9"/>
  <c r="BG178" i="9"/>
  <c r="BF178" i="9"/>
  <c r="T178" i="9"/>
  <c r="R178" i="9"/>
  <c r="P178" i="9"/>
  <c r="BI177" i="9"/>
  <c r="BH177" i="9"/>
  <c r="BG177" i="9"/>
  <c r="BF177" i="9"/>
  <c r="T177" i="9"/>
  <c r="R177" i="9"/>
  <c r="P177" i="9"/>
  <c r="BI175" i="9"/>
  <c r="BH175" i="9"/>
  <c r="BG175" i="9"/>
  <c r="BF175" i="9"/>
  <c r="T175" i="9"/>
  <c r="R175" i="9"/>
  <c r="P175" i="9"/>
  <c r="BI173" i="9"/>
  <c r="BH173" i="9"/>
  <c r="BG173" i="9"/>
  <c r="BF173" i="9"/>
  <c r="T173" i="9"/>
  <c r="R173" i="9"/>
  <c r="P173" i="9"/>
  <c r="BI172" i="9"/>
  <c r="BH172" i="9"/>
  <c r="BG172" i="9"/>
  <c r="BF172" i="9"/>
  <c r="T172" i="9"/>
  <c r="R172" i="9"/>
  <c r="P172" i="9"/>
  <c r="BI170" i="9"/>
  <c r="BH170" i="9"/>
  <c r="BG170" i="9"/>
  <c r="BF170" i="9"/>
  <c r="T170" i="9"/>
  <c r="R170" i="9"/>
  <c r="P170" i="9"/>
  <c r="BI168" i="9"/>
  <c r="BH168" i="9"/>
  <c r="BG168" i="9"/>
  <c r="BF168" i="9"/>
  <c r="T168" i="9"/>
  <c r="R168" i="9"/>
  <c r="P168" i="9"/>
  <c r="BI167" i="9"/>
  <c r="BH167" i="9"/>
  <c r="BG167" i="9"/>
  <c r="BF167" i="9"/>
  <c r="T167" i="9"/>
  <c r="R167" i="9"/>
  <c r="P167" i="9"/>
  <c r="BI166" i="9"/>
  <c r="BH166" i="9"/>
  <c r="BG166" i="9"/>
  <c r="BF166" i="9"/>
  <c r="T166" i="9"/>
  <c r="R166" i="9"/>
  <c r="P166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5" i="9"/>
  <c r="BH155" i="9"/>
  <c r="BG155" i="9"/>
  <c r="BF155" i="9"/>
  <c r="T155" i="9"/>
  <c r="R155" i="9"/>
  <c r="P155" i="9"/>
  <c r="BI153" i="9"/>
  <c r="BH153" i="9"/>
  <c r="BG153" i="9"/>
  <c r="BF153" i="9"/>
  <c r="T153" i="9"/>
  <c r="R153" i="9"/>
  <c r="P153" i="9"/>
  <c r="BI151" i="9"/>
  <c r="BH151" i="9"/>
  <c r="BG151" i="9"/>
  <c r="BF151" i="9"/>
  <c r="T151" i="9"/>
  <c r="R151" i="9"/>
  <c r="P151" i="9"/>
  <c r="BI150" i="9"/>
  <c r="BH150" i="9"/>
  <c r="BG150" i="9"/>
  <c r="BF150" i="9"/>
  <c r="T150" i="9"/>
  <c r="R150" i="9"/>
  <c r="P150" i="9"/>
  <c r="BI149" i="9"/>
  <c r="BH149" i="9"/>
  <c r="BG149" i="9"/>
  <c r="BF149" i="9"/>
  <c r="T149" i="9"/>
  <c r="R149" i="9"/>
  <c r="P149" i="9"/>
  <c r="BI147" i="9"/>
  <c r="BH147" i="9"/>
  <c r="BG147" i="9"/>
  <c r="BF147" i="9"/>
  <c r="T147" i="9"/>
  <c r="R147" i="9"/>
  <c r="P147" i="9"/>
  <c r="J140" i="9"/>
  <c r="J139" i="9"/>
  <c r="F139" i="9"/>
  <c r="F137" i="9"/>
  <c r="E135" i="9"/>
  <c r="J94" i="9"/>
  <c r="J93" i="9"/>
  <c r="F93" i="9"/>
  <c r="F91" i="9"/>
  <c r="E89" i="9"/>
  <c r="J20" i="9"/>
  <c r="E20" i="9"/>
  <c r="F94" i="9"/>
  <c r="J19" i="9"/>
  <c r="J14" i="9"/>
  <c r="J137" i="9"/>
  <c r="E7" i="9"/>
  <c r="E85" i="9"/>
  <c r="J288" i="8"/>
  <c r="J39" i="8"/>
  <c r="J38" i="8"/>
  <c r="AY102" i="1"/>
  <c r="J37" i="8"/>
  <c r="AX102" i="1"/>
  <c r="BI353" i="8"/>
  <c r="BH353" i="8"/>
  <c r="BG353" i="8"/>
  <c r="BF353" i="8"/>
  <c r="T353" i="8"/>
  <c r="R353" i="8"/>
  <c r="P353" i="8"/>
  <c r="BI351" i="8"/>
  <c r="BH351" i="8"/>
  <c r="BG351" i="8"/>
  <c r="BF351" i="8"/>
  <c r="T351" i="8"/>
  <c r="R351" i="8"/>
  <c r="P351" i="8"/>
  <c r="BI349" i="8"/>
  <c r="BH349" i="8"/>
  <c r="BG349" i="8"/>
  <c r="BF349" i="8"/>
  <c r="T349" i="8"/>
  <c r="R349" i="8"/>
  <c r="P349" i="8"/>
  <c r="BI346" i="8"/>
  <c r="BH346" i="8"/>
  <c r="BG346" i="8"/>
  <c r="BF346" i="8"/>
  <c r="T346" i="8"/>
  <c r="R346" i="8"/>
  <c r="P346" i="8"/>
  <c r="BI344" i="8"/>
  <c r="BH344" i="8"/>
  <c r="BG344" i="8"/>
  <c r="BF344" i="8"/>
  <c r="T344" i="8"/>
  <c r="R344" i="8"/>
  <c r="P344" i="8"/>
  <c r="BI341" i="8"/>
  <c r="BH341" i="8"/>
  <c r="BG341" i="8"/>
  <c r="BF341" i="8"/>
  <c r="T341" i="8"/>
  <c r="R341" i="8"/>
  <c r="P341" i="8"/>
  <c r="BI339" i="8"/>
  <c r="BH339" i="8"/>
  <c r="BG339" i="8"/>
  <c r="BF339" i="8"/>
  <c r="T339" i="8"/>
  <c r="R339" i="8"/>
  <c r="P339" i="8"/>
  <c r="BI337" i="8"/>
  <c r="BH337" i="8"/>
  <c r="BG337" i="8"/>
  <c r="BF337" i="8"/>
  <c r="T337" i="8"/>
  <c r="R337" i="8"/>
  <c r="P337" i="8"/>
  <c r="BI335" i="8"/>
  <c r="BH335" i="8"/>
  <c r="BG335" i="8"/>
  <c r="BF335" i="8"/>
  <c r="T335" i="8"/>
  <c r="R335" i="8"/>
  <c r="P335" i="8"/>
  <c r="BI332" i="8"/>
  <c r="BH332" i="8"/>
  <c r="BG332" i="8"/>
  <c r="BF332" i="8"/>
  <c r="T332" i="8"/>
  <c r="T331" i="8"/>
  <c r="R332" i="8"/>
  <c r="R331" i="8"/>
  <c r="P332" i="8"/>
  <c r="P331" i="8"/>
  <c r="BI329" i="8"/>
  <c r="BH329" i="8"/>
  <c r="BG329" i="8"/>
  <c r="BF329" i="8"/>
  <c r="T329" i="8"/>
  <c r="R329" i="8"/>
  <c r="P329" i="8"/>
  <c r="BI327" i="8"/>
  <c r="BH327" i="8"/>
  <c r="BG327" i="8"/>
  <c r="BF327" i="8"/>
  <c r="T327" i="8"/>
  <c r="R327" i="8"/>
  <c r="P327" i="8"/>
  <c r="BI324" i="8"/>
  <c r="BH324" i="8"/>
  <c r="BG324" i="8"/>
  <c r="BF324" i="8"/>
  <c r="T324" i="8"/>
  <c r="R324" i="8"/>
  <c r="P324" i="8"/>
  <c r="BI321" i="8"/>
  <c r="BH321" i="8"/>
  <c r="BG321" i="8"/>
  <c r="BF321" i="8"/>
  <c r="T321" i="8"/>
  <c r="R321" i="8"/>
  <c r="P321" i="8"/>
  <c r="BI319" i="8"/>
  <c r="BH319" i="8"/>
  <c r="BG319" i="8"/>
  <c r="BF319" i="8"/>
  <c r="T319" i="8"/>
  <c r="R319" i="8"/>
  <c r="P319" i="8"/>
  <c r="BI317" i="8"/>
  <c r="BH317" i="8"/>
  <c r="BG317" i="8"/>
  <c r="BF317" i="8"/>
  <c r="T317" i="8"/>
  <c r="R317" i="8"/>
  <c r="P317" i="8"/>
  <c r="BI315" i="8"/>
  <c r="BH315" i="8"/>
  <c r="BG315" i="8"/>
  <c r="BF315" i="8"/>
  <c r="T315" i="8"/>
  <c r="R315" i="8"/>
  <c r="P315" i="8"/>
  <c r="BI312" i="8"/>
  <c r="BH312" i="8"/>
  <c r="BG312" i="8"/>
  <c r="BF312" i="8"/>
  <c r="T312" i="8"/>
  <c r="R312" i="8"/>
  <c r="P312" i="8"/>
  <c r="BI310" i="8"/>
  <c r="BH310" i="8"/>
  <c r="BG310" i="8"/>
  <c r="BF310" i="8"/>
  <c r="T310" i="8"/>
  <c r="R310" i="8"/>
  <c r="P310" i="8"/>
  <c r="BI308" i="8"/>
  <c r="BH308" i="8"/>
  <c r="BG308" i="8"/>
  <c r="BF308" i="8"/>
  <c r="T308" i="8"/>
  <c r="R308" i="8"/>
  <c r="P308" i="8"/>
  <c r="BI307" i="8"/>
  <c r="BH307" i="8"/>
  <c r="BG307" i="8"/>
  <c r="BF307" i="8"/>
  <c r="T307" i="8"/>
  <c r="R307" i="8"/>
  <c r="P307" i="8"/>
  <c r="BI306" i="8"/>
  <c r="BH306" i="8"/>
  <c r="BG306" i="8"/>
  <c r="BF306" i="8"/>
  <c r="T306" i="8"/>
  <c r="R306" i="8"/>
  <c r="P306" i="8"/>
  <c r="BI305" i="8"/>
  <c r="BH305" i="8"/>
  <c r="BG305" i="8"/>
  <c r="BF305" i="8"/>
  <c r="T305" i="8"/>
  <c r="R305" i="8"/>
  <c r="P305" i="8"/>
  <c r="BI303" i="8"/>
  <c r="BH303" i="8"/>
  <c r="BG303" i="8"/>
  <c r="BF303" i="8"/>
  <c r="T303" i="8"/>
  <c r="R303" i="8"/>
  <c r="P303" i="8"/>
  <c r="BI301" i="8"/>
  <c r="BH301" i="8"/>
  <c r="BG301" i="8"/>
  <c r="BF301" i="8"/>
  <c r="T301" i="8"/>
  <c r="R301" i="8"/>
  <c r="P301" i="8"/>
  <c r="BI299" i="8"/>
  <c r="BH299" i="8"/>
  <c r="BG299" i="8"/>
  <c r="BF299" i="8"/>
  <c r="T299" i="8"/>
  <c r="R299" i="8"/>
  <c r="P299" i="8"/>
  <c r="BI297" i="8"/>
  <c r="BH297" i="8"/>
  <c r="BG297" i="8"/>
  <c r="BF297" i="8"/>
  <c r="T297" i="8"/>
  <c r="R297" i="8"/>
  <c r="P297" i="8"/>
  <c r="BI295" i="8"/>
  <c r="BH295" i="8"/>
  <c r="BG295" i="8"/>
  <c r="BF295" i="8"/>
  <c r="T295" i="8"/>
  <c r="R295" i="8"/>
  <c r="P295" i="8"/>
  <c r="BI293" i="8"/>
  <c r="BH293" i="8"/>
  <c r="BG293" i="8"/>
  <c r="BF293" i="8"/>
  <c r="T293" i="8"/>
  <c r="R293" i="8"/>
  <c r="P293" i="8"/>
  <c r="BI292" i="8"/>
  <c r="BH292" i="8"/>
  <c r="BG292" i="8"/>
  <c r="BF292" i="8"/>
  <c r="T292" i="8"/>
  <c r="R292" i="8"/>
  <c r="P292" i="8"/>
  <c r="BI290" i="8"/>
  <c r="BH290" i="8"/>
  <c r="BG290" i="8"/>
  <c r="BF290" i="8"/>
  <c r="T290" i="8"/>
  <c r="R290" i="8"/>
  <c r="P290" i="8"/>
  <c r="J116" i="8"/>
  <c r="BI287" i="8"/>
  <c r="BH287" i="8"/>
  <c r="BG287" i="8"/>
  <c r="BF287" i="8"/>
  <c r="T287" i="8"/>
  <c r="R287" i="8"/>
  <c r="P287" i="8"/>
  <c r="BI286" i="8"/>
  <c r="BH286" i="8"/>
  <c r="BG286" i="8"/>
  <c r="BF286" i="8"/>
  <c r="T286" i="8"/>
  <c r="R286" i="8"/>
  <c r="P286" i="8"/>
  <c r="BI284" i="8"/>
  <c r="BH284" i="8"/>
  <c r="BG284" i="8"/>
  <c r="BF284" i="8"/>
  <c r="T284" i="8"/>
  <c r="R284" i="8"/>
  <c r="P284" i="8"/>
  <c r="BI282" i="8"/>
  <c r="BH282" i="8"/>
  <c r="BG282" i="8"/>
  <c r="BF282" i="8"/>
  <c r="T282" i="8"/>
  <c r="R282" i="8"/>
  <c r="P282" i="8"/>
  <c r="BI280" i="8"/>
  <c r="BH280" i="8"/>
  <c r="BG280" i="8"/>
  <c r="BF280" i="8"/>
  <c r="T280" i="8"/>
  <c r="R280" i="8"/>
  <c r="P280" i="8"/>
  <c r="BI278" i="8"/>
  <c r="BH278" i="8"/>
  <c r="BG278" i="8"/>
  <c r="BF278" i="8"/>
  <c r="T278" i="8"/>
  <c r="R278" i="8"/>
  <c r="P278" i="8"/>
  <c r="BI276" i="8"/>
  <c r="BH276" i="8"/>
  <c r="BG276" i="8"/>
  <c r="BF276" i="8"/>
  <c r="T276" i="8"/>
  <c r="R276" i="8"/>
  <c r="P276" i="8"/>
  <c r="BI275" i="8"/>
  <c r="BH275" i="8"/>
  <c r="BG275" i="8"/>
  <c r="BF275" i="8"/>
  <c r="T275" i="8"/>
  <c r="R275" i="8"/>
  <c r="P275" i="8"/>
  <c r="BI273" i="8"/>
  <c r="BH273" i="8"/>
  <c r="BG273" i="8"/>
  <c r="BF273" i="8"/>
  <c r="T273" i="8"/>
  <c r="R273" i="8"/>
  <c r="P273" i="8"/>
  <c r="BI272" i="8"/>
  <c r="BH272" i="8"/>
  <c r="BG272" i="8"/>
  <c r="BF272" i="8"/>
  <c r="T272" i="8"/>
  <c r="R272" i="8"/>
  <c r="P272" i="8"/>
  <c r="BI270" i="8"/>
  <c r="BH270" i="8"/>
  <c r="BG270" i="8"/>
  <c r="BF270" i="8"/>
  <c r="T270" i="8"/>
  <c r="R270" i="8"/>
  <c r="P270" i="8"/>
  <c r="BI266" i="8"/>
  <c r="BH266" i="8"/>
  <c r="BG266" i="8"/>
  <c r="BF266" i="8"/>
  <c r="T266" i="8"/>
  <c r="R266" i="8"/>
  <c r="P266" i="8"/>
  <c r="BI264" i="8"/>
  <c r="BH264" i="8"/>
  <c r="BG264" i="8"/>
  <c r="BF264" i="8"/>
  <c r="T264" i="8"/>
  <c r="R264" i="8"/>
  <c r="P264" i="8"/>
  <c r="BI262" i="8"/>
  <c r="BH262" i="8"/>
  <c r="BG262" i="8"/>
  <c r="BF262" i="8"/>
  <c r="T262" i="8"/>
  <c r="R262" i="8"/>
  <c r="P262" i="8"/>
  <c r="BI261" i="8"/>
  <c r="BH261" i="8"/>
  <c r="BG261" i="8"/>
  <c r="BF261" i="8"/>
  <c r="T261" i="8"/>
  <c r="R261" i="8"/>
  <c r="P261" i="8"/>
  <c r="BI259" i="8"/>
  <c r="BH259" i="8"/>
  <c r="BG259" i="8"/>
  <c r="BF259" i="8"/>
  <c r="T259" i="8"/>
  <c r="R259" i="8"/>
  <c r="P259" i="8"/>
  <c r="BI256" i="8"/>
  <c r="BH256" i="8"/>
  <c r="BG256" i="8"/>
  <c r="BF256" i="8"/>
  <c r="T256" i="8"/>
  <c r="R256" i="8"/>
  <c r="P256" i="8"/>
  <c r="BI255" i="8"/>
  <c r="BH255" i="8"/>
  <c r="BG255" i="8"/>
  <c r="BF255" i="8"/>
  <c r="T255" i="8"/>
  <c r="R255" i="8"/>
  <c r="P255" i="8"/>
  <c r="BI253" i="8"/>
  <c r="BH253" i="8"/>
  <c r="BG253" i="8"/>
  <c r="BF253" i="8"/>
  <c r="T253" i="8"/>
  <c r="R253" i="8"/>
  <c r="P253" i="8"/>
  <c r="BI252" i="8"/>
  <c r="BH252" i="8"/>
  <c r="BG252" i="8"/>
  <c r="BF252" i="8"/>
  <c r="T252" i="8"/>
  <c r="R252" i="8"/>
  <c r="P252" i="8"/>
  <c r="BI250" i="8"/>
  <c r="BH250" i="8"/>
  <c r="BG250" i="8"/>
  <c r="BF250" i="8"/>
  <c r="T250" i="8"/>
  <c r="R250" i="8"/>
  <c r="P250" i="8"/>
  <c r="BI248" i="8"/>
  <c r="BH248" i="8"/>
  <c r="BG248" i="8"/>
  <c r="BF248" i="8"/>
  <c r="T248" i="8"/>
  <c r="R248" i="8"/>
  <c r="P248" i="8"/>
  <c r="BI246" i="8"/>
  <c r="BH246" i="8"/>
  <c r="BG246" i="8"/>
  <c r="BF246" i="8"/>
  <c r="T246" i="8"/>
  <c r="R246" i="8"/>
  <c r="P246" i="8"/>
  <c r="BI244" i="8"/>
  <c r="BH244" i="8"/>
  <c r="BG244" i="8"/>
  <c r="BF244" i="8"/>
  <c r="T244" i="8"/>
  <c r="R244" i="8"/>
  <c r="P244" i="8"/>
  <c r="BI242" i="8"/>
  <c r="BH242" i="8"/>
  <c r="BG242" i="8"/>
  <c r="BF242" i="8"/>
  <c r="T242" i="8"/>
  <c r="R242" i="8"/>
  <c r="P242" i="8"/>
  <c r="BI241" i="8"/>
  <c r="BH241" i="8"/>
  <c r="BG241" i="8"/>
  <c r="BF241" i="8"/>
  <c r="T241" i="8"/>
  <c r="R241" i="8"/>
  <c r="P241" i="8"/>
  <c r="BI239" i="8"/>
  <c r="BH239" i="8"/>
  <c r="BG239" i="8"/>
  <c r="BF239" i="8"/>
  <c r="T239" i="8"/>
  <c r="R239" i="8"/>
  <c r="P239" i="8"/>
  <c r="BI237" i="8"/>
  <c r="BH237" i="8"/>
  <c r="BG237" i="8"/>
  <c r="BF237" i="8"/>
  <c r="T237" i="8"/>
  <c r="R237" i="8"/>
  <c r="P237" i="8"/>
  <c r="BI236" i="8"/>
  <c r="BH236" i="8"/>
  <c r="BG236" i="8"/>
  <c r="BF236" i="8"/>
  <c r="T236" i="8"/>
  <c r="R236" i="8"/>
  <c r="P236" i="8"/>
  <c r="BI234" i="8"/>
  <c r="BH234" i="8"/>
  <c r="BG234" i="8"/>
  <c r="BF234" i="8"/>
  <c r="T234" i="8"/>
  <c r="R234" i="8"/>
  <c r="P234" i="8"/>
  <c r="BI232" i="8"/>
  <c r="BH232" i="8"/>
  <c r="BG232" i="8"/>
  <c r="BF232" i="8"/>
  <c r="T232" i="8"/>
  <c r="R232" i="8"/>
  <c r="P232" i="8"/>
  <c r="BI230" i="8"/>
  <c r="BH230" i="8"/>
  <c r="BG230" i="8"/>
  <c r="BF230" i="8"/>
  <c r="T230" i="8"/>
  <c r="R230" i="8"/>
  <c r="P230" i="8"/>
  <c r="BI228" i="8"/>
  <c r="BH228" i="8"/>
  <c r="BG228" i="8"/>
  <c r="BF228" i="8"/>
  <c r="T228" i="8"/>
  <c r="R228" i="8"/>
  <c r="P228" i="8"/>
  <c r="BI226" i="8"/>
  <c r="BH226" i="8"/>
  <c r="BG226" i="8"/>
  <c r="BF226" i="8"/>
  <c r="T226" i="8"/>
  <c r="R226" i="8"/>
  <c r="P226" i="8"/>
  <c r="BI225" i="8"/>
  <c r="BH225" i="8"/>
  <c r="BG225" i="8"/>
  <c r="BF225" i="8"/>
  <c r="T225" i="8"/>
  <c r="R225" i="8"/>
  <c r="P225" i="8"/>
  <c r="BI223" i="8"/>
  <c r="BH223" i="8"/>
  <c r="BG223" i="8"/>
  <c r="BF223" i="8"/>
  <c r="T223" i="8"/>
  <c r="R223" i="8"/>
  <c r="P223" i="8"/>
  <c r="BI222" i="8"/>
  <c r="BH222" i="8"/>
  <c r="BG222" i="8"/>
  <c r="BF222" i="8"/>
  <c r="T222" i="8"/>
  <c r="R222" i="8"/>
  <c r="P222" i="8"/>
  <c r="BI220" i="8"/>
  <c r="BH220" i="8"/>
  <c r="BG220" i="8"/>
  <c r="BF220" i="8"/>
  <c r="T220" i="8"/>
  <c r="R220" i="8"/>
  <c r="P220" i="8"/>
  <c r="BI218" i="8"/>
  <c r="BH218" i="8"/>
  <c r="BG218" i="8"/>
  <c r="BF218" i="8"/>
  <c r="T218" i="8"/>
  <c r="R218" i="8"/>
  <c r="P218" i="8"/>
  <c r="BI217" i="8"/>
  <c r="BH217" i="8"/>
  <c r="BG217" i="8"/>
  <c r="BF217" i="8"/>
  <c r="T217" i="8"/>
  <c r="R217" i="8"/>
  <c r="P217" i="8"/>
  <c r="BI216" i="8"/>
  <c r="BH216" i="8"/>
  <c r="BG216" i="8"/>
  <c r="BF216" i="8"/>
  <c r="T216" i="8"/>
  <c r="R216" i="8"/>
  <c r="P216" i="8"/>
  <c r="BI215" i="8"/>
  <c r="BH215" i="8"/>
  <c r="BG215" i="8"/>
  <c r="BF215" i="8"/>
  <c r="T215" i="8"/>
  <c r="R215" i="8"/>
  <c r="P215" i="8"/>
  <c r="BI213" i="8"/>
  <c r="BH213" i="8"/>
  <c r="BG213" i="8"/>
  <c r="BF213" i="8"/>
  <c r="T213" i="8"/>
  <c r="R213" i="8"/>
  <c r="P213" i="8"/>
  <c r="BI209" i="8"/>
  <c r="BH209" i="8"/>
  <c r="BG209" i="8"/>
  <c r="BF209" i="8"/>
  <c r="T209" i="8"/>
  <c r="R209" i="8"/>
  <c r="P209" i="8"/>
  <c r="BI207" i="8"/>
  <c r="BH207" i="8"/>
  <c r="BG207" i="8"/>
  <c r="BF207" i="8"/>
  <c r="T207" i="8"/>
  <c r="R207" i="8"/>
  <c r="P207" i="8"/>
  <c r="BI205" i="8"/>
  <c r="BH205" i="8"/>
  <c r="BG205" i="8"/>
  <c r="BF205" i="8"/>
  <c r="T205" i="8"/>
  <c r="R205" i="8"/>
  <c r="P205" i="8"/>
  <c r="BI203" i="8"/>
  <c r="BH203" i="8"/>
  <c r="BG203" i="8"/>
  <c r="BF203" i="8"/>
  <c r="T203" i="8"/>
  <c r="R203" i="8"/>
  <c r="P203" i="8"/>
  <c r="BI202" i="8"/>
  <c r="BH202" i="8"/>
  <c r="BG202" i="8"/>
  <c r="BF202" i="8"/>
  <c r="T202" i="8"/>
  <c r="R202" i="8"/>
  <c r="P202" i="8"/>
  <c r="BI200" i="8"/>
  <c r="BH200" i="8"/>
  <c r="BG200" i="8"/>
  <c r="BF200" i="8"/>
  <c r="T200" i="8"/>
  <c r="R200" i="8"/>
  <c r="P200" i="8"/>
  <c r="BI198" i="8"/>
  <c r="BH198" i="8"/>
  <c r="BG198" i="8"/>
  <c r="BF198" i="8"/>
  <c r="T198" i="8"/>
  <c r="R198" i="8"/>
  <c r="P198" i="8"/>
  <c r="BI197" i="8"/>
  <c r="BH197" i="8"/>
  <c r="BG197" i="8"/>
  <c r="BF197" i="8"/>
  <c r="T197" i="8"/>
  <c r="R197" i="8"/>
  <c r="P197" i="8"/>
  <c r="BI196" i="8"/>
  <c r="BH196" i="8"/>
  <c r="BG196" i="8"/>
  <c r="BF196" i="8"/>
  <c r="T196" i="8"/>
  <c r="R196" i="8"/>
  <c r="P196" i="8"/>
  <c r="BI194" i="8"/>
  <c r="BH194" i="8"/>
  <c r="BG194" i="8"/>
  <c r="BF194" i="8"/>
  <c r="T194" i="8"/>
  <c r="R194" i="8"/>
  <c r="P194" i="8"/>
  <c r="BI193" i="8"/>
  <c r="BH193" i="8"/>
  <c r="BG193" i="8"/>
  <c r="BF193" i="8"/>
  <c r="T193" i="8"/>
  <c r="R193" i="8"/>
  <c r="P193" i="8"/>
  <c r="BI192" i="8"/>
  <c r="BH192" i="8"/>
  <c r="BG192" i="8"/>
  <c r="BF192" i="8"/>
  <c r="T192" i="8"/>
  <c r="R192" i="8"/>
  <c r="P192" i="8"/>
  <c r="BI191" i="8"/>
  <c r="BH191" i="8"/>
  <c r="BG191" i="8"/>
  <c r="BF191" i="8"/>
  <c r="T191" i="8"/>
  <c r="R191" i="8"/>
  <c r="P191" i="8"/>
  <c r="BI190" i="8"/>
  <c r="BH190" i="8"/>
  <c r="BG190" i="8"/>
  <c r="BF190" i="8"/>
  <c r="T190" i="8"/>
  <c r="R190" i="8"/>
  <c r="P190" i="8"/>
  <c r="BI188" i="8"/>
  <c r="BH188" i="8"/>
  <c r="BG188" i="8"/>
  <c r="BF188" i="8"/>
  <c r="T188" i="8"/>
  <c r="R188" i="8"/>
  <c r="P188" i="8"/>
  <c r="BI186" i="8"/>
  <c r="BH186" i="8"/>
  <c r="BG186" i="8"/>
  <c r="BF186" i="8"/>
  <c r="T186" i="8"/>
  <c r="R186" i="8"/>
  <c r="P186" i="8"/>
  <c r="BI185" i="8"/>
  <c r="BH185" i="8"/>
  <c r="BG185" i="8"/>
  <c r="BF185" i="8"/>
  <c r="T185" i="8"/>
  <c r="R185" i="8"/>
  <c r="P185" i="8"/>
  <c r="BI183" i="8"/>
  <c r="BH183" i="8"/>
  <c r="BG183" i="8"/>
  <c r="BF183" i="8"/>
  <c r="T183" i="8"/>
  <c r="R183" i="8"/>
  <c r="P183" i="8"/>
  <c r="BI182" i="8"/>
  <c r="BH182" i="8"/>
  <c r="BG182" i="8"/>
  <c r="BF182" i="8"/>
  <c r="T182" i="8"/>
  <c r="R182" i="8"/>
  <c r="P182" i="8"/>
  <c r="BI180" i="8"/>
  <c r="BH180" i="8"/>
  <c r="BG180" i="8"/>
  <c r="BF180" i="8"/>
  <c r="T180" i="8"/>
  <c r="R180" i="8"/>
  <c r="P180" i="8"/>
  <c r="BI178" i="8"/>
  <c r="BH178" i="8"/>
  <c r="BG178" i="8"/>
  <c r="BF178" i="8"/>
  <c r="T178" i="8"/>
  <c r="R178" i="8"/>
  <c r="P178" i="8"/>
  <c r="BI176" i="8"/>
  <c r="BH176" i="8"/>
  <c r="BG176" i="8"/>
  <c r="BF176" i="8"/>
  <c r="T176" i="8"/>
  <c r="R176" i="8"/>
  <c r="P176" i="8"/>
  <c r="BI175" i="8"/>
  <c r="BH175" i="8"/>
  <c r="BG175" i="8"/>
  <c r="BF175" i="8"/>
  <c r="T175" i="8"/>
  <c r="R175" i="8"/>
  <c r="P175" i="8"/>
  <c r="BI174" i="8"/>
  <c r="BH174" i="8"/>
  <c r="BG174" i="8"/>
  <c r="BF174" i="8"/>
  <c r="T174" i="8"/>
  <c r="R174" i="8"/>
  <c r="P174" i="8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69" i="8"/>
  <c r="BH169" i="8"/>
  <c r="BG169" i="8"/>
  <c r="BF169" i="8"/>
  <c r="T169" i="8"/>
  <c r="R169" i="8"/>
  <c r="P169" i="8"/>
  <c r="BI167" i="8"/>
  <c r="BH167" i="8"/>
  <c r="BG167" i="8"/>
  <c r="BF167" i="8"/>
  <c r="T167" i="8"/>
  <c r="R167" i="8"/>
  <c r="P167" i="8"/>
  <c r="BI165" i="8"/>
  <c r="BH165" i="8"/>
  <c r="BG165" i="8"/>
  <c r="BF165" i="8"/>
  <c r="T165" i="8"/>
  <c r="R165" i="8"/>
  <c r="P165" i="8"/>
  <c r="BI164" i="8"/>
  <c r="BH164" i="8"/>
  <c r="BG164" i="8"/>
  <c r="BF164" i="8"/>
  <c r="T164" i="8"/>
  <c r="R164" i="8"/>
  <c r="P164" i="8"/>
  <c r="BI162" i="8"/>
  <c r="BH162" i="8"/>
  <c r="BG162" i="8"/>
  <c r="BF162" i="8"/>
  <c r="T162" i="8"/>
  <c r="R162" i="8"/>
  <c r="P162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4" i="8"/>
  <c r="BH154" i="8"/>
  <c r="BG154" i="8"/>
  <c r="BF154" i="8"/>
  <c r="T154" i="8"/>
  <c r="R154" i="8"/>
  <c r="P154" i="8"/>
  <c r="BI153" i="8"/>
  <c r="BH153" i="8"/>
  <c r="BG153" i="8"/>
  <c r="BF153" i="8"/>
  <c r="T153" i="8"/>
  <c r="R153" i="8"/>
  <c r="P153" i="8"/>
  <c r="BI151" i="8"/>
  <c r="BH151" i="8"/>
  <c r="BG151" i="8"/>
  <c r="BF151" i="8"/>
  <c r="T151" i="8"/>
  <c r="R151" i="8"/>
  <c r="P151" i="8"/>
  <c r="J144" i="8"/>
  <c r="J143" i="8"/>
  <c r="F143" i="8"/>
  <c r="F141" i="8"/>
  <c r="E139" i="8"/>
  <c r="J94" i="8"/>
  <c r="J93" i="8"/>
  <c r="F93" i="8"/>
  <c r="F91" i="8"/>
  <c r="E89" i="8"/>
  <c r="J20" i="8"/>
  <c r="E20" i="8"/>
  <c r="F94" i="8"/>
  <c r="J19" i="8"/>
  <c r="J14" i="8"/>
  <c r="J141" i="8"/>
  <c r="E7" i="8"/>
  <c r="E85" i="8"/>
  <c r="J39" i="7"/>
  <c r="J38" i="7"/>
  <c r="AY101" i="1"/>
  <c r="J37" i="7"/>
  <c r="AX101" i="1"/>
  <c r="BI625" i="7"/>
  <c r="BH625" i="7"/>
  <c r="BG625" i="7"/>
  <c r="BF625" i="7"/>
  <c r="T625" i="7"/>
  <c r="R625" i="7"/>
  <c r="P625" i="7"/>
  <c r="BI623" i="7"/>
  <c r="BH623" i="7"/>
  <c r="BG623" i="7"/>
  <c r="BF623" i="7"/>
  <c r="T623" i="7"/>
  <c r="R623" i="7"/>
  <c r="P623" i="7"/>
  <c r="BI621" i="7"/>
  <c r="BH621" i="7"/>
  <c r="BG621" i="7"/>
  <c r="BF621" i="7"/>
  <c r="T621" i="7"/>
  <c r="R621" i="7"/>
  <c r="P621" i="7"/>
  <c r="BI619" i="7"/>
  <c r="BH619" i="7"/>
  <c r="BG619" i="7"/>
  <c r="BF619" i="7"/>
  <c r="T619" i="7"/>
  <c r="R619" i="7"/>
  <c r="P619" i="7"/>
  <c r="BI616" i="7"/>
  <c r="BH616" i="7"/>
  <c r="BG616" i="7"/>
  <c r="BF616" i="7"/>
  <c r="T616" i="7"/>
  <c r="R616" i="7"/>
  <c r="P616" i="7"/>
  <c r="BI613" i="7"/>
  <c r="BH613" i="7"/>
  <c r="BG613" i="7"/>
  <c r="BF613" i="7"/>
  <c r="T613" i="7"/>
  <c r="R613" i="7"/>
  <c r="P613" i="7"/>
  <c r="BI611" i="7"/>
  <c r="BH611" i="7"/>
  <c r="BG611" i="7"/>
  <c r="BF611" i="7"/>
  <c r="T611" i="7"/>
  <c r="R611" i="7"/>
  <c r="P611" i="7"/>
  <c r="BI609" i="7"/>
  <c r="BH609" i="7"/>
  <c r="BG609" i="7"/>
  <c r="BF609" i="7"/>
  <c r="T609" i="7"/>
  <c r="R609" i="7"/>
  <c r="P609" i="7"/>
  <c r="BI607" i="7"/>
  <c r="BH607" i="7"/>
  <c r="BG607" i="7"/>
  <c r="BF607" i="7"/>
  <c r="T607" i="7"/>
  <c r="R607" i="7"/>
  <c r="P607" i="7"/>
  <c r="BI603" i="7"/>
  <c r="BH603" i="7"/>
  <c r="BG603" i="7"/>
  <c r="BF603" i="7"/>
  <c r="T603" i="7"/>
  <c r="R603" i="7"/>
  <c r="P603" i="7"/>
  <c r="BI600" i="7"/>
  <c r="BH600" i="7"/>
  <c r="BG600" i="7"/>
  <c r="BF600" i="7"/>
  <c r="T600" i="7"/>
  <c r="R600" i="7"/>
  <c r="P600" i="7"/>
  <c r="BI597" i="7"/>
  <c r="BH597" i="7"/>
  <c r="BG597" i="7"/>
  <c r="BF597" i="7"/>
  <c r="T597" i="7"/>
  <c r="R597" i="7"/>
  <c r="P597" i="7"/>
  <c r="BI593" i="7"/>
  <c r="BH593" i="7"/>
  <c r="BG593" i="7"/>
  <c r="BF593" i="7"/>
  <c r="T593" i="7"/>
  <c r="R593" i="7"/>
  <c r="P593" i="7"/>
  <c r="BI590" i="7"/>
  <c r="BH590" i="7"/>
  <c r="BG590" i="7"/>
  <c r="BF590" i="7"/>
  <c r="T590" i="7"/>
  <c r="R590" i="7"/>
  <c r="P590" i="7"/>
  <c r="BI586" i="7"/>
  <c r="BH586" i="7"/>
  <c r="BG586" i="7"/>
  <c r="BF586" i="7"/>
  <c r="T586" i="7"/>
  <c r="R586" i="7"/>
  <c r="P586" i="7"/>
  <c r="BI582" i="7"/>
  <c r="BH582" i="7"/>
  <c r="BG582" i="7"/>
  <c r="BF582" i="7"/>
  <c r="T582" i="7"/>
  <c r="R582" i="7"/>
  <c r="P582" i="7"/>
  <c r="BI580" i="7"/>
  <c r="BH580" i="7"/>
  <c r="BG580" i="7"/>
  <c r="BF580" i="7"/>
  <c r="T580" i="7"/>
  <c r="R580" i="7"/>
  <c r="P580" i="7"/>
  <c r="BI578" i="7"/>
  <c r="BH578" i="7"/>
  <c r="BG578" i="7"/>
  <c r="BF578" i="7"/>
  <c r="T578" i="7"/>
  <c r="R578" i="7"/>
  <c r="P578" i="7"/>
  <c r="BI576" i="7"/>
  <c r="BH576" i="7"/>
  <c r="BG576" i="7"/>
  <c r="BF576" i="7"/>
  <c r="T576" i="7"/>
  <c r="R576" i="7"/>
  <c r="P576" i="7"/>
  <c r="BI574" i="7"/>
  <c r="BH574" i="7"/>
  <c r="BG574" i="7"/>
  <c r="BF574" i="7"/>
  <c r="T574" i="7"/>
  <c r="R574" i="7"/>
  <c r="P574" i="7"/>
  <c r="BI570" i="7"/>
  <c r="BH570" i="7"/>
  <c r="BG570" i="7"/>
  <c r="BF570" i="7"/>
  <c r="T570" i="7"/>
  <c r="R570" i="7"/>
  <c r="P570" i="7"/>
  <c r="BI569" i="7"/>
  <c r="BH569" i="7"/>
  <c r="BG569" i="7"/>
  <c r="BF569" i="7"/>
  <c r="T569" i="7"/>
  <c r="R569" i="7"/>
  <c r="P569" i="7"/>
  <c r="BI567" i="7"/>
  <c r="BH567" i="7"/>
  <c r="BG567" i="7"/>
  <c r="BF567" i="7"/>
  <c r="T567" i="7"/>
  <c r="R567" i="7"/>
  <c r="P567" i="7"/>
  <c r="BI564" i="7"/>
  <c r="BH564" i="7"/>
  <c r="BG564" i="7"/>
  <c r="BF564" i="7"/>
  <c r="T564" i="7"/>
  <c r="R564" i="7"/>
  <c r="P564" i="7"/>
  <c r="BI561" i="7"/>
  <c r="BH561" i="7"/>
  <c r="BG561" i="7"/>
  <c r="BF561" i="7"/>
  <c r="T561" i="7"/>
  <c r="R561" i="7"/>
  <c r="P561" i="7"/>
  <c r="BI558" i="7"/>
  <c r="BH558" i="7"/>
  <c r="BG558" i="7"/>
  <c r="BF558" i="7"/>
  <c r="T558" i="7"/>
  <c r="R558" i="7"/>
  <c r="P558" i="7"/>
  <c r="BI555" i="7"/>
  <c r="BH555" i="7"/>
  <c r="BG555" i="7"/>
  <c r="BF555" i="7"/>
  <c r="T555" i="7"/>
  <c r="R555" i="7"/>
  <c r="P555" i="7"/>
  <c r="BI553" i="7"/>
  <c r="BH553" i="7"/>
  <c r="BG553" i="7"/>
  <c r="BF553" i="7"/>
  <c r="T553" i="7"/>
  <c r="R553" i="7"/>
  <c r="P553" i="7"/>
  <c r="BI551" i="7"/>
  <c r="BH551" i="7"/>
  <c r="BG551" i="7"/>
  <c r="BF551" i="7"/>
  <c r="T551" i="7"/>
  <c r="R551" i="7"/>
  <c r="P551" i="7"/>
  <c r="BI549" i="7"/>
  <c r="BH549" i="7"/>
  <c r="BG549" i="7"/>
  <c r="BF549" i="7"/>
  <c r="T549" i="7"/>
  <c r="R549" i="7"/>
  <c r="P549" i="7"/>
  <c r="BI547" i="7"/>
  <c r="BH547" i="7"/>
  <c r="BG547" i="7"/>
  <c r="BF547" i="7"/>
  <c r="T547" i="7"/>
  <c r="R547" i="7"/>
  <c r="P547" i="7"/>
  <c r="BI545" i="7"/>
  <c r="BH545" i="7"/>
  <c r="BG545" i="7"/>
  <c r="BF545" i="7"/>
  <c r="T545" i="7"/>
  <c r="R545" i="7"/>
  <c r="P545" i="7"/>
  <c r="BI543" i="7"/>
  <c r="BH543" i="7"/>
  <c r="BG543" i="7"/>
  <c r="BF543" i="7"/>
  <c r="T543" i="7"/>
  <c r="R543" i="7"/>
  <c r="P543" i="7"/>
  <c r="BI541" i="7"/>
  <c r="BH541" i="7"/>
  <c r="BG541" i="7"/>
  <c r="BF541" i="7"/>
  <c r="T541" i="7"/>
  <c r="R541" i="7"/>
  <c r="P541" i="7"/>
  <c r="BI540" i="7"/>
  <c r="BH540" i="7"/>
  <c r="BG540" i="7"/>
  <c r="BF540" i="7"/>
  <c r="T540" i="7"/>
  <c r="R540" i="7"/>
  <c r="P540" i="7"/>
  <c r="BI538" i="7"/>
  <c r="BH538" i="7"/>
  <c r="BG538" i="7"/>
  <c r="BF538" i="7"/>
  <c r="T538" i="7"/>
  <c r="R538" i="7"/>
  <c r="P538" i="7"/>
  <c r="BI536" i="7"/>
  <c r="BH536" i="7"/>
  <c r="BG536" i="7"/>
  <c r="BF536" i="7"/>
  <c r="T536" i="7"/>
  <c r="R536" i="7"/>
  <c r="P536" i="7"/>
  <c r="BI534" i="7"/>
  <c r="BH534" i="7"/>
  <c r="BG534" i="7"/>
  <c r="BF534" i="7"/>
  <c r="T534" i="7"/>
  <c r="R534" i="7"/>
  <c r="P534" i="7"/>
  <c r="BI532" i="7"/>
  <c r="BH532" i="7"/>
  <c r="BG532" i="7"/>
  <c r="BF532" i="7"/>
  <c r="T532" i="7"/>
  <c r="R532" i="7"/>
  <c r="P532" i="7"/>
  <c r="BI530" i="7"/>
  <c r="BH530" i="7"/>
  <c r="BG530" i="7"/>
  <c r="BF530" i="7"/>
  <c r="T530" i="7"/>
  <c r="R530" i="7"/>
  <c r="P530" i="7"/>
  <c r="BI527" i="7"/>
  <c r="BH527" i="7"/>
  <c r="BG527" i="7"/>
  <c r="BF527" i="7"/>
  <c r="T527" i="7"/>
  <c r="R527" i="7"/>
  <c r="P527" i="7"/>
  <c r="BI525" i="7"/>
  <c r="BH525" i="7"/>
  <c r="BG525" i="7"/>
  <c r="BF525" i="7"/>
  <c r="T525" i="7"/>
  <c r="R525" i="7"/>
  <c r="P525" i="7"/>
  <c r="BI523" i="7"/>
  <c r="BH523" i="7"/>
  <c r="BG523" i="7"/>
  <c r="BF523" i="7"/>
  <c r="T523" i="7"/>
  <c r="R523" i="7"/>
  <c r="P523" i="7"/>
  <c r="BI521" i="7"/>
  <c r="BH521" i="7"/>
  <c r="BG521" i="7"/>
  <c r="BF521" i="7"/>
  <c r="T521" i="7"/>
  <c r="R521" i="7"/>
  <c r="P521" i="7"/>
  <c r="BI519" i="7"/>
  <c r="BH519" i="7"/>
  <c r="BG519" i="7"/>
  <c r="BF519" i="7"/>
  <c r="T519" i="7"/>
  <c r="R519" i="7"/>
  <c r="P519" i="7"/>
  <c r="BI517" i="7"/>
  <c r="BH517" i="7"/>
  <c r="BG517" i="7"/>
  <c r="BF517" i="7"/>
  <c r="T517" i="7"/>
  <c r="R517" i="7"/>
  <c r="P517" i="7"/>
  <c r="BI516" i="7"/>
  <c r="BH516" i="7"/>
  <c r="BG516" i="7"/>
  <c r="BF516" i="7"/>
  <c r="T516" i="7"/>
  <c r="R516" i="7"/>
  <c r="P516" i="7"/>
  <c r="BI515" i="7"/>
  <c r="BH515" i="7"/>
  <c r="BG515" i="7"/>
  <c r="BF515" i="7"/>
  <c r="T515" i="7"/>
  <c r="R515" i="7"/>
  <c r="P515" i="7"/>
  <c r="BI513" i="7"/>
  <c r="BH513" i="7"/>
  <c r="BG513" i="7"/>
  <c r="BF513" i="7"/>
  <c r="T513" i="7"/>
  <c r="R513" i="7"/>
  <c r="P513" i="7"/>
  <c r="BI511" i="7"/>
  <c r="BH511" i="7"/>
  <c r="BG511" i="7"/>
  <c r="BF511" i="7"/>
  <c r="T511" i="7"/>
  <c r="R511" i="7"/>
  <c r="P511" i="7"/>
  <c r="BI510" i="7"/>
  <c r="BH510" i="7"/>
  <c r="BG510" i="7"/>
  <c r="BF510" i="7"/>
  <c r="T510" i="7"/>
  <c r="R510" i="7"/>
  <c r="P510" i="7"/>
  <c r="BI509" i="7"/>
  <c r="BH509" i="7"/>
  <c r="BG509" i="7"/>
  <c r="BF509" i="7"/>
  <c r="T509" i="7"/>
  <c r="R509" i="7"/>
  <c r="P509" i="7"/>
  <c r="BI507" i="7"/>
  <c r="BH507" i="7"/>
  <c r="BG507" i="7"/>
  <c r="BF507" i="7"/>
  <c r="T507" i="7"/>
  <c r="R507" i="7"/>
  <c r="P507" i="7"/>
  <c r="BI505" i="7"/>
  <c r="BH505" i="7"/>
  <c r="BG505" i="7"/>
  <c r="BF505" i="7"/>
  <c r="T505" i="7"/>
  <c r="R505" i="7"/>
  <c r="P505" i="7"/>
  <c r="BI504" i="7"/>
  <c r="BH504" i="7"/>
  <c r="BG504" i="7"/>
  <c r="BF504" i="7"/>
  <c r="T504" i="7"/>
  <c r="R504" i="7"/>
  <c r="P504" i="7"/>
  <c r="BI503" i="7"/>
  <c r="BH503" i="7"/>
  <c r="BG503" i="7"/>
  <c r="BF503" i="7"/>
  <c r="T503" i="7"/>
  <c r="R503" i="7"/>
  <c r="P503" i="7"/>
  <c r="BI501" i="7"/>
  <c r="BH501" i="7"/>
  <c r="BG501" i="7"/>
  <c r="BF501" i="7"/>
  <c r="T501" i="7"/>
  <c r="R501" i="7"/>
  <c r="P501" i="7"/>
  <c r="BI499" i="7"/>
  <c r="BH499" i="7"/>
  <c r="BG499" i="7"/>
  <c r="BF499" i="7"/>
  <c r="T499" i="7"/>
  <c r="R499" i="7"/>
  <c r="P499" i="7"/>
  <c r="BI498" i="7"/>
  <c r="BH498" i="7"/>
  <c r="BG498" i="7"/>
  <c r="BF498" i="7"/>
  <c r="T498" i="7"/>
  <c r="R498" i="7"/>
  <c r="P498" i="7"/>
  <c r="BI497" i="7"/>
  <c r="BH497" i="7"/>
  <c r="BG497" i="7"/>
  <c r="BF497" i="7"/>
  <c r="T497" i="7"/>
  <c r="R497" i="7"/>
  <c r="P497" i="7"/>
  <c r="BI495" i="7"/>
  <c r="BH495" i="7"/>
  <c r="BG495" i="7"/>
  <c r="BF495" i="7"/>
  <c r="T495" i="7"/>
  <c r="R495" i="7"/>
  <c r="P495" i="7"/>
  <c r="BI492" i="7"/>
  <c r="BH492" i="7"/>
  <c r="BG492" i="7"/>
  <c r="BF492" i="7"/>
  <c r="T492" i="7"/>
  <c r="R492" i="7"/>
  <c r="P492" i="7"/>
  <c r="BI490" i="7"/>
  <c r="BH490" i="7"/>
  <c r="BG490" i="7"/>
  <c r="BF490" i="7"/>
  <c r="T490" i="7"/>
  <c r="R490" i="7"/>
  <c r="P490" i="7"/>
  <c r="BI488" i="7"/>
  <c r="BH488" i="7"/>
  <c r="BG488" i="7"/>
  <c r="BF488" i="7"/>
  <c r="T488" i="7"/>
  <c r="R488" i="7"/>
  <c r="P488" i="7"/>
  <c r="BI486" i="7"/>
  <c r="BH486" i="7"/>
  <c r="BG486" i="7"/>
  <c r="BF486" i="7"/>
  <c r="T486" i="7"/>
  <c r="R486" i="7"/>
  <c r="P486" i="7"/>
  <c r="BI484" i="7"/>
  <c r="BH484" i="7"/>
  <c r="BG484" i="7"/>
  <c r="BF484" i="7"/>
  <c r="T484" i="7"/>
  <c r="R484" i="7"/>
  <c r="P484" i="7"/>
  <c r="BI482" i="7"/>
  <c r="BH482" i="7"/>
  <c r="BG482" i="7"/>
  <c r="BF482" i="7"/>
  <c r="T482" i="7"/>
  <c r="R482" i="7"/>
  <c r="P482" i="7"/>
  <c r="BI480" i="7"/>
  <c r="BH480" i="7"/>
  <c r="BG480" i="7"/>
  <c r="BF480" i="7"/>
  <c r="T480" i="7"/>
  <c r="R480" i="7"/>
  <c r="P480" i="7"/>
  <c r="BI478" i="7"/>
  <c r="BH478" i="7"/>
  <c r="BG478" i="7"/>
  <c r="BF478" i="7"/>
  <c r="T478" i="7"/>
  <c r="R478" i="7"/>
  <c r="P478" i="7"/>
  <c r="BI475" i="7"/>
  <c r="BH475" i="7"/>
  <c r="BG475" i="7"/>
  <c r="BF475" i="7"/>
  <c r="T475" i="7"/>
  <c r="R475" i="7"/>
  <c r="P475" i="7"/>
  <c r="BI469" i="7"/>
  <c r="BH469" i="7"/>
  <c r="BG469" i="7"/>
  <c r="BF469" i="7"/>
  <c r="T469" i="7"/>
  <c r="R469" i="7"/>
  <c r="P469" i="7"/>
  <c r="BI467" i="7"/>
  <c r="BH467" i="7"/>
  <c r="BG467" i="7"/>
  <c r="BF467" i="7"/>
  <c r="T467" i="7"/>
  <c r="R467" i="7"/>
  <c r="P467" i="7"/>
  <c r="BI465" i="7"/>
  <c r="BH465" i="7"/>
  <c r="BG465" i="7"/>
  <c r="BF465" i="7"/>
  <c r="T465" i="7"/>
  <c r="R465" i="7"/>
  <c r="P465" i="7"/>
  <c r="BI462" i="7"/>
  <c r="BH462" i="7"/>
  <c r="BG462" i="7"/>
  <c r="BF462" i="7"/>
  <c r="T462" i="7"/>
  <c r="R462" i="7"/>
  <c r="P462" i="7"/>
  <c r="BI458" i="7"/>
  <c r="BH458" i="7"/>
  <c r="BG458" i="7"/>
  <c r="BF458" i="7"/>
  <c r="T458" i="7"/>
  <c r="R458" i="7"/>
  <c r="P458" i="7"/>
  <c r="BI456" i="7"/>
  <c r="BH456" i="7"/>
  <c r="BG456" i="7"/>
  <c r="BF456" i="7"/>
  <c r="T456" i="7"/>
  <c r="R456" i="7"/>
  <c r="P456" i="7"/>
  <c r="BI454" i="7"/>
  <c r="BH454" i="7"/>
  <c r="BG454" i="7"/>
  <c r="BF454" i="7"/>
  <c r="T454" i="7"/>
  <c r="R454" i="7"/>
  <c r="P454" i="7"/>
  <c r="BI452" i="7"/>
  <c r="BH452" i="7"/>
  <c r="BG452" i="7"/>
  <c r="BF452" i="7"/>
  <c r="T452" i="7"/>
  <c r="R452" i="7"/>
  <c r="P452" i="7"/>
  <c r="BI450" i="7"/>
  <c r="BH450" i="7"/>
  <c r="BG450" i="7"/>
  <c r="BF450" i="7"/>
  <c r="T450" i="7"/>
  <c r="R450" i="7"/>
  <c r="P450" i="7"/>
  <c r="BI447" i="7"/>
  <c r="BH447" i="7"/>
  <c r="BG447" i="7"/>
  <c r="BF447" i="7"/>
  <c r="T447" i="7"/>
  <c r="R447" i="7"/>
  <c r="P447" i="7"/>
  <c r="BI444" i="7"/>
  <c r="BH444" i="7"/>
  <c r="BG444" i="7"/>
  <c r="BF444" i="7"/>
  <c r="T444" i="7"/>
  <c r="R444" i="7"/>
  <c r="P444" i="7"/>
  <c r="BI442" i="7"/>
  <c r="BH442" i="7"/>
  <c r="BG442" i="7"/>
  <c r="BF442" i="7"/>
  <c r="T442" i="7"/>
  <c r="R442" i="7"/>
  <c r="P442" i="7"/>
  <c r="BI440" i="7"/>
  <c r="BH440" i="7"/>
  <c r="BG440" i="7"/>
  <c r="BF440" i="7"/>
  <c r="T440" i="7"/>
  <c r="R440" i="7"/>
  <c r="P440" i="7"/>
  <c r="BI438" i="7"/>
  <c r="BH438" i="7"/>
  <c r="BG438" i="7"/>
  <c r="BF438" i="7"/>
  <c r="T438" i="7"/>
  <c r="R438" i="7"/>
  <c r="P438" i="7"/>
  <c r="BI436" i="7"/>
  <c r="BH436" i="7"/>
  <c r="BG436" i="7"/>
  <c r="BF436" i="7"/>
  <c r="T436" i="7"/>
  <c r="R436" i="7"/>
  <c r="P436" i="7"/>
  <c r="BI435" i="7"/>
  <c r="BH435" i="7"/>
  <c r="BG435" i="7"/>
  <c r="BF435" i="7"/>
  <c r="T435" i="7"/>
  <c r="R435" i="7"/>
  <c r="P435" i="7"/>
  <c r="BI433" i="7"/>
  <c r="BH433" i="7"/>
  <c r="BG433" i="7"/>
  <c r="BF433" i="7"/>
  <c r="T433" i="7"/>
  <c r="R433" i="7"/>
  <c r="P433" i="7"/>
  <c r="BI431" i="7"/>
  <c r="BH431" i="7"/>
  <c r="BG431" i="7"/>
  <c r="BF431" i="7"/>
  <c r="T431" i="7"/>
  <c r="R431" i="7"/>
  <c r="P431" i="7"/>
  <c r="BI429" i="7"/>
  <c r="BH429" i="7"/>
  <c r="BG429" i="7"/>
  <c r="BF429" i="7"/>
  <c r="T429" i="7"/>
  <c r="R429" i="7"/>
  <c r="P429" i="7"/>
  <c r="BI426" i="7"/>
  <c r="BH426" i="7"/>
  <c r="BG426" i="7"/>
  <c r="BF426" i="7"/>
  <c r="T426" i="7"/>
  <c r="R426" i="7"/>
  <c r="P426" i="7"/>
  <c r="BI424" i="7"/>
  <c r="BH424" i="7"/>
  <c r="BG424" i="7"/>
  <c r="BF424" i="7"/>
  <c r="T424" i="7"/>
  <c r="R424" i="7"/>
  <c r="P424" i="7"/>
  <c r="BI421" i="7"/>
  <c r="BH421" i="7"/>
  <c r="BG421" i="7"/>
  <c r="BF421" i="7"/>
  <c r="T421" i="7"/>
  <c r="R421" i="7"/>
  <c r="P421" i="7"/>
  <c r="BI419" i="7"/>
  <c r="BH419" i="7"/>
  <c r="BG419" i="7"/>
  <c r="BF419" i="7"/>
  <c r="T419" i="7"/>
  <c r="R419" i="7"/>
  <c r="P419" i="7"/>
  <c r="BI417" i="7"/>
  <c r="BH417" i="7"/>
  <c r="BG417" i="7"/>
  <c r="BF417" i="7"/>
  <c r="T417" i="7"/>
  <c r="R417" i="7"/>
  <c r="P417" i="7"/>
  <c r="BI416" i="7"/>
  <c r="BH416" i="7"/>
  <c r="BG416" i="7"/>
  <c r="BF416" i="7"/>
  <c r="T416" i="7"/>
  <c r="R416" i="7"/>
  <c r="P416" i="7"/>
  <c r="BI413" i="7"/>
  <c r="BH413" i="7"/>
  <c r="BG413" i="7"/>
  <c r="BF413" i="7"/>
  <c r="T413" i="7"/>
  <c r="R413" i="7"/>
  <c r="P413" i="7"/>
  <c r="BI410" i="7"/>
  <c r="BH410" i="7"/>
  <c r="BG410" i="7"/>
  <c r="BF410" i="7"/>
  <c r="T410" i="7"/>
  <c r="R410" i="7"/>
  <c r="P410" i="7"/>
  <c r="BI408" i="7"/>
  <c r="BH408" i="7"/>
  <c r="BG408" i="7"/>
  <c r="BF408" i="7"/>
  <c r="T408" i="7"/>
  <c r="R408" i="7"/>
  <c r="P408" i="7"/>
  <c r="BI406" i="7"/>
  <c r="BH406" i="7"/>
  <c r="BG406" i="7"/>
  <c r="BF406" i="7"/>
  <c r="T406" i="7"/>
  <c r="R406" i="7"/>
  <c r="P406" i="7"/>
  <c r="BI404" i="7"/>
  <c r="BH404" i="7"/>
  <c r="BG404" i="7"/>
  <c r="BF404" i="7"/>
  <c r="T404" i="7"/>
  <c r="R404" i="7"/>
  <c r="P404" i="7"/>
  <c r="BI401" i="7"/>
  <c r="BH401" i="7"/>
  <c r="BG401" i="7"/>
  <c r="BF401" i="7"/>
  <c r="T401" i="7"/>
  <c r="R401" i="7"/>
  <c r="P401" i="7"/>
  <c r="BI399" i="7"/>
  <c r="BH399" i="7"/>
  <c r="BG399" i="7"/>
  <c r="BF399" i="7"/>
  <c r="T399" i="7"/>
  <c r="R399" i="7"/>
  <c r="P399" i="7"/>
  <c r="BI396" i="7"/>
  <c r="BH396" i="7"/>
  <c r="BG396" i="7"/>
  <c r="BF396" i="7"/>
  <c r="T396" i="7"/>
  <c r="R396" i="7"/>
  <c r="P396" i="7"/>
  <c r="BI394" i="7"/>
  <c r="BH394" i="7"/>
  <c r="BG394" i="7"/>
  <c r="BF394" i="7"/>
  <c r="T394" i="7"/>
  <c r="R394" i="7"/>
  <c r="P394" i="7"/>
  <c r="BI391" i="7"/>
  <c r="BH391" i="7"/>
  <c r="BG391" i="7"/>
  <c r="BF391" i="7"/>
  <c r="T391" i="7"/>
  <c r="R391" i="7"/>
  <c r="P391" i="7"/>
  <c r="BI389" i="7"/>
  <c r="BH389" i="7"/>
  <c r="BG389" i="7"/>
  <c r="BF389" i="7"/>
  <c r="T389" i="7"/>
  <c r="R389" i="7"/>
  <c r="P389" i="7"/>
  <c r="BI386" i="7"/>
  <c r="BH386" i="7"/>
  <c r="BG386" i="7"/>
  <c r="BF386" i="7"/>
  <c r="T386" i="7"/>
  <c r="R386" i="7"/>
  <c r="P386" i="7"/>
  <c r="BI384" i="7"/>
  <c r="BH384" i="7"/>
  <c r="BG384" i="7"/>
  <c r="BF384" i="7"/>
  <c r="T384" i="7"/>
  <c r="R384" i="7"/>
  <c r="P384" i="7"/>
  <c r="BI380" i="7"/>
  <c r="BH380" i="7"/>
  <c r="BG380" i="7"/>
  <c r="BF380" i="7"/>
  <c r="T380" i="7"/>
  <c r="R380" i="7"/>
  <c r="P380" i="7"/>
  <c r="BI375" i="7"/>
  <c r="BH375" i="7"/>
  <c r="BG375" i="7"/>
  <c r="BF375" i="7"/>
  <c r="T375" i="7"/>
  <c r="R375" i="7"/>
  <c r="P375" i="7"/>
  <c r="BI373" i="7"/>
  <c r="BH373" i="7"/>
  <c r="BG373" i="7"/>
  <c r="BF373" i="7"/>
  <c r="T373" i="7"/>
  <c r="R373" i="7"/>
  <c r="P373" i="7"/>
  <c r="BI370" i="7"/>
  <c r="BH370" i="7"/>
  <c r="BG370" i="7"/>
  <c r="BF370" i="7"/>
  <c r="T370" i="7"/>
  <c r="R370" i="7"/>
  <c r="P370" i="7"/>
  <c r="BI368" i="7"/>
  <c r="BH368" i="7"/>
  <c r="BG368" i="7"/>
  <c r="BF368" i="7"/>
  <c r="T368" i="7"/>
  <c r="R368" i="7"/>
  <c r="P368" i="7"/>
  <c r="BI365" i="7"/>
  <c r="BH365" i="7"/>
  <c r="BG365" i="7"/>
  <c r="BF365" i="7"/>
  <c r="T365" i="7"/>
  <c r="R365" i="7"/>
  <c r="P365" i="7"/>
  <c r="BI363" i="7"/>
  <c r="BH363" i="7"/>
  <c r="BG363" i="7"/>
  <c r="BF363" i="7"/>
  <c r="T363" i="7"/>
  <c r="R363" i="7"/>
  <c r="P363" i="7"/>
  <c r="BI360" i="7"/>
  <c r="BH360" i="7"/>
  <c r="BG360" i="7"/>
  <c r="BF360" i="7"/>
  <c r="T360" i="7"/>
  <c r="R360" i="7"/>
  <c r="P360" i="7"/>
  <c r="BI358" i="7"/>
  <c r="BH358" i="7"/>
  <c r="BG358" i="7"/>
  <c r="BF358" i="7"/>
  <c r="T358" i="7"/>
  <c r="R358" i="7"/>
  <c r="P358" i="7"/>
  <c r="BI355" i="7"/>
  <c r="BH355" i="7"/>
  <c r="BG355" i="7"/>
  <c r="BF355" i="7"/>
  <c r="T355" i="7"/>
  <c r="R355" i="7"/>
  <c r="P355" i="7"/>
  <c r="BI352" i="7"/>
  <c r="BH352" i="7"/>
  <c r="BG352" i="7"/>
  <c r="BF352" i="7"/>
  <c r="T352" i="7"/>
  <c r="R352" i="7"/>
  <c r="P352" i="7"/>
  <c r="BI350" i="7"/>
  <c r="BH350" i="7"/>
  <c r="BG350" i="7"/>
  <c r="BF350" i="7"/>
  <c r="T350" i="7"/>
  <c r="R350" i="7"/>
  <c r="P350" i="7"/>
  <c r="BI347" i="7"/>
  <c r="BH347" i="7"/>
  <c r="BG347" i="7"/>
  <c r="BF347" i="7"/>
  <c r="T347" i="7"/>
  <c r="R347" i="7"/>
  <c r="P347" i="7"/>
  <c r="BI345" i="7"/>
  <c r="BH345" i="7"/>
  <c r="BG345" i="7"/>
  <c r="BF345" i="7"/>
  <c r="T345" i="7"/>
  <c r="R345" i="7"/>
  <c r="P345" i="7"/>
  <c r="BI342" i="7"/>
  <c r="BH342" i="7"/>
  <c r="BG342" i="7"/>
  <c r="BF342" i="7"/>
  <c r="T342" i="7"/>
  <c r="R342" i="7"/>
  <c r="P342" i="7"/>
  <c r="BI339" i="7"/>
  <c r="BH339" i="7"/>
  <c r="BG339" i="7"/>
  <c r="BF339" i="7"/>
  <c r="T339" i="7"/>
  <c r="R339" i="7"/>
  <c r="P339" i="7"/>
  <c r="BI336" i="7"/>
  <c r="BH336" i="7"/>
  <c r="BG336" i="7"/>
  <c r="BF336" i="7"/>
  <c r="T336" i="7"/>
  <c r="R336" i="7"/>
  <c r="P336" i="7"/>
  <c r="BI333" i="7"/>
  <c r="BH333" i="7"/>
  <c r="BG333" i="7"/>
  <c r="BF333" i="7"/>
  <c r="T333" i="7"/>
  <c r="R333" i="7"/>
  <c r="P333" i="7"/>
  <c r="BI330" i="7"/>
  <c r="BH330" i="7"/>
  <c r="BG330" i="7"/>
  <c r="BF330" i="7"/>
  <c r="T330" i="7"/>
  <c r="R330" i="7"/>
  <c r="P330" i="7"/>
  <c r="BI326" i="7"/>
  <c r="BH326" i="7"/>
  <c r="BG326" i="7"/>
  <c r="BF326" i="7"/>
  <c r="T326" i="7"/>
  <c r="R326" i="7"/>
  <c r="P326" i="7"/>
  <c r="BI322" i="7"/>
  <c r="BH322" i="7"/>
  <c r="BG322" i="7"/>
  <c r="BF322" i="7"/>
  <c r="T322" i="7"/>
  <c r="R322" i="7"/>
  <c r="P322" i="7"/>
  <c r="BI318" i="7"/>
  <c r="BH318" i="7"/>
  <c r="BG318" i="7"/>
  <c r="BF318" i="7"/>
  <c r="T318" i="7"/>
  <c r="R318" i="7"/>
  <c r="P318" i="7"/>
  <c r="BI313" i="7"/>
  <c r="BH313" i="7"/>
  <c r="BG313" i="7"/>
  <c r="BF313" i="7"/>
  <c r="T313" i="7"/>
  <c r="R313" i="7"/>
  <c r="P313" i="7"/>
  <c r="BI306" i="7"/>
  <c r="BH306" i="7"/>
  <c r="BG306" i="7"/>
  <c r="BF306" i="7"/>
  <c r="T306" i="7"/>
  <c r="R306" i="7"/>
  <c r="P306" i="7"/>
  <c r="BI303" i="7"/>
  <c r="BH303" i="7"/>
  <c r="BG303" i="7"/>
  <c r="BF303" i="7"/>
  <c r="T303" i="7"/>
  <c r="R303" i="7"/>
  <c r="P303" i="7"/>
  <c r="BI301" i="7"/>
  <c r="BH301" i="7"/>
  <c r="BG301" i="7"/>
  <c r="BF301" i="7"/>
  <c r="T301" i="7"/>
  <c r="R301" i="7"/>
  <c r="P301" i="7"/>
  <c r="BI299" i="7"/>
  <c r="BH299" i="7"/>
  <c r="BG299" i="7"/>
  <c r="BF299" i="7"/>
  <c r="T299" i="7"/>
  <c r="R299" i="7"/>
  <c r="P299" i="7"/>
  <c r="BI298" i="7"/>
  <c r="BH298" i="7"/>
  <c r="BG298" i="7"/>
  <c r="BF298" i="7"/>
  <c r="T298" i="7"/>
  <c r="R298" i="7"/>
  <c r="P298" i="7"/>
  <c r="BI296" i="7"/>
  <c r="BH296" i="7"/>
  <c r="BG296" i="7"/>
  <c r="BF296" i="7"/>
  <c r="T296" i="7"/>
  <c r="R296" i="7"/>
  <c r="P296" i="7"/>
  <c r="BI293" i="7"/>
  <c r="BH293" i="7"/>
  <c r="BG293" i="7"/>
  <c r="BF293" i="7"/>
  <c r="T293" i="7"/>
  <c r="R293" i="7"/>
  <c r="P293" i="7"/>
  <c r="BI291" i="7"/>
  <c r="BH291" i="7"/>
  <c r="BG291" i="7"/>
  <c r="BF291" i="7"/>
  <c r="T291" i="7"/>
  <c r="R291" i="7"/>
  <c r="P291" i="7"/>
  <c r="BI288" i="7"/>
  <c r="BH288" i="7"/>
  <c r="BG288" i="7"/>
  <c r="BF288" i="7"/>
  <c r="T288" i="7"/>
  <c r="R288" i="7"/>
  <c r="P288" i="7"/>
  <c r="BI285" i="7"/>
  <c r="BH285" i="7"/>
  <c r="BG285" i="7"/>
  <c r="BF285" i="7"/>
  <c r="T285" i="7"/>
  <c r="R285" i="7"/>
  <c r="P285" i="7"/>
  <c r="BI283" i="7"/>
  <c r="BH283" i="7"/>
  <c r="BG283" i="7"/>
  <c r="BF283" i="7"/>
  <c r="T283" i="7"/>
  <c r="R283" i="7"/>
  <c r="P283" i="7"/>
  <c r="BI280" i="7"/>
  <c r="BH280" i="7"/>
  <c r="BG280" i="7"/>
  <c r="BF280" i="7"/>
  <c r="T280" i="7"/>
  <c r="R280" i="7"/>
  <c r="P280" i="7"/>
  <c r="BI278" i="7"/>
  <c r="BH278" i="7"/>
  <c r="BG278" i="7"/>
  <c r="BF278" i="7"/>
  <c r="T278" i="7"/>
  <c r="R278" i="7"/>
  <c r="P278" i="7"/>
  <c r="BI276" i="7"/>
  <c r="BH276" i="7"/>
  <c r="BG276" i="7"/>
  <c r="BF276" i="7"/>
  <c r="T276" i="7"/>
  <c r="R276" i="7"/>
  <c r="P276" i="7"/>
  <c r="BI274" i="7"/>
  <c r="BH274" i="7"/>
  <c r="BG274" i="7"/>
  <c r="BF274" i="7"/>
  <c r="T274" i="7"/>
  <c r="R274" i="7"/>
  <c r="P274" i="7"/>
  <c r="BI269" i="7"/>
  <c r="BH269" i="7"/>
  <c r="BG269" i="7"/>
  <c r="BF269" i="7"/>
  <c r="T269" i="7"/>
  <c r="R269" i="7"/>
  <c r="P269" i="7"/>
  <c r="BI265" i="7"/>
  <c r="BH265" i="7"/>
  <c r="BG265" i="7"/>
  <c r="BF265" i="7"/>
  <c r="T265" i="7"/>
  <c r="R265" i="7"/>
  <c r="P265" i="7"/>
  <c r="BI264" i="7"/>
  <c r="BH264" i="7"/>
  <c r="BG264" i="7"/>
  <c r="BF264" i="7"/>
  <c r="T264" i="7"/>
  <c r="R264" i="7"/>
  <c r="P264" i="7"/>
  <c r="BI262" i="7"/>
  <c r="BH262" i="7"/>
  <c r="BG262" i="7"/>
  <c r="BF262" i="7"/>
  <c r="T262" i="7"/>
  <c r="R262" i="7"/>
  <c r="P262" i="7"/>
  <c r="BI260" i="7"/>
  <c r="BH260" i="7"/>
  <c r="BG260" i="7"/>
  <c r="BF260" i="7"/>
  <c r="T260" i="7"/>
  <c r="R260" i="7"/>
  <c r="P260" i="7"/>
  <c r="BI258" i="7"/>
  <c r="BH258" i="7"/>
  <c r="BG258" i="7"/>
  <c r="BF258" i="7"/>
  <c r="T258" i="7"/>
  <c r="R258" i="7"/>
  <c r="P258" i="7"/>
  <c r="BI256" i="7"/>
  <c r="BH256" i="7"/>
  <c r="BG256" i="7"/>
  <c r="BF256" i="7"/>
  <c r="T256" i="7"/>
  <c r="R256" i="7"/>
  <c r="P256" i="7"/>
  <c r="BI254" i="7"/>
  <c r="BH254" i="7"/>
  <c r="BG254" i="7"/>
  <c r="BF254" i="7"/>
  <c r="T254" i="7"/>
  <c r="R254" i="7"/>
  <c r="P254" i="7"/>
  <c r="BI252" i="7"/>
  <c r="BH252" i="7"/>
  <c r="BG252" i="7"/>
  <c r="BF252" i="7"/>
  <c r="T252" i="7"/>
  <c r="R252" i="7"/>
  <c r="P252" i="7"/>
  <c r="BI250" i="7"/>
  <c r="BH250" i="7"/>
  <c r="BG250" i="7"/>
  <c r="BF250" i="7"/>
  <c r="T250" i="7"/>
  <c r="R250" i="7"/>
  <c r="P250" i="7"/>
  <c r="BI248" i="7"/>
  <c r="BH248" i="7"/>
  <c r="BG248" i="7"/>
  <c r="BF248" i="7"/>
  <c r="T248" i="7"/>
  <c r="R248" i="7"/>
  <c r="P248" i="7"/>
  <c r="BI246" i="7"/>
  <c r="BH246" i="7"/>
  <c r="BG246" i="7"/>
  <c r="BF246" i="7"/>
  <c r="T246" i="7"/>
  <c r="R246" i="7"/>
  <c r="P246" i="7"/>
  <c r="BI244" i="7"/>
  <c r="BH244" i="7"/>
  <c r="BG244" i="7"/>
  <c r="BF244" i="7"/>
  <c r="T244" i="7"/>
  <c r="R244" i="7"/>
  <c r="P244" i="7"/>
  <c r="BI242" i="7"/>
  <c r="BH242" i="7"/>
  <c r="BG242" i="7"/>
  <c r="BF242" i="7"/>
  <c r="T242" i="7"/>
  <c r="R242" i="7"/>
  <c r="P242" i="7"/>
  <c r="BI240" i="7"/>
  <c r="BH240" i="7"/>
  <c r="BG240" i="7"/>
  <c r="BF240" i="7"/>
  <c r="T240" i="7"/>
  <c r="R240" i="7"/>
  <c r="P240" i="7"/>
  <c r="BI238" i="7"/>
  <c r="BH238" i="7"/>
  <c r="BG238" i="7"/>
  <c r="BF238" i="7"/>
  <c r="T238" i="7"/>
  <c r="R238" i="7"/>
  <c r="P238" i="7"/>
  <c r="BI236" i="7"/>
  <c r="BH236" i="7"/>
  <c r="BG236" i="7"/>
  <c r="BF236" i="7"/>
  <c r="T236" i="7"/>
  <c r="R236" i="7"/>
  <c r="P236" i="7"/>
  <c r="BI234" i="7"/>
  <c r="BH234" i="7"/>
  <c r="BG234" i="7"/>
  <c r="BF234" i="7"/>
  <c r="T234" i="7"/>
  <c r="R234" i="7"/>
  <c r="P234" i="7"/>
  <c r="BI232" i="7"/>
  <c r="BH232" i="7"/>
  <c r="BG232" i="7"/>
  <c r="BF232" i="7"/>
  <c r="T232" i="7"/>
  <c r="R232" i="7"/>
  <c r="P232" i="7"/>
  <c r="BI229" i="7"/>
  <c r="BH229" i="7"/>
  <c r="BG229" i="7"/>
  <c r="BF229" i="7"/>
  <c r="T229" i="7"/>
  <c r="R229" i="7"/>
  <c r="P229" i="7"/>
  <c r="BI228" i="7"/>
  <c r="BH228" i="7"/>
  <c r="BG228" i="7"/>
  <c r="BF228" i="7"/>
  <c r="T228" i="7"/>
  <c r="R228" i="7"/>
  <c r="P228" i="7"/>
  <c r="BI226" i="7"/>
  <c r="BH226" i="7"/>
  <c r="BG226" i="7"/>
  <c r="BF226" i="7"/>
  <c r="T226" i="7"/>
  <c r="R226" i="7"/>
  <c r="P226" i="7"/>
  <c r="BI224" i="7"/>
  <c r="BH224" i="7"/>
  <c r="BG224" i="7"/>
  <c r="BF224" i="7"/>
  <c r="T224" i="7"/>
  <c r="R224" i="7"/>
  <c r="P224" i="7"/>
  <c r="BI222" i="7"/>
  <c r="BH222" i="7"/>
  <c r="BG222" i="7"/>
  <c r="BF222" i="7"/>
  <c r="T222" i="7"/>
  <c r="R222" i="7"/>
  <c r="P222" i="7"/>
  <c r="BI220" i="7"/>
  <c r="BH220" i="7"/>
  <c r="BG220" i="7"/>
  <c r="BF220" i="7"/>
  <c r="T220" i="7"/>
  <c r="R220" i="7"/>
  <c r="P220" i="7"/>
  <c r="BI217" i="7"/>
  <c r="BH217" i="7"/>
  <c r="BG217" i="7"/>
  <c r="BF217" i="7"/>
  <c r="T217" i="7"/>
  <c r="R217" i="7"/>
  <c r="P217" i="7"/>
  <c r="BI215" i="7"/>
  <c r="BH215" i="7"/>
  <c r="BG215" i="7"/>
  <c r="BF215" i="7"/>
  <c r="T215" i="7"/>
  <c r="R215" i="7"/>
  <c r="P215" i="7"/>
  <c r="BI213" i="7"/>
  <c r="BH213" i="7"/>
  <c r="BG213" i="7"/>
  <c r="BF213" i="7"/>
  <c r="T213" i="7"/>
  <c r="R213" i="7"/>
  <c r="P213" i="7"/>
  <c r="BI211" i="7"/>
  <c r="BH211" i="7"/>
  <c r="BG211" i="7"/>
  <c r="BF211" i="7"/>
  <c r="T211" i="7"/>
  <c r="R211" i="7"/>
  <c r="P211" i="7"/>
  <c r="BI209" i="7"/>
  <c r="BH209" i="7"/>
  <c r="BG209" i="7"/>
  <c r="BF209" i="7"/>
  <c r="T209" i="7"/>
  <c r="R209" i="7"/>
  <c r="P209" i="7"/>
  <c r="BI207" i="7"/>
  <c r="BH207" i="7"/>
  <c r="BG207" i="7"/>
  <c r="BF207" i="7"/>
  <c r="T207" i="7"/>
  <c r="R207" i="7"/>
  <c r="P207" i="7"/>
  <c r="BI205" i="7"/>
  <c r="BH205" i="7"/>
  <c r="BG205" i="7"/>
  <c r="BF205" i="7"/>
  <c r="T205" i="7"/>
  <c r="R205" i="7"/>
  <c r="P205" i="7"/>
  <c r="BI203" i="7"/>
  <c r="BH203" i="7"/>
  <c r="BG203" i="7"/>
  <c r="BF203" i="7"/>
  <c r="T203" i="7"/>
  <c r="R203" i="7"/>
  <c r="P203" i="7"/>
  <c r="BI201" i="7"/>
  <c r="BH201" i="7"/>
  <c r="BG201" i="7"/>
  <c r="BF201" i="7"/>
  <c r="T201" i="7"/>
  <c r="R201" i="7"/>
  <c r="P201" i="7"/>
  <c r="BI199" i="7"/>
  <c r="BH199" i="7"/>
  <c r="BG199" i="7"/>
  <c r="BF199" i="7"/>
  <c r="T199" i="7"/>
  <c r="R199" i="7"/>
  <c r="P199" i="7"/>
  <c r="BI197" i="7"/>
  <c r="BH197" i="7"/>
  <c r="BG197" i="7"/>
  <c r="BF197" i="7"/>
  <c r="T197" i="7"/>
  <c r="R197" i="7"/>
  <c r="P197" i="7"/>
  <c r="BI195" i="7"/>
  <c r="BH195" i="7"/>
  <c r="BG195" i="7"/>
  <c r="BF195" i="7"/>
  <c r="T195" i="7"/>
  <c r="R195" i="7"/>
  <c r="P195" i="7"/>
  <c r="BI193" i="7"/>
  <c r="BH193" i="7"/>
  <c r="BG193" i="7"/>
  <c r="BF193" i="7"/>
  <c r="T193" i="7"/>
  <c r="R193" i="7"/>
  <c r="P193" i="7"/>
  <c r="BI192" i="7"/>
  <c r="BH192" i="7"/>
  <c r="BG192" i="7"/>
  <c r="BF192" i="7"/>
  <c r="T192" i="7"/>
  <c r="R192" i="7"/>
  <c r="P192" i="7"/>
  <c r="BI190" i="7"/>
  <c r="BH190" i="7"/>
  <c r="BG190" i="7"/>
  <c r="BF190" i="7"/>
  <c r="T190" i="7"/>
  <c r="R190" i="7"/>
  <c r="P190" i="7"/>
  <c r="BI188" i="7"/>
  <c r="BH188" i="7"/>
  <c r="BG188" i="7"/>
  <c r="BF188" i="7"/>
  <c r="T188" i="7"/>
  <c r="R188" i="7"/>
  <c r="P188" i="7"/>
  <c r="BI187" i="7"/>
  <c r="BH187" i="7"/>
  <c r="BG187" i="7"/>
  <c r="BF187" i="7"/>
  <c r="T187" i="7"/>
  <c r="R187" i="7"/>
  <c r="P187" i="7"/>
  <c r="BI185" i="7"/>
  <c r="BH185" i="7"/>
  <c r="BG185" i="7"/>
  <c r="BF185" i="7"/>
  <c r="T185" i="7"/>
  <c r="R185" i="7"/>
  <c r="P185" i="7"/>
  <c r="BI183" i="7"/>
  <c r="BH183" i="7"/>
  <c r="BG183" i="7"/>
  <c r="BF183" i="7"/>
  <c r="T183" i="7"/>
  <c r="R183" i="7"/>
  <c r="P183" i="7"/>
  <c r="BI181" i="7"/>
  <c r="BH181" i="7"/>
  <c r="BG181" i="7"/>
  <c r="BF181" i="7"/>
  <c r="T181" i="7"/>
  <c r="R181" i="7"/>
  <c r="P181" i="7"/>
  <c r="BI179" i="7"/>
  <c r="BH179" i="7"/>
  <c r="BG179" i="7"/>
  <c r="BF179" i="7"/>
  <c r="T179" i="7"/>
  <c r="R179" i="7"/>
  <c r="P179" i="7"/>
  <c r="BI177" i="7"/>
  <c r="BH177" i="7"/>
  <c r="BG177" i="7"/>
  <c r="BF177" i="7"/>
  <c r="T177" i="7"/>
  <c r="R177" i="7"/>
  <c r="P177" i="7"/>
  <c r="BI175" i="7"/>
  <c r="BH175" i="7"/>
  <c r="BG175" i="7"/>
  <c r="BF175" i="7"/>
  <c r="T175" i="7"/>
  <c r="R175" i="7"/>
  <c r="P175" i="7"/>
  <c r="BI173" i="7"/>
  <c r="BH173" i="7"/>
  <c r="BG173" i="7"/>
  <c r="BF173" i="7"/>
  <c r="T173" i="7"/>
  <c r="R173" i="7"/>
  <c r="P173" i="7"/>
  <c r="BI171" i="7"/>
  <c r="BH171" i="7"/>
  <c r="BG171" i="7"/>
  <c r="BF171" i="7"/>
  <c r="T171" i="7"/>
  <c r="R171" i="7"/>
  <c r="P171" i="7"/>
  <c r="BI169" i="7"/>
  <c r="BH169" i="7"/>
  <c r="BG169" i="7"/>
  <c r="BF169" i="7"/>
  <c r="T169" i="7"/>
  <c r="R169" i="7"/>
  <c r="P169" i="7"/>
  <c r="BI167" i="7"/>
  <c r="BH167" i="7"/>
  <c r="BG167" i="7"/>
  <c r="BF167" i="7"/>
  <c r="T167" i="7"/>
  <c r="R167" i="7"/>
  <c r="P167" i="7"/>
  <c r="BI165" i="7"/>
  <c r="BH165" i="7"/>
  <c r="BG165" i="7"/>
  <c r="BF165" i="7"/>
  <c r="T165" i="7"/>
  <c r="R165" i="7"/>
  <c r="P165" i="7"/>
  <c r="BI163" i="7"/>
  <c r="BH163" i="7"/>
  <c r="BG163" i="7"/>
  <c r="BF163" i="7"/>
  <c r="T163" i="7"/>
  <c r="R163" i="7"/>
  <c r="P163" i="7"/>
  <c r="BI160" i="7"/>
  <c r="BH160" i="7"/>
  <c r="BG160" i="7"/>
  <c r="BF160" i="7"/>
  <c r="T160" i="7"/>
  <c r="R160" i="7"/>
  <c r="P160" i="7"/>
  <c r="BI158" i="7"/>
  <c r="BH158" i="7"/>
  <c r="BG158" i="7"/>
  <c r="BF158" i="7"/>
  <c r="T158" i="7"/>
  <c r="R158" i="7"/>
  <c r="P158" i="7"/>
  <c r="BI156" i="7"/>
  <c r="BH156" i="7"/>
  <c r="BG156" i="7"/>
  <c r="BF156" i="7"/>
  <c r="T156" i="7"/>
  <c r="R156" i="7"/>
  <c r="P156" i="7"/>
  <c r="BI154" i="7"/>
  <c r="BH154" i="7"/>
  <c r="BG154" i="7"/>
  <c r="BF154" i="7"/>
  <c r="T154" i="7"/>
  <c r="R154" i="7"/>
  <c r="P154" i="7"/>
  <c r="BI152" i="7"/>
  <c r="BH152" i="7"/>
  <c r="BG152" i="7"/>
  <c r="BF152" i="7"/>
  <c r="T152" i="7"/>
  <c r="R152" i="7"/>
  <c r="P152" i="7"/>
  <c r="BI151" i="7"/>
  <c r="BH151" i="7"/>
  <c r="BG151" i="7"/>
  <c r="BF151" i="7"/>
  <c r="T151" i="7"/>
  <c r="R151" i="7"/>
  <c r="P151" i="7"/>
  <c r="BI149" i="7"/>
  <c r="BH149" i="7"/>
  <c r="BG149" i="7"/>
  <c r="BF149" i="7"/>
  <c r="T149" i="7"/>
  <c r="R149" i="7"/>
  <c r="P149" i="7"/>
  <c r="BI148" i="7"/>
  <c r="BH148" i="7"/>
  <c r="BG148" i="7"/>
  <c r="BF148" i="7"/>
  <c r="T148" i="7"/>
  <c r="R148" i="7"/>
  <c r="P148" i="7"/>
  <c r="BI146" i="7"/>
  <c r="BH146" i="7"/>
  <c r="BG146" i="7"/>
  <c r="BF146" i="7"/>
  <c r="T146" i="7"/>
  <c r="R146" i="7"/>
  <c r="P146" i="7"/>
  <c r="BI142" i="7"/>
  <c r="BH142" i="7"/>
  <c r="BG142" i="7"/>
  <c r="BF142" i="7"/>
  <c r="T142" i="7"/>
  <c r="R142" i="7"/>
  <c r="P142" i="7"/>
  <c r="BI141" i="7"/>
  <c r="BH141" i="7"/>
  <c r="BG141" i="7"/>
  <c r="BF141" i="7"/>
  <c r="T141" i="7"/>
  <c r="R141" i="7"/>
  <c r="P141" i="7"/>
  <c r="BI140" i="7"/>
  <c r="BH140" i="7"/>
  <c r="BG140" i="7"/>
  <c r="BF140" i="7"/>
  <c r="T140" i="7"/>
  <c r="R140" i="7"/>
  <c r="P140" i="7"/>
  <c r="BI138" i="7"/>
  <c r="BH138" i="7"/>
  <c r="BG138" i="7"/>
  <c r="BF138" i="7"/>
  <c r="T138" i="7"/>
  <c r="R138" i="7"/>
  <c r="P138" i="7"/>
  <c r="BI136" i="7"/>
  <c r="BH136" i="7"/>
  <c r="BG136" i="7"/>
  <c r="BF136" i="7"/>
  <c r="T136" i="7"/>
  <c r="R136" i="7"/>
  <c r="P136" i="7"/>
  <c r="J130" i="7"/>
  <c r="J129" i="7"/>
  <c r="F129" i="7"/>
  <c r="F127" i="7"/>
  <c r="E125" i="7"/>
  <c r="J94" i="7"/>
  <c r="J93" i="7"/>
  <c r="F93" i="7"/>
  <c r="F91" i="7"/>
  <c r="E89" i="7"/>
  <c r="J20" i="7"/>
  <c r="E20" i="7"/>
  <c r="F130" i="7"/>
  <c r="J19" i="7"/>
  <c r="J14" i="7"/>
  <c r="J127" i="7"/>
  <c r="E7" i="7"/>
  <c r="E85" i="7"/>
  <c r="J39" i="6"/>
  <c r="J38" i="6"/>
  <c r="AY100" i="1"/>
  <c r="J37" i="6"/>
  <c r="AX100" i="1"/>
  <c r="BI284" i="6"/>
  <c r="BH284" i="6"/>
  <c r="BG284" i="6"/>
  <c r="BF284" i="6"/>
  <c r="T284" i="6"/>
  <c r="R284" i="6"/>
  <c r="P284" i="6"/>
  <c r="BI283" i="6"/>
  <c r="BH283" i="6"/>
  <c r="BG283" i="6"/>
  <c r="BF283" i="6"/>
  <c r="T283" i="6"/>
  <c r="R283" i="6"/>
  <c r="P283" i="6"/>
  <c r="BI282" i="6"/>
  <c r="BH282" i="6"/>
  <c r="BG282" i="6"/>
  <c r="BF282" i="6"/>
  <c r="T282" i="6"/>
  <c r="R282" i="6"/>
  <c r="P282" i="6"/>
  <c r="BI280" i="6"/>
  <c r="BH280" i="6"/>
  <c r="BG280" i="6"/>
  <c r="BF280" i="6"/>
  <c r="T280" i="6"/>
  <c r="R280" i="6"/>
  <c r="P280" i="6"/>
  <c r="BI277" i="6"/>
  <c r="BH277" i="6"/>
  <c r="BG277" i="6"/>
  <c r="BF277" i="6"/>
  <c r="T277" i="6"/>
  <c r="R277" i="6"/>
  <c r="P277" i="6"/>
  <c r="BI275" i="6"/>
  <c r="BH275" i="6"/>
  <c r="BG275" i="6"/>
  <c r="BF275" i="6"/>
  <c r="T275" i="6"/>
  <c r="R275" i="6"/>
  <c r="P275" i="6"/>
  <c r="BI273" i="6"/>
  <c r="BH273" i="6"/>
  <c r="BG273" i="6"/>
  <c r="BF273" i="6"/>
  <c r="T273" i="6"/>
  <c r="R273" i="6"/>
  <c r="P273" i="6"/>
  <c r="BI272" i="6"/>
  <c r="BH272" i="6"/>
  <c r="BG272" i="6"/>
  <c r="BF272" i="6"/>
  <c r="T272" i="6"/>
  <c r="R272" i="6"/>
  <c r="P272" i="6"/>
  <c r="BI270" i="6"/>
  <c r="BH270" i="6"/>
  <c r="BG270" i="6"/>
  <c r="BF270" i="6"/>
  <c r="T270" i="6"/>
  <c r="R270" i="6"/>
  <c r="P270" i="6"/>
  <c r="BI268" i="6"/>
  <c r="BH268" i="6"/>
  <c r="BG268" i="6"/>
  <c r="BF268" i="6"/>
  <c r="T268" i="6"/>
  <c r="R268" i="6"/>
  <c r="P268" i="6"/>
  <c r="BI266" i="6"/>
  <c r="BH266" i="6"/>
  <c r="BG266" i="6"/>
  <c r="BF266" i="6"/>
  <c r="T266" i="6"/>
  <c r="R266" i="6"/>
  <c r="P266" i="6"/>
  <c r="BI264" i="6"/>
  <c r="BH264" i="6"/>
  <c r="BG264" i="6"/>
  <c r="BF264" i="6"/>
  <c r="T264" i="6"/>
  <c r="R264" i="6"/>
  <c r="P264" i="6"/>
  <c r="BI262" i="6"/>
  <c r="BH262" i="6"/>
  <c r="BG262" i="6"/>
  <c r="BF262" i="6"/>
  <c r="T262" i="6"/>
  <c r="R262" i="6"/>
  <c r="P262" i="6"/>
  <c r="BI260" i="6"/>
  <c r="BH260" i="6"/>
  <c r="BG260" i="6"/>
  <c r="BF260" i="6"/>
  <c r="T260" i="6"/>
  <c r="R260" i="6"/>
  <c r="P260" i="6"/>
  <c r="BI259" i="6"/>
  <c r="BH259" i="6"/>
  <c r="BG259" i="6"/>
  <c r="BF259" i="6"/>
  <c r="T259" i="6"/>
  <c r="R259" i="6"/>
  <c r="P259" i="6"/>
  <c r="BI257" i="6"/>
  <c r="BH257" i="6"/>
  <c r="BG257" i="6"/>
  <c r="BF257" i="6"/>
  <c r="T257" i="6"/>
  <c r="R257" i="6"/>
  <c r="P257" i="6"/>
  <c r="BI256" i="6"/>
  <c r="BH256" i="6"/>
  <c r="BG256" i="6"/>
  <c r="BF256" i="6"/>
  <c r="T256" i="6"/>
  <c r="R256" i="6"/>
  <c r="P256" i="6"/>
  <c r="BI254" i="6"/>
  <c r="BH254" i="6"/>
  <c r="BG254" i="6"/>
  <c r="BF254" i="6"/>
  <c r="T254" i="6"/>
  <c r="R254" i="6"/>
  <c r="P254" i="6"/>
  <c r="BI253" i="6"/>
  <c r="BH253" i="6"/>
  <c r="BG253" i="6"/>
  <c r="BF253" i="6"/>
  <c r="T253" i="6"/>
  <c r="R253" i="6"/>
  <c r="P253" i="6"/>
  <c r="BI251" i="6"/>
  <c r="BH251" i="6"/>
  <c r="BG251" i="6"/>
  <c r="BF251" i="6"/>
  <c r="T251" i="6"/>
  <c r="R251" i="6"/>
  <c r="P251" i="6"/>
  <c r="BI250" i="6"/>
  <c r="BH250" i="6"/>
  <c r="BG250" i="6"/>
  <c r="BF250" i="6"/>
  <c r="T250" i="6"/>
  <c r="R250" i="6"/>
  <c r="P250" i="6"/>
  <c r="BI248" i="6"/>
  <c r="BH248" i="6"/>
  <c r="BG248" i="6"/>
  <c r="BF248" i="6"/>
  <c r="T248" i="6"/>
  <c r="R248" i="6"/>
  <c r="P248" i="6"/>
  <c r="BI246" i="6"/>
  <c r="BH246" i="6"/>
  <c r="BG246" i="6"/>
  <c r="BF246" i="6"/>
  <c r="T246" i="6"/>
  <c r="R246" i="6"/>
  <c r="P246" i="6"/>
  <c r="BI244" i="6"/>
  <c r="BH244" i="6"/>
  <c r="BG244" i="6"/>
  <c r="BF244" i="6"/>
  <c r="T244" i="6"/>
  <c r="R244" i="6"/>
  <c r="P244" i="6"/>
  <c r="BI242" i="6"/>
  <c r="BH242" i="6"/>
  <c r="BG242" i="6"/>
  <c r="BF242" i="6"/>
  <c r="T242" i="6"/>
  <c r="R242" i="6"/>
  <c r="P242" i="6"/>
  <c r="BI240" i="6"/>
  <c r="BH240" i="6"/>
  <c r="BG240" i="6"/>
  <c r="BF240" i="6"/>
  <c r="T240" i="6"/>
  <c r="R240" i="6"/>
  <c r="P240" i="6"/>
  <c r="BI237" i="6"/>
  <c r="BH237" i="6"/>
  <c r="BG237" i="6"/>
  <c r="BF237" i="6"/>
  <c r="T237" i="6"/>
  <c r="R237" i="6"/>
  <c r="P237" i="6"/>
  <c r="BI235" i="6"/>
  <c r="BH235" i="6"/>
  <c r="BG235" i="6"/>
  <c r="BF235" i="6"/>
  <c r="T235" i="6"/>
  <c r="R235" i="6"/>
  <c r="P235" i="6"/>
  <c r="BI233" i="6"/>
  <c r="BH233" i="6"/>
  <c r="BG233" i="6"/>
  <c r="BF233" i="6"/>
  <c r="T233" i="6"/>
  <c r="R233" i="6"/>
  <c r="P233" i="6"/>
  <c r="BI231" i="6"/>
  <c r="BH231" i="6"/>
  <c r="BG231" i="6"/>
  <c r="BF231" i="6"/>
  <c r="T231" i="6"/>
  <c r="R231" i="6"/>
  <c r="P231" i="6"/>
  <c r="BI229" i="6"/>
  <c r="BH229" i="6"/>
  <c r="BG229" i="6"/>
  <c r="BF229" i="6"/>
  <c r="T229" i="6"/>
  <c r="R229" i="6"/>
  <c r="P229" i="6"/>
  <c r="BI227" i="6"/>
  <c r="BH227" i="6"/>
  <c r="BG227" i="6"/>
  <c r="BF227" i="6"/>
  <c r="T227" i="6"/>
  <c r="R227" i="6"/>
  <c r="P227" i="6"/>
  <c r="BI225" i="6"/>
  <c r="BH225" i="6"/>
  <c r="BG225" i="6"/>
  <c r="BF225" i="6"/>
  <c r="T225" i="6"/>
  <c r="R225" i="6"/>
  <c r="P225" i="6"/>
  <c r="BI223" i="6"/>
  <c r="BH223" i="6"/>
  <c r="BG223" i="6"/>
  <c r="BF223" i="6"/>
  <c r="T223" i="6"/>
  <c r="R223" i="6"/>
  <c r="P223" i="6"/>
  <c r="BI221" i="6"/>
  <c r="BH221" i="6"/>
  <c r="BG221" i="6"/>
  <c r="BF221" i="6"/>
  <c r="T221" i="6"/>
  <c r="R221" i="6"/>
  <c r="P221" i="6"/>
  <c r="BI219" i="6"/>
  <c r="BH219" i="6"/>
  <c r="BG219" i="6"/>
  <c r="BF219" i="6"/>
  <c r="T219" i="6"/>
  <c r="R219" i="6"/>
  <c r="P219" i="6"/>
  <c r="BI217" i="6"/>
  <c r="BH217" i="6"/>
  <c r="BG217" i="6"/>
  <c r="BF217" i="6"/>
  <c r="T217" i="6"/>
  <c r="R217" i="6"/>
  <c r="P217" i="6"/>
  <c r="BI215" i="6"/>
  <c r="BH215" i="6"/>
  <c r="BG215" i="6"/>
  <c r="BF215" i="6"/>
  <c r="T215" i="6"/>
  <c r="R215" i="6"/>
  <c r="P215" i="6"/>
  <c r="BI213" i="6"/>
  <c r="BH213" i="6"/>
  <c r="BG213" i="6"/>
  <c r="BF213" i="6"/>
  <c r="T213" i="6"/>
  <c r="R213" i="6"/>
  <c r="P213" i="6"/>
  <c r="BI211" i="6"/>
  <c r="BH211" i="6"/>
  <c r="BG211" i="6"/>
  <c r="BF211" i="6"/>
  <c r="T211" i="6"/>
  <c r="R211" i="6"/>
  <c r="P211" i="6"/>
  <c r="BI209" i="6"/>
  <c r="BH209" i="6"/>
  <c r="BG209" i="6"/>
  <c r="BF209" i="6"/>
  <c r="T209" i="6"/>
  <c r="R209" i="6"/>
  <c r="P209" i="6"/>
  <c r="BI207" i="6"/>
  <c r="BH207" i="6"/>
  <c r="BG207" i="6"/>
  <c r="BF207" i="6"/>
  <c r="T207" i="6"/>
  <c r="R207" i="6"/>
  <c r="P207" i="6"/>
  <c r="BI205" i="6"/>
  <c r="BH205" i="6"/>
  <c r="BG205" i="6"/>
  <c r="BF205" i="6"/>
  <c r="T205" i="6"/>
  <c r="R205" i="6"/>
  <c r="P205" i="6"/>
  <c r="BI203" i="6"/>
  <c r="BH203" i="6"/>
  <c r="BG203" i="6"/>
  <c r="BF203" i="6"/>
  <c r="T203" i="6"/>
  <c r="R203" i="6"/>
  <c r="P203" i="6"/>
  <c r="BI201" i="6"/>
  <c r="BH201" i="6"/>
  <c r="BG201" i="6"/>
  <c r="BF201" i="6"/>
  <c r="T201" i="6"/>
  <c r="R201" i="6"/>
  <c r="P201" i="6"/>
  <c r="BI199" i="6"/>
  <c r="BH199" i="6"/>
  <c r="BG199" i="6"/>
  <c r="BF199" i="6"/>
  <c r="T199" i="6"/>
  <c r="R199" i="6"/>
  <c r="P199" i="6"/>
  <c r="BI198" i="6"/>
  <c r="BH198" i="6"/>
  <c r="BG198" i="6"/>
  <c r="BF198" i="6"/>
  <c r="T198" i="6"/>
  <c r="R198" i="6"/>
  <c r="P198" i="6"/>
  <c r="BI196" i="6"/>
  <c r="BH196" i="6"/>
  <c r="BG196" i="6"/>
  <c r="BF196" i="6"/>
  <c r="T196" i="6"/>
  <c r="R196" i="6"/>
  <c r="P196" i="6"/>
  <c r="BI194" i="6"/>
  <c r="BH194" i="6"/>
  <c r="BG194" i="6"/>
  <c r="BF194" i="6"/>
  <c r="T194" i="6"/>
  <c r="R194" i="6"/>
  <c r="P194" i="6"/>
  <c r="BI192" i="6"/>
  <c r="BH192" i="6"/>
  <c r="BG192" i="6"/>
  <c r="BF192" i="6"/>
  <c r="T192" i="6"/>
  <c r="R192" i="6"/>
  <c r="P192" i="6"/>
  <c r="BI190" i="6"/>
  <c r="BH190" i="6"/>
  <c r="BG190" i="6"/>
  <c r="BF190" i="6"/>
  <c r="T190" i="6"/>
  <c r="R190" i="6"/>
  <c r="P190" i="6"/>
  <c r="BI187" i="6"/>
  <c r="BH187" i="6"/>
  <c r="BG187" i="6"/>
  <c r="BF187" i="6"/>
  <c r="T187" i="6"/>
  <c r="R187" i="6"/>
  <c r="P187" i="6"/>
  <c r="BI185" i="6"/>
  <c r="BH185" i="6"/>
  <c r="BG185" i="6"/>
  <c r="BF185" i="6"/>
  <c r="T185" i="6"/>
  <c r="R185" i="6"/>
  <c r="P185" i="6"/>
  <c r="BI184" i="6"/>
  <c r="BH184" i="6"/>
  <c r="BG184" i="6"/>
  <c r="BF184" i="6"/>
  <c r="T184" i="6"/>
  <c r="R184" i="6"/>
  <c r="P184" i="6"/>
  <c r="BI182" i="6"/>
  <c r="BH182" i="6"/>
  <c r="BG182" i="6"/>
  <c r="BF182" i="6"/>
  <c r="T182" i="6"/>
  <c r="R182" i="6"/>
  <c r="P182" i="6"/>
  <c r="BI181" i="6"/>
  <c r="BH181" i="6"/>
  <c r="BG181" i="6"/>
  <c r="BF181" i="6"/>
  <c r="T181" i="6"/>
  <c r="R181" i="6"/>
  <c r="P181" i="6"/>
  <c r="BI180" i="6"/>
  <c r="BH180" i="6"/>
  <c r="BG180" i="6"/>
  <c r="BF180" i="6"/>
  <c r="T180" i="6"/>
  <c r="R180" i="6"/>
  <c r="P180" i="6"/>
  <c r="BI179" i="6"/>
  <c r="BH179" i="6"/>
  <c r="BG179" i="6"/>
  <c r="BF179" i="6"/>
  <c r="T179" i="6"/>
  <c r="R179" i="6"/>
  <c r="P179" i="6"/>
  <c r="BI177" i="6"/>
  <c r="BH177" i="6"/>
  <c r="BG177" i="6"/>
  <c r="BF177" i="6"/>
  <c r="T177" i="6"/>
  <c r="R177" i="6"/>
  <c r="P177" i="6"/>
  <c r="BI176" i="6"/>
  <c r="BH176" i="6"/>
  <c r="BG176" i="6"/>
  <c r="BF176" i="6"/>
  <c r="T176" i="6"/>
  <c r="R176" i="6"/>
  <c r="P176" i="6"/>
  <c r="BI174" i="6"/>
  <c r="BH174" i="6"/>
  <c r="BG174" i="6"/>
  <c r="BF174" i="6"/>
  <c r="T174" i="6"/>
  <c r="R174" i="6"/>
  <c r="P174" i="6"/>
  <c r="BI172" i="6"/>
  <c r="BH172" i="6"/>
  <c r="BG172" i="6"/>
  <c r="BF172" i="6"/>
  <c r="T172" i="6"/>
  <c r="R172" i="6"/>
  <c r="P172" i="6"/>
  <c r="BI170" i="6"/>
  <c r="BH170" i="6"/>
  <c r="BG170" i="6"/>
  <c r="BF170" i="6"/>
  <c r="T170" i="6"/>
  <c r="R170" i="6"/>
  <c r="P170" i="6"/>
  <c r="BI168" i="6"/>
  <c r="BH168" i="6"/>
  <c r="BG168" i="6"/>
  <c r="BF168" i="6"/>
  <c r="T168" i="6"/>
  <c r="R168" i="6"/>
  <c r="P168" i="6"/>
  <c r="BI166" i="6"/>
  <c r="BH166" i="6"/>
  <c r="BG166" i="6"/>
  <c r="BF166" i="6"/>
  <c r="T166" i="6"/>
  <c r="R166" i="6"/>
  <c r="P166" i="6"/>
  <c r="BI164" i="6"/>
  <c r="BH164" i="6"/>
  <c r="BG164" i="6"/>
  <c r="BF164" i="6"/>
  <c r="T164" i="6"/>
  <c r="R164" i="6"/>
  <c r="P164" i="6"/>
  <c r="BI162" i="6"/>
  <c r="BH162" i="6"/>
  <c r="BG162" i="6"/>
  <c r="BF162" i="6"/>
  <c r="T162" i="6"/>
  <c r="R162" i="6"/>
  <c r="P162" i="6"/>
  <c r="BI160" i="6"/>
  <c r="BH160" i="6"/>
  <c r="BG160" i="6"/>
  <c r="BF160" i="6"/>
  <c r="T160" i="6"/>
  <c r="R160" i="6"/>
  <c r="P160" i="6"/>
  <c r="BI158" i="6"/>
  <c r="BH158" i="6"/>
  <c r="BG158" i="6"/>
  <c r="BF158" i="6"/>
  <c r="T158" i="6"/>
  <c r="R158" i="6"/>
  <c r="P158" i="6"/>
  <c r="BI156" i="6"/>
  <c r="BH156" i="6"/>
  <c r="BG156" i="6"/>
  <c r="BF156" i="6"/>
  <c r="T156" i="6"/>
  <c r="R156" i="6"/>
  <c r="P156" i="6"/>
  <c r="BI154" i="6"/>
  <c r="BH154" i="6"/>
  <c r="BG154" i="6"/>
  <c r="BF154" i="6"/>
  <c r="T154" i="6"/>
  <c r="R154" i="6"/>
  <c r="P154" i="6"/>
  <c r="BI152" i="6"/>
  <c r="BH152" i="6"/>
  <c r="BG152" i="6"/>
  <c r="BF152" i="6"/>
  <c r="T152" i="6"/>
  <c r="R152" i="6"/>
  <c r="P152" i="6"/>
  <c r="BI150" i="6"/>
  <c r="BH150" i="6"/>
  <c r="BG150" i="6"/>
  <c r="BF150" i="6"/>
  <c r="T150" i="6"/>
  <c r="R150" i="6"/>
  <c r="P150" i="6"/>
  <c r="BI148" i="6"/>
  <c r="BH148" i="6"/>
  <c r="BG148" i="6"/>
  <c r="BF148" i="6"/>
  <c r="T148" i="6"/>
  <c r="R148" i="6"/>
  <c r="P148" i="6"/>
  <c r="BI146" i="6"/>
  <c r="BH146" i="6"/>
  <c r="BG146" i="6"/>
  <c r="BF146" i="6"/>
  <c r="T146" i="6"/>
  <c r="R146" i="6"/>
  <c r="P146" i="6"/>
  <c r="BI144" i="6"/>
  <c r="BH144" i="6"/>
  <c r="BG144" i="6"/>
  <c r="BF144" i="6"/>
  <c r="T144" i="6"/>
  <c r="R144" i="6"/>
  <c r="P144" i="6"/>
  <c r="BI142" i="6"/>
  <c r="BH142" i="6"/>
  <c r="BG142" i="6"/>
  <c r="BF142" i="6"/>
  <c r="T142" i="6"/>
  <c r="R142" i="6"/>
  <c r="P142" i="6"/>
  <c r="BI140" i="6"/>
  <c r="BH140" i="6"/>
  <c r="BG140" i="6"/>
  <c r="BF140" i="6"/>
  <c r="T140" i="6"/>
  <c r="R140" i="6"/>
  <c r="P140" i="6"/>
  <c r="BI138" i="6"/>
  <c r="BH138" i="6"/>
  <c r="BG138" i="6"/>
  <c r="BF138" i="6"/>
  <c r="T138" i="6"/>
  <c r="R138" i="6"/>
  <c r="P138" i="6"/>
  <c r="BI136" i="6"/>
  <c r="BH136" i="6"/>
  <c r="BG136" i="6"/>
  <c r="BF136" i="6"/>
  <c r="T136" i="6"/>
  <c r="R136" i="6"/>
  <c r="P136" i="6"/>
  <c r="BI134" i="6"/>
  <c r="BH134" i="6"/>
  <c r="BG134" i="6"/>
  <c r="BF134" i="6"/>
  <c r="T134" i="6"/>
  <c r="R134" i="6"/>
  <c r="P134" i="6"/>
  <c r="BI132" i="6"/>
  <c r="BH132" i="6"/>
  <c r="BG132" i="6"/>
  <c r="BF132" i="6"/>
  <c r="T132" i="6"/>
  <c r="R132" i="6"/>
  <c r="P132" i="6"/>
  <c r="BI130" i="6"/>
  <c r="BH130" i="6"/>
  <c r="BG130" i="6"/>
  <c r="BF130" i="6"/>
  <c r="T130" i="6"/>
  <c r="R130" i="6"/>
  <c r="P130" i="6"/>
  <c r="BI128" i="6"/>
  <c r="BH128" i="6"/>
  <c r="BG128" i="6"/>
  <c r="BF128" i="6"/>
  <c r="T128" i="6"/>
  <c r="R128" i="6"/>
  <c r="P128" i="6"/>
  <c r="J122" i="6"/>
  <c r="J121" i="6"/>
  <c r="F121" i="6"/>
  <c r="F119" i="6"/>
  <c r="E117" i="6"/>
  <c r="J94" i="6"/>
  <c r="J93" i="6"/>
  <c r="F93" i="6"/>
  <c r="F91" i="6"/>
  <c r="E89" i="6"/>
  <c r="J20" i="6"/>
  <c r="E20" i="6"/>
  <c r="F94" i="6"/>
  <c r="J19" i="6"/>
  <c r="J14" i="6"/>
  <c r="J119" i="6"/>
  <c r="E7" i="6"/>
  <c r="E85" i="6"/>
  <c r="J39" i="5"/>
  <c r="J38" i="5"/>
  <c r="AY99" i="1"/>
  <c r="J37" i="5"/>
  <c r="AX99" i="1"/>
  <c r="BI199" i="5"/>
  <c r="BH199" i="5"/>
  <c r="BG199" i="5"/>
  <c r="BF199" i="5"/>
  <c r="T199" i="5"/>
  <c r="R199" i="5"/>
  <c r="P199" i="5"/>
  <c r="BI198" i="5"/>
  <c r="BH198" i="5"/>
  <c r="BG198" i="5"/>
  <c r="BF198" i="5"/>
  <c r="T198" i="5"/>
  <c r="R198" i="5"/>
  <c r="P198" i="5"/>
  <c r="BI197" i="5"/>
  <c r="BH197" i="5"/>
  <c r="BG197" i="5"/>
  <c r="BF197" i="5"/>
  <c r="T197" i="5"/>
  <c r="R197" i="5"/>
  <c r="P197" i="5"/>
  <c r="BI196" i="5"/>
  <c r="BH196" i="5"/>
  <c r="BG196" i="5"/>
  <c r="BF196" i="5"/>
  <c r="T196" i="5"/>
  <c r="R196" i="5"/>
  <c r="P196" i="5"/>
  <c r="BI195" i="5"/>
  <c r="BH195" i="5"/>
  <c r="BG195" i="5"/>
  <c r="BF195" i="5"/>
  <c r="T195" i="5"/>
  <c r="R195" i="5"/>
  <c r="P195" i="5"/>
  <c r="BI194" i="5"/>
  <c r="BH194" i="5"/>
  <c r="BG194" i="5"/>
  <c r="BF194" i="5"/>
  <c r="T194" i="5"/>
  <c r="R194" i="5"/>
  <c r="P194" i="5"/>
  <c r="BI193" i="5"/>
  <c r="BH193" i="5"/>
  <c r="BG193" i="5"/>
  <c r="BF193" i="5"/>
  <c r="T193" i="5"/>
  <c r="R193" i="5"/>
  <c r="P193" i="5"/>
  <c r="BI192" i="5"/>
  <c r="BH192" i="5"/>
  <c r="BG192" i="5"/>
  <c r="BF192" i="5"/>
  <c r="T192" i="5"/>
  <c r="R192" i="5"/>
  <c r="P192" i="5"/>
  <c r="BI191" i="5"/>
  <c r="BH191" i="5"/>
  <c r="BG191" i="5"/>
  <c r="BF191" i="5"/>
  <c r="T191" i="5"/>
  <c r="R191" i="5"/>
  <c r="P191" i="5"/>
  <c r="BI190" i="5"/>
  <c r="BH190" i="5"/>
  <c r="BG190" i="5"/>
  <c r="BF190" i="5"/>
  <c r="T190" i="5"/>
  <c r="R190" i="5"/>
  <c r="P190" i="5"/>
  <c r="BI189" i="5"/>
  <c r="BH189" i="5"/>
  <c r="BG189" i="5"/>
  <c r="BF189" i="5"/>
  <c r="T189" i="5"/>
  <c r="R189" i="5"/>
  <c r="P189" i="5"/>
  <c r="BI188" i="5"/>
  <c r="BH188" i="5"/>
  <c r="BG188" i="5"/>
  <c r="BF188" i="5"/>
  <c r="T188" i="5"/>
  <c r="R188" i="5"/>
  <c r="P188" i="5"/>
  <c r="BI187" i="5"/>
  <c r="BH187" i="5"/>
  <c r="BG187" i="5"/>
  <c r="BF187" i="5"/>
  <c r="T187" i="5"/>
  <c r="R187" i="5"/>
  <c r="P187" i="5"/>
  <c r="BI185" i="5"/>
  <c r="BH185" i="5"/>
  <c r="BG185" i="5"/>
  <c r="BF185" i="5"/>
  <c r="T185" i="5"/>
  <c r="R185" i="5"/>
  <c r="P185" i="5"/>
  <c r="BI184" i="5"/>
  <c r="BH184" i="5"/>
  <c r="BG184" i="5"/>
  <c r="BF184" i="5"/>
  <c r="T184" i="5"/>
  <c r="R184" i="5"/>
  <c r="P184" i="5"/>
  <c r="BI183" i="5"/>
  <c r="BH183" i="5"/>
  <c r="BG183" i="5"/>
  <c r="BF183" i="5"/>
  <c r="T183" i="5"/>
  <c r="R183" i="5"/>
  <c r="P183" i="5"/>
  <c r="BI182" i="5"/>
  <c r="BH182" i="5"/>
  <c r="BG182" i="5"/>
  <c r="BF182" i="5"/>
  <c r="T182" i="5"/>
  <c r="R182" i="5"/>
  <c r="P182" i="5"/>
  <c r="BI181" i="5"/>
  <c r="BH181" i="5"/>
  <c r="BG181" i="5"/>
  <c r="BF181" i="5"/>
  <c r="T181" i="5"/>
  <c r="R181" i="5"/>
  <c r="P181" i="5"/>
  <c r="BI180" i="5"/>
  <c r="BH180" i="5"/>
  <c r="BG180" i="5"/>
  <c r="BF180" i="5"/>
  <c r="T180" i="5"/>
  <c r="R180" i="5"/>
  <c r="P180" i="5"/>
  <c r="BI179" i="5"/>
  <c r="BH179" i="5"/>
  <c r="BG179" i="5"/>
  <c r="BF179" i="5"/>
  <c r="T179" i="5"/>
  <c r="R179" i="5"/>
  <c r="P179" i="5"/>
  <c r="BI178" i="5"/>
  <c r="BH178" i="5"/>
  <c r="BG178" i="5"/>
  <c r="BF178" i="5"/>
  <c r="T178" i="5"/>
  <c r="R178" i="5"/>
  <c r="P178" i="5"/>
  <c r="BI177" i="5"/>
  <c r="BH177" i="5"/>
  <c r="BG177" i="5"/>
  <c r="BF177" i="5"/>
  <c r="T177" i="5"/>
  <c r="R177" i="5"/>
  <c r="P177" i="5"/>
  <c r="BI176" i="5"/>
  <c r="BH176" i="5"/>
  <c r="BG176" i="5"/>
  <c r="BF176" i="5"/>
  <c r="T176" i="5"/>
  <c r="R176" i="5"/>
  <c r="P176" i="5"/>
  <c r="BI175" i="5"/>
  <c r="BH175" i="5"/>
  <c r="BG175" i="5"/>
  <c r="BF175" i="5"/>
  <c r="T175" i="5"/>
  <c r="R175" i="5"/>
  <c r="P175" i="5"/>
  <c r="BI174" i="5"/>
  <c r="BH174" i="5"/>
  <c r="BG174" i="5"/>
  <c r="BF174" i="5"/>
  <c r="T174" i="5"/>
  <c r="R174" i="5"/>
  <c r="P174" i="5"/>
  <c r="BI173" i="5"/>
  <c r="BH173" i="5"/>
  <c r="BG173" i="5"/>
  <c r="BF173" i="5"/>
  <c r="T173" i="5"/>
  <c r="R173" i="5"/>
  <c r="P173" i="5"/>
  <c r="BI172" i="5"/>
  <c r="BH172" i="5"/>
  <c r="BG172" i="5"/>
  <c r="BF172" i="5"/>
  <c r="T172" i="5"/>
  <c r="R172" i="5"/>
  <c r="P172" i="5"/>
  <c r="BI171" i="5"/>
  <c r="BH171" i="5"/>
  <c r="BG171" i="5"/>
  <c r="BF171" i="5"/>
  <c r="T171" i="5"/>
  <c r="R171" i="5"/>
  <c r="P171" i="5"/>
  <c r="BI170" i="5"/>
  <c r="BH170" i="5"/>
  <c r="BG170" i="5"/>
  <c r="BF170" i="5"/>
  <c r="T170" i="5"/>
  <c r="R170" i="5"/>
  <c r="P170" i="5"/>
  <c r="BI169" i="5"/>
  <c r="BH169" i="5"/>
  <c r="BG169" i="5"/>
  <c r="BF169" i="5"/>
  <c r="T169" i="5"/>
  <c r="R169" i="5"/>
  <c r="P169" i="5"/>
  <c r="BI168" i="5"/>
  <c r="BH168" i="5"/>
  <c r="BG168" i="5"/>
  <c r="BF168" i="5"/>
  <c r="T168" i="5"/>
  <c r="R168" i="5"/>
  <c r="P168" i="5"/>
  <c r="BI167" i="5"/>
  <c r="BH167" i="5"/>
  <c r="BG167" i="5"/>
  <c r="BF167" i="5"/>
  <c r="T167" i="5"/>
  <c r="R167" i="5"/>
  <c r="P167" i="5"/>
  <c r="BI165" i="5"/>
  <c r="BH165" i="5"/>
  <c r="BG165" i="5"/>
  <c r="BF165" i="5"/>
  <c r="T165" i="5"/>
  <c r="T164" i="5"/>
  <c r="R165" i="5"/>
  <c r="R164" i="5"/>
  <c r="P165" i="5"/>
  <c r="P164" i="5"/>
  <c r="BI163" i="5"/>
  <c r="BH163" i="5"/>
  <c r="BG163" i="5"/>
  <c r="BF163" i="5"/>
  <c r="T163" i="5"/>
  <c r="R163" i="5"/>
  <c r="P163" i="5"/>
  <c r="BI162" i="5"/>
  <c r="BH162" i="5"/>
  <c r="BG162" i="5"/>
  <c r="BF162" i="5"/>
  <c r="T162" i="5"/>
  <c r="R162" i="5"/>
  <c r="P162" i="5"/>
  <c r="BI161" i="5"/>
  <c r="BH161" i="5"/>
  <c r="BG161" i="5"/>
  <c r="BF161" i="5"/>
  <c r="T161" i="5"/>
  <c r="R161" i="5"/>
  <c r="P161" i="5"/>
  <c r="BI160" i="5"/>
  <c r="BH160" i="5"/>
  <c r="BG160" i="5"/>
  <c r="BF160" i="5"/>
  <c r="T160" i="5"/>
  <c r="R160" i="5"/>
  <c r="P160" i="5"/>
  <c r="BI159" i="5"/>
  <c r="BH159" i="5"/>
  <c r="BG159" i="5"/>
  <c r="BF159" i="5"/>
  <c r="T159" i="5"/>
  <c r="R159" i="5"/>
  <c r="P159" i="5"/>
  <c r="BI158" i="5"/>
  <c r="BH158" i="5"/>
  <c r="BG158" i="5"/>
  <c r="BF158" i="5"/>
  <c r="T158" i="5"/>
  <c r="R158" i="5"/>
  <c r="P158" i="5"/>
  <c r="BI157" i="5"/>
  <c r="BH157" i="5"/>
  <c r="BG157" i="5"/>
  <c r="BF157" i="5"/>
  <c r="T157" i="5"/>
  <c r="R157" i="5"/>
  <c r="P157" i="5"/>
  <c r="BI156" i="5"/>
  <c r="BH156" i="5"/>
  <c r="BG156" i="5"/>
  <c r="BF156" i="5"/>
  <c r="T156" i="5"/>
  <c r="R156" i="5"/>
  <c r="P156" i="5"/>
  <c r="BI155" i="5"/>
  <c r="BH155" i="5"/>
  <c r="BG155" i="5"/>
  <c r="BF155" i="5"/>
  <c r="T155" i="5"/>
  <c r="R155" i="5"/>
  <c r="P155" i="5"/>
  <c r="BI154" i="5"/>
  <c r="BH154" i="5"/>
  <c r="BG154" i="5"/>
  <c r="BF154" i="5"/>
  <c r="T154" i="5"/>
  <c r="R154" i="5"/>
  <c r="P154" i="5"/>
  <c r="BI153" i="5"/>
  <c r="BH153" i="5"/>
  <c r="BG153" i="5"/>
  <c r="BF153" i="5"/>
  <c r="T153" i="5"/>
  <c r="R153" i="5"/>
  <c r="P153" i="5"/>
  <c r="BI152" i="5"/>
  <c r="BH152" i="5"/>
  <c r="BG152" i="5"/>
  <c r="BF152" i="5"/>
  <c r="T152" i="5"/>
  <c r="R152" i="5"/>
  <c r="P152" i="5"/>
  <c r="BI150" i="5"/>
  <c r="BH150" i="5"/>
  <c r="BG150" i="5"/>
  <c r="BF150" i="5"/>
  <c r="T150" i="5"/>
  <c r="R150" i="5"/>
  <c r="P150" i="5"/>
  <c r="BI149" i="5"/>
  <c r="BH149" i="5"/>
  <c r="BG149" i="5"/>
  <c r="BF149" i="5"/>
  <c r="T149" i="5"/>
  <c r="R149" i="5"/>
  <c r="P149" i="5"/>
  <c r="BI148" i="5"/>
  <c r="BH148" i="5"/>
  <c r="BG148" i="5"/>
  <c r="BF148" i="5"/>
  <c r="T148" i="5"/>
  <c r="R148" i="5"/>
  <c r="P148" i="5"/>
  <c r="BI146" i="5"/>
  <c r="BH146" i="5"/>
  <c r="BG146" i="5"/>
  <c r="BF146" i="5"/>
  <c r="T146" i="5"/>
  <c r="R146" i="5"/>
  <c r="P146" i="5"/>
  <c r="BI145" i="5"/>
  <c r="BH145" i="5"/>
  <c r="BG145" i="5"/>
  <c r="BF145" i="5"/>
  <c r="T145" i="5"/>
  <c r="R145" i="5"/>
  <c r="P145" i="5"/>
  <c r="BI144" i="5"/>
  <c r="BH144" i="5"/>
  <c r="BG144" i="5"/>
  <c r="BF144" i="5"/>
  <c r="T144" i="5"/>
  <c r="R144" i="5"/>
  <c r="P144" i="5"/>
  <c r="BI143" i="5"/>
  <c r="BH143" i="5"/>
  <c r="BG143" i="5"/>
  <c r="BF143" i="5"/>
  <c r="T143" i="5"/>
  <c r="R143" i="5"/>
  <c r="P143" i="5"/>
  <c r="BI142" i="5"/>
  <c r="BH142" i="5"/>
  <c r="BG142" i="5"/>
  <c r="BF142" i="5"/>
  <c r="T142" i="5"/>
  <c r="R142" i="5"/>
  <c r="P142" i="5"/>
  <c r="BI141" i="5"/>
  <c r="BH141" i="5"/>
  <c r="BG141" i="5"/>
  <c r="BF141" i="5"/>
  <c r="T141" i="5"/>
  <c r="R141" i="5"/>
  <c r="P141" i="5"/>
  <c r="BI140" i="5"/>
  <c r="BH140" i="5"/>
  <c r="BG140" i="5"/>
  <c r="BF140" i="5"/>
  <c r="T140" i="5"/>
  <c r="R140" i="5"/>
  <c r="P140" i="5"/>
  <c r="BI139" i="5"/>
  <c r="BH139" i="5"/>
  <c r="BG139" i="5"/>
  <c r="BF139" i="5"/>
  <c r="T139" i="5"/>
  <c r="R139" i="5"/>
  <c r="P139" i="5"/>
  <c r="BI138" i="5"/>
  <c r="BH138" i="5"/>
  <c r="BG138" i="5"/>
  <c r="BF138" i="5"/>
  <c r="T138" i="5"/>
  <c r="R138" i="5"/>
  <c r="P138" i="5"/>
  <c r="BI137" i="5"/>
  <c r="BH137" i="5"/>
  <c r="BG137" i="5"/>
  <c r="BF137" i="5"/>
  <c r="T137" i="5"/>
  <c r="R137" i="5"/>
  <c r="P137" i="5"/>
  <c r="BI136" i="5"/>
  <c r="BH136" i="5"/>
  <c r="BG136" i="5"/>
  <c r="BF136" i="5"/>
  <c r="T136" i="5"/>
  <c r="R136" i="5"/>
  <c r="P136" i="5"/>
  <c r="BI135" i="5"/>
  <c r="BH135" i="5"/>
  <c r="BG135" i="5"/>
  <c r="BF135" i="5"/>
  <c r="T135" i="5"/>
  <c r="R135" i="5"/>
  <c r="P135" i="5"/>
  <c r="BI134" i="5"/>
  <c r="BH134" i="5"/>
  <c r="BG134" i="5"/>
  <c r="BF134" i="5"/>
  <c r="T134" i="5"/>
  <c r="R134" i="5"/>
  <c r="P134" i="5"/>
  <c r="BI133" i="5"/>
  <c r="BH133" i="5"/>
  <c r="BG133" i="5"/>
  <c r="BF133" i="5"/>
  <c r="T133" i="5"/>
  <c r="R133" i="5"/>
  <c r="P133" i="5"/>
  <c r="BI132" i="5"/>
  <c r="BH132" i="5"/>
  <c r="BG132" i="5"/>
  <c r="BF132" i="5"/>
  <c r="T132" i="5"/>
  <c r="R132" i="5"/>
  <c r="P132" i="5"/>
  <c r="BI131" i="5"/>
  <c r="BH131" i="5"/>
  <c r="BG131" i="5"/>
  <c r="BF131" i="5"/>
  <c r="T131" i="5"/>
  <c r="R131" i="5"/>
  <c r="P131" i="5"/>
  <c r="BI130" i="5"/>
  <c r="BH130" i="5"/>
  <c r="BG130" i="5"/>
  <c r="BF130" i="5"/>
  <c r="T130" i="5"/>
  <c r="R130" i="5"/>
  <c r="P130" i="5"/>
  <c r="BI129" i="5"/>
  <c r="BH129" i="5"/>
  <c r="BG129" i="5"/>
  <c r="BF129" i="5"/>
  <c r="T129" i="5"/>
  <c r="R129" i="5"/>
  <c r="P129" i="5"/>
  <c r="BI128" i="5"/>
  <c r="BH128" i="5"/>
  <c r="BG128" i="5"/>
  <c r="BF128" i="5"/>
  <c r="T128" i="5"/>
  <c r="R128" i="5"/>
  <c r="P128" i="5"/>
  <c r="J123" i="5"/>
  <c r="J122" i="5"/>
  <c r="F122" i="5"/>
  <c r="F120" i="5"/>
  <c r="E118" i="5"/>
  <c r="J94" i="5"/>
  <c r="J93" i="5"/>
  <c r="F93" i="5"/>
  <c r="F91" i="5"/>
  <c r="E89" i="5"/>
  <c r="J20" i="5"/>
  <c r="E20" i="5"/>
  <c r="F123" i="5"/>
  <c r="J19" i="5"/>
  <c r="J14" i="5"/>
  <c r="J120" i="5"/>
  <c r="E7" i="5"/>
  <c r="E114" i="5"/>
  <c r="J39" i="4"/>
  <c r="J38" i="4"/>
  <c r="AY98" i="1"/>
  <c r="J37" i="4"/>
  <c r="AX98" i="1"/>
  <c r="BI497" i="4"/>
  <c r="BH497" i="4"/>
  <c r="BG497" i="4"/>
  <c r="BF497" i="4"/>
  <c r="T497" i="4"/>
  <c r="R497" i="4"/>
  <c r="P497" i="4"/>
  <c r="BI495" i="4"/>
  <c r="BH495" i="4"/>
  <c r="BG495" i="4"/>
  <c r="BF495" i="4"/>
  <c r="T495" i="4"/>
  <c r="R495" i="4"/>
  <c r="P495" i="4"/>
  <c r="BI493" i="4"/>
  <c r="BH493" i="4"/>
  <c r="BG493" i="4"/>
  <c r="BF493" i="4"/>
  <c r="T493" i="4"/>
  <c r="R493" i="4"/>
  <c r="P493" i="4"/>
  <c r="BI491" i="4"/>
  <c r="BH491" i="4"/>
  <c r="BG491" i="4"/>
  <c r="BF491" i="4"/>
  <c r="T491" i="4"/>
  <c r="R491" i="4"/>
  <c r="P491" i="4"/>
  <c r="BI489" i="4"/>
  <c r="BH489" i="4"/>
  <c r="BG489" i="4"/>
  <c r="BF489" i="4"/>
  <c r="T489" i="4"/>
  <c r="R489" i="4"/>
  <c r="P489" i="4"/>
  <c r="BI482" i="4"/>
  <c r="BH482" i="4"/>
  <c r="BG482" i="4"/>
  <c r="BF482" i="4"/>
  <c r="T482" i="4"/>
  <c r="R482" i="4"/>
  <c r="P482" i="4"/>
  <c r="BI480" i="4"/>
  <c r="BH480" i="4"/>
  <c r="BG480" i="4"/>
  <c r="BF480" i="4"/>
  <c r="T480" i="4"/>
  <c r="R480" i="4"/>
  <c r="P480" i="4"/>
  <c r="BI477" i="4"/>
  <c r="BH477" i="4"/>
  <c r="BG477" i="4"/>
  <c r="BF477" i="4"/>
  <c r="T477" i="4"/>
  <c r="R477" i="4"/>
  <c r="P477" i="4"/>
  <c r="BI473" i="4"/>
  <c r="BH473" i="4"/>
  <c r="BG473" i="4"/>
  <c r="BF473" i="4"/>
  <c r="T473" i="4"/>
  <c r="R473" i="4"/>
  <c r="P473" i="4"/>
  <c r="BI469" i="4"/>
  <c r="BH469" i="4"/>
  <c r="BG469" i="4"/>
  <c r="BF469" i="4"/>
  <c r="T469" i="4"/>
  <c r="R469" i="4"/>
  <c r="P469" i="4"/>
  <c r="BI465" i="4"/>
  <c r="BH465" i="4"/>
  <c r="BG465" i="4"/>
  <c r="BF465" i="4"/>
  <c r="T465" i="4"/>
  <c r="R465" i="4"/>
  <c r="P465" i="4"/>
  <c r="BI462" i="4"/>
  <c r="BH462" i="4"/>
  <c r="BG462" i="4"/>
  <c r="BF462" i="4"/>
  <c r="T462" i="4"/>
  <c r="R462" i="4"/>
  <c r="P462" i="4"/>
  <c r="BI459" i="4"/>
  <c r="BH459" i="4"/>
  <c r="BG459" i="4"/>
  <c r="BF459" i="4"/>
  <c r="T459" i="4"/>
  <c r="R459" i="4"/>
  <c r="P459" i="4"/>
  <c r="BI456" i="4"/>
  <c r="BH456" i="4"/>
  <c r="BG456" i="4"/>
  <c r="BF456" i="4"/>
  <c r="T456" i="4"/>
  <c r="R456" i="4"/>
  <c r="P456" i="4"/>
  <c r="BI452" i="4"/>
  <c r="BH452" i="4"/>
  <c r="BG452" i="4"/>
  <c r="BF452" i="4"/>
  <c r="T452" i="4"/>
  <c r="R452" i="4"/>
  <c r="P452" i="4"/>
  <c r="BI449" i="4"/>
  <c r="BH449" i="4"/>
  <c r="BG449" i="4"/>
  <c r="BF449" i="4"/>
  <c r="T449" i="4"/>
  <c r="R449" i="4"/>
  <c r="P449" i="4"/>
  <c r="BI443" i="4"/>
  <c r="BH443" i="4"/>
  <c r="BG443" i="4"/>
  <c r="BF443" i="4"/>
  <c r="T443" i="4"/>
  <c r="R443" i="4"/>
  <c r="P443" i="4"/>
  <c r="BI440" i="4"/>
  <c r="BH440" i="4"/>
  <c r="BG440" i="4"/>
  <c r="BF440" i="4"/>
  <c r="T440" i="4"/>
  <c r="R440" i="4"/>
  <c r="P440" i="4"/>
  <c r="BI437" i="4"/>
  <c r="BH437" i="4"/>
  <c r="BG437" i="4"/>
  <c r="BF437" i="4"/>
  <c r="T437" i="4"/>
  <c r="R437" i="4"/>
  <c r="P437" i="4"/>
  <c r="BI434" i="4"/>
  <c r="BH434" i="4"/>
  <c r="BG434" i="4"/>
  <c r="BF434" i="4"/>
  <c r="T434" i="4"/>
  <c r="R434" i="4"/>
  <c r="P434" i="4"/>
  <c r="BI430" i="4"/>
  <c r="BH430" i="4"/>
  <c r="BG430" i="4"/>
  <c r="BF430" i="4"/>
  <c r="T430" i="4"/>
  <c r="R430" i="4"/>
  <c r="P430" i="4"/>
  <c r="BI423" i="4"/>
  <c r="BH423" i="4"/>
  <c r="BG423" i="4"/>
  <c r="BF423" i="4"/>
  <c r="T423" i="4"/>
  <c r="R423" i="4"/>
  <c r="P423" i="4"/>
  <c r="BI416" i="4"/>
  <c r="BH416" i="4"/>
  <c r="BG416" i="4"/>
  <c r="BF416" i="4"/>
  <c r="T416" i="4"/>
  <c r="R416" i="4"/>
  <c r="P416" i="4"/>
  <c r="BI412" i="4"/>
  <c r="BH412" i="4"/>
  <c r="BG412" i="4"/>
  <c r="BF412" i="4"/>
  <c r="T412" i="4"/>
  <c r="R412" i="4"/>
  <c r="P412" i="4"/>
  <c r="BI406" i="4"/>
  <c r="BH406" i="4"/>
  <c r="BG406" i="4"/>
  <c r="BF406" i="4"/>
  <c r="T406" i="4"/>
  <c r="R406" i="4"/>
  <c r="P406" i="4"/>
  <c r="BI403" i="4"/>
  <c r="BH403" i="4"/>
  <c r="BG403" i="4"/>
  <c r="BF403" i="4"/>
  <c r="T403" i="4"/>
  <c r="R403" i="4"/>
  <c r="P403" i="4"/>
  <c r="BI400" i="4"/>
  <c r="BH400" i="4"/>
  <c r="BG400" i="4"/>
  <c r="BF400" i="4"/>
  <c r="T400" i="4"/>
  <c r="R400" i="4"/>
  <c r="P400" i="4"/>
  <c r="BI396" i="4"/>
  <c r="BH396" i="4"/>
  <c r="BG396" i="4"/>
  <c r="BF396" i="4"/>
  <c r="T396" i="4"/>
  <c r="R396" i="4"/>
  <c r="P396" i="4"/>
  <c r="BI392" i="4"/>
  <c r="BH392" i="4"/>
  <c r="BG392" i="4"/>
  <c r="BF392" i="4"/>
  <c r="T392" i="4"/>
  <c r="R392" i="4"/>
  <c r="P392" i="4"/>
  <c r="BI388" i="4"/>
  <c r="BH388" i="4"/>
  <c r="BG388" i="4"/>
  <c r="BF388" i="4"/>
  <c r="T388" i="4"/>
  <c r="R388" i="4"/>
  <c r="P388" i="4"/>
  <c r="BI384" i="4"/>
  <c r="BH384" i="4"/>
  <c r="BG384" i="4"/>
  <c r="BF384" i="4"/>
  <c r="T384" i="4"/>
  <c r="R384" i="4"/>
  <c r="P384" i="4"/>
  <c r="BI381" i="4"/>
  <c r="BH381" i="4"/>
  <c r="BG381" i="4"/>
  <c r="BF381" i="4"/>
  <c r="T381" i="4"/>
  <c r="R381" i="4"/>
  <c r="P381" i="4"/>
  <c r="BI377" i="4"/>
  <c r="BH377" i="4"/>
  <c r="BG377" i="4"/>
  <c r="BF377" i="4"/>
  <c r="T377" i="4"/>
  <c r="R377" i="4"/>
  <c r="P377" i="4"/>
  <c r="BI374" i="4"/>
  <c r="BH374" i="4"/>
  <c r="BG374" i="4"/>
  <c r="BF374" i="4"/>
  <c r="T374" i="4"/>
  <c r="R374" i="4"/>
  <c r="P374" i="4"/>
  <c r="BI371" i="4"/>
  <c r="BH371" i="4"/>
  <c r="BG371" i="4"/>
  <c r="BF371" i="4"/>
  <c r="T371" i="4"/>
  <c r="R371" i="4"/>
  <c r="P371" i="4"/>
  <c r="BI367" i="4"/>
  <c r="BH367" i="4"/>
  <c r="BG367" i="4"/>
  <c r="BF367" i="4"/>
  <c r="T367" i="4"/>
  <c r="R367" i="4"/>
  <c r="P367" i="4"/>
  <c r="BI364" i="4"/>
  <c r="BH364" i="4"/>
  <c r="BG364" i="4"/>
  <c r="BF364" i="4"/>
  <c r="T364" i="4"/>
  <c r="R364" i="4"/>
  <c r="P364" i="4"/>
  <c r="BI360" i="4"/>
  <c r="BH360" i="4"/>
  <c r="BG360" i="4"/>
  <c r="BF360" i="4"/>
  <c r="T360" i="4"/>
  <c r="R360" i="4"/>
  <c r="P360" i="4"/>
  <c r="BI356" i="4"/>
  <c r="BH356" i="4"/>
  <c r="BG356" i="4"/>
  <c r="BF356" i="4"/>
  <c r="T356" i="4"/>
  <c r="R356" i="4"/>
  <c r="P356" i="4"/>
  <c r="BI352" i="4"/>
  <c r="BH352" i="4"/>
  <c r="BG352" i="4"/>
  <c r="BF352" i="4"/>
  <c r="T352" i="4"/>
  <c r="R352" i="4"/>
  <c r="P352" i="4"/>
  <c r="BI348" i="4"/>
  <c r="BH348" i="4"/>
  <c r="BG348" i="4"/>
  <c r="BF348" i="4"/>
  <c r="T348" i="4"/>
  <c r="R348" i="4"/>
  <c r="P348" i="4"/>
  <c r="BI344" i="4"/>
  <c r="BH344" i="4"/>
  <c r="BG344" i="4"/>
  <c r="BF344" i="4"/>
  <c r="T344" i="4"/>
  <c r="R344" i="4"/>
  <c r="P344" i="4"/>
  <c r="BI340" i="4"/>
  <c r="BH340" i="4"/>
  <c r="BG340" i="4"/>
  <c r="BF340" i="4"/>
  <c r="T340" i="4"/>
  <c r="R340" i="4"/>
  <c r="P340" i="4"/>
  <c r="BI336" i="4"/>
  <c r="BH336" i="4"/>
  <c r="BG336" i="4"/>
  <c r="BF336" i="4"/>
  <c r="T336" i="4"/>
  <c r="R336" i="4"/>
  <c r="P336" i="4"/>
  <c r="BI332" i="4"/>
  <c r="BH332" i="4"/>
  <c r="BG332" i="4"/>
  <c r="BF332" i="4"/>
  <c r="T332" i="4"/>
  <c r="R332" i="4"/>
  <c r="P332" i="4"/>
  <c r="BI328" i="4"/>
  <c r="BH328" i="4"/>
  <c r="BG328" i="4"/>
  <c r="BF328" i="4"/>
  <c r="T328" i="4"/>
  <c r="R328" i="4"/>
  <c r="P328" i="4"/>
  <c r="BI324" i="4"/>
  <c r="BH324" i="4"/>
  <c r="BG324" i="4"/>
  <c r="BF324" i="4"/>
  <c r="T324" i="4"/>
  <c r="R324" i="4"/>
  <c r="P324" i="4"/>
  <c r="BI320" i="4"/>
  <c r="BH320" i="4"/>
  <c r="BG320" i="4"/>
  <c r="BF320" i="4"/>
  <c r="T320" i="4"/>
  <c r="R320" i="4"/>
  <c r="P320" i="4"/>
  <c r="BI316" i="4"/>
  <c r="BH316" i="4"/>
  <c r="BG316" i="4"/>
  <c r="BF316" i="4"/>
  <c r="T316" i="4"/>
  <c r="R316" i="4"/>
  <c r="P316" i="4"/>
  <c r="BI312" i="4"/>
  <c r="BH312" i="4"/>
  <c r="BG312" i="4"/>
  <c r="BF312" i="4"/>
  <c r="T312" i="4"/>
  <c r="R312" i="4"/>
  <c r="P312" i="4"/>
  <c r="BI309" i="4"/>
  <c r="BH309" i="4"/>
  <c r="BG309" i="4"/>
  <c r="BF309" i="4"/>
  <c r="T309" i="4"/>
  <c r="R309" i="4"/>
  <c r="P309" i="4"/>
  <c r="BI305" i="4"/>
  <c r="BH305" i="4"/>
  <c r="BG305" i="4"/>
  <c r="BF305" i="4"/>
  <c r="T305" i="4"/>
  <c r="R305" i="4"/>
  <c r="P305" i="4"/>
  <c r="BI302" i="4"/>
  <c r="BH302" i="4"/>
  <c r="BG302" i="4"/>
  <c r="BF302" i="4"/>
  <c r="T302" i="4"/>
  <c r="R302" i="4"/>
  <c r="P302" i="4"/>
  <c r="BI298" i="4"/>
  <c r="BH298" i="4"/>
  <c r="BG298" i="4"/>
  <c r="BF298" i="4"/>
  <c r="T298" i="4"/>
  <c r="R298" i="4"/>
  <c r="P298" i="4"/>
  <c r="BI295" i="4"/>
  <c r="BH295" i="4"/>
  <c r="BG295" i="4"/>
  <c r="BF295" i="4"/>
  <c r="T295" i="4"/>
  <c r="R295" i="4"/>
  <c r="P295" i="4"/>
  <c r="BI292" i="4"/>
  <c r="BH292" i="4"/>
  <c r="BG292" i="4"/>
  <c r="BF292" i="4"/>
  <c r="T292" i="4"/>
  <c r="R292" i="4"/>
  <c r="P292" i="4"/>
  <c r="BI289" i="4"/>
  <c r="BH289" i="4"/>
  <c r="BG289" i="4"/>
  <c r="BF289" i="4"/>
  <c r="T289" i="4"/>
  <c r="R289" i="4"/>
  <c r="P289" i="4"/>
  <c r="BI285" i="4"/>
  <c r="BH285" i="4"/>
  <c r="BG285" i="4"/>
  <c r="BF285" i="4"/>
  <c r="T285" i="4"/>
  <c r="R285" i="4"/>
  <c r="P285" i="4"/>
  <c r="BI281" i="4"/>
  <c r="BH281" i="4"/>
  <c r="BG281" i="4"/>
  <c r="BF281" i="4"/>
  <c r="T281" i="4"/>
  <c r="R281" i="4"/>
  <c r="P281" i="4"/>
  <c r="BI278" i="4"/>
  <c r="BH278" i="4"/>
  <c r="BG278" i="4"/>
  <c r="BF278" i="4"/>
  <c r="T278" i="4"/>
  <c r="R278" i="4"/>
  <c r="P278" i="4"/>
  <c r="BI275" i="4"/>
  <c r="BH275" i="4"/>
  <c r="BG275" i="4"/>
  <c r="BF275" i="4"/>
  <c r="T275" i="4"/>
  <c r="R275" i="4"/>
  <c r="P275" i="4"/>
  <c r="BI272" i="4"/>
  <c r="BH272" i="4"/>
  <c r="BG272" i="4"/>
  <c r="BF272" i="4"/>
  <c r="T272" i="4"/>
  <c r="R272" i="4"/>
  <c r="P272" i="4"/>
  <c r="BI269" i="4"/>
  <c r="BH269" i="4"/>
  <c r="BG269" i="4"/>
  <c r="BF269" i="4"/>
  <c r="T269" i="4"/>
  <c r="R269" i="4"/>
  <c r="P269" i="4"/>
  <c r="BI266" i="4"/>
  <c r="BH266" i="4"/>
  <c r="BG266" i="4"/>
  <c r="BF266" i="4"/>
  <c r="T266" i="4"/>
  <c r="R266" i="4"/>
  <c r="P266" i="4"/>
  <c r="BI263" i="4"/>
  <c r="BH263" i="4"/>
  <c r="BG263" i="4"/>
  <c r="BF263" i="4"/>
  <c r="T263" i="4"/>
  <c r="R263" i="4"/>
  <c r="P263" i="4"/>
  <c r="BI261" i="4"/>
  <c r="BH261" i="4"/>
  <c r="BG261" i="4"/>
  <c r="BF261" i="4"/>
  <c r="T261" i="4"/>
  <c r="R261" i="4"/>
  <c r="P261" i="4"/>
  <c r="BI257" i="4"/>
  <c r="BH257" i="4"/>
  <c r="BG257" i="4"/>
  <c r="BF257" i="4"/>
  <c r="T257" i="4"/>
  <c r="R257" i="4"/>
  <c r="P257" i="4"/>
  <c r="BI253" i="4"/>
  <c r="BH253" i="4"/>
  <c r="BG253" i="4"/>
  <c r="BF253" i="4"/>
  <c r="T253" i="4"/>
  <c r="R253" i="4"/>
  <c r="P253" i="4"/>
  <c r="BI249" i="4"/>
  <c r="BH249" i="4"/>
  <c r="BG249" i="4"/>
  <c r="BF249" i="4"/>
  <c r="T249" i="4"/>
  <c r="R249" i="4"/>
  <c r="P249" i="4"/>
  <c r="BI245" i="4"/>
  <c r="BH245" i="4"/>
  <c r="BG245" i="4"/>
  <c r="BF245" i="4"/>
  <c r="T245" i="4"/>
  <c r="R245" i="4"/>
  <c r="P245" i="4"/>
  <c r="BI241" i="4"/>
  <c r="BH241" i="4"/>
  <c r="BG241" i="4"/>
  <c r="BF241" i="4"/>
  <c r="T241" i="4"/>
  <c r="R241" i="4"/>
  <c r="P241" i="4"/>
  <c r="BI237" i="4"/>
  <c r="BH237" i="4"/>
  <c r="BG237" i="4"/>
  <c r="BF237" i="4"/>
  <c r="T237" i="4"/>
  <c r="R237" i="4"/>
  <c r="P237" i="4"/>
  <c r="BI233" i="4"/>
  <c r="BH233" i="4"/>
  <c r="BG233" i="4"/>
  <c r="BF233" i="4"/>
  <c r="T233" i="4"/>
  <c r="R233" i="4"/>
  <c r="P233" i="4"/>
  <c r="BI229" i="4"/>
  <c r="BH229" i="4"/>
  <c r="BG229" i="4"/>
  <c r="BF229" i="4"/>
  <c r="T229" i="4"/>
  <c r="R229" i="4"/>
  <c r="P229" i="4"/>
  <c r="BI226" i="4"/>
  <c r="BH226" i="4"/>
  <c r="BG226" i="4"/>
  <c r="BF226" i="4"/>
  <c r="T226" i="4"/>
  <c r="R226" i="4"/>
  <c r="P226" i="4"/>
  <c r="BI222" i="4"/>
  <c r="BH222" i="4"/>
  <c r="BG222" i="4"/>
  <c r="BF222" i="4"/>
  <c r="T222" i="4"/>
  <c r="R222" i="4"/>
  <c r="P222" i="4"/>
  <c r="BI218" i="4"/>
  <c r="BH218" i="4"/>
  <c r="BG218" i="4"/>
  <c r="BF218" i="4"/>
  <c r="T218" i="4"/>
  <c r="R218" i="4"/>
  <c r="P218" i="4"/>
  <c r="BI214" i="4"/>
  <c r="BH214" i="4"/>
  <c r="BG214" i="4"/>
  <c r="BF214" i="4"/>
  <c r="T214" i="4"/>
  <c r="R214" i="4"/>
  <c r="P214" i="4"/>
  <c r="BI210" i="4"/>
  <c r="BH210" i="4"/>
  <c r="BG210" i="4"/>
  <c r="BF210" i="4"/>
  <c r="T210" i="4"/>
  <c r="R210" i="4"/>
  <c r="P210" i="4"/>
  <c r="BI206" i="4"/>
  <c r="BH206" i="4"/>
  <c r="BG206" i="4"/>
  <c r="BF206" i="4"/>
  <c r="T206" i="4"/>
  <c r="R206" i="4"/>
  <c r="P206" i="4"/>
  <c r="BI202" i="4"/>
  <c r="BH202" i="4"/>
  <c r="BG202" i="4"/>
  <c r="BF202" i="4"/>
  <c r="T202" i="4"/>
  <c r="R202" i="4"/>
  <c r="P202" i="4"/>
  <c r="BI198" i="4"/>
  <c r="BH198" i="4"/>
  <c r="BG198" i="4"/>
  <c r="BF198" i="4"/>
  <c r="T198" i="4"/>
  <c r="R198" i="4"/>
  <c r="P198" i="4"/>
  <c r="BI191" i="4"/>
  <c r="BH191" i="4"/>
  <c r="BG191" i="4"/>
  <c r="BF191" i="4"/>
  <c r="T191" i="4"/>
  <c r="R191" i="4"/>
  <c r="P191" i="4"/>
  <c r="BI187" i="4"/>
  <c r="BH187" i="4"/>
  <c r="BG187" i="4"/>
  <c r="BF187" i="4"/>
  <c r="T187" i="4"/>
  <c r="R187" i="4"/>
  <c r="P187" i="4"/>
  <c r="BI183" i="4"/>
  <c r="BH183" i="4"/>
  <c r="BG183" i="4"/>
  <c r="BF183" i="4"/>
  <c r="T183" i="4"/>
  <c r="R183" i="4"/>
  <c r="P183" i="4"/>
  <c r="BI179" i="4"/>
  <c r="BH179" i="4"/>
  <c r="BG179" i="4"/>
  <c r="BF179" i="4"/>
  <c r="T179" i="4"/>
  <c r="R179" i="4"/>
  <c r="P179" i="4"/>
  <c r="BI177" i="4"/>
  <c r="BH177" i="4"/>
  <c r="BG177" i="4"/>
  <c r="BF177" i="4"/>
  <c r="T177" i="4"/>
  <c r="R177" i="4"/>
  <c r="P177" i="4"/>
  <c r="BI173" i="4"/>
  <c r="BH173" i="4"/>
  <c r="BG173" i="4"/>
  <c r="BF173" i="4"/>
  <c r="T173" i="4"/>
  <c r="R173" i="4"/>
  <c r="P173" i="4"/>
  <c r="BI166" i="4"/>
  <c r="BH166" i="4"/>
  <c r="BG166" i="4"/>
  <c r="BF166" i="4"/>
  <c r="T166" i="4"/>
  <c r="R166" i="4"/>
  <c r="P166" i="4"/>
  <c r="BI158" i="4"/>
  <c r="BH158" i="4"/>
  <c r="BG158" i="4"/>
  <c r="BF158" i="4"/>
  <c r="T158" i="4"/>
  <c r="R158" i="4"/>
  <c r="P158" i="4"/>
  <c r="BI154" i="4"/>
  <c r="BH154" i="4"/>
  <c r="BG154" i="4"/>
  <c r="BF154" i="4"/>
  <c r="T154" i="4"/>
  <c r="R154" i="4"/>
  <c r="P154" i="4"/>
  <c r="BI151" i="4"/>
  <c r="BH151" i="4"/>
  <c r="BG151" i="4"/>
  <c r="BF151" i="4"/>
  <c r="T151" i="4"/>
  <c r="R151" i="4"/>
  <c r="P151" i="4"/>
  <c r="BI148" i="4"/>
  <c r="BH148" i="4"/>
  <c r="BG148" i="4"/>
  <c r="BF148" i="4"/>
  <c r="T148" i="4"/>
  <c r="R148" i="4"/>
  <c r="P148" i="4"/>
  <c r="BI145" i="4"/>
  <c r="BH145" i="4"/>
  <c r="BG145" i="4"/>
  <c r="BF145" i="4"/>
  <c r="T145" i="4"/>
  <c r="R145" i="4"/>
  <c r="P145" i="4"/>
  <c r="BI142" i="4"/>
  <c r="BH142" i="4"/>
  <c r="BG142" i="4"/>
  <c r="BF142" i="4"/>
  <c r="T142" i="4"/>
  <c r="R142" i="4"/>
  <c r="P142" i="4"/>
  <c r="BI138" i="4"/>
  <c r="BH138" i="4"/>
  <c r="BG138" i="4"/>
  <c r="BF138" i="4"/>
  <c r="T138" i="4"/>
  <c r="R138" i="4"/>
  <c r="P138" i="4"/>
  <c r="BI136" i="4"/>
  <c r="BH136" i="4"/>
  <c r="BG136" i="4"/>
  <c r="BF136" i="4"/>
  <c r="T136" i="4"/>
  <c r="R136" i="4"/>
  <c r="P136" i="4"/>
  <c r="BI132" i="4"/>
  <c r="BH132" i="4"/>
  <c r="BG132" i="4"/>
  <c r="BF132" i="4"/>
  <c r="T132" i="4"/>
  <c r="R132" i="4"/>
  <c r="P132" i="4"/>
  <c r="J126" i="4"/>
  <c r="J125" i="4"/>
  <c r="F125" i="4"/>
  <c r="F123" i="4"/>
  <c r="E121" i="4"/>
  <c r="J94" i="4"/>
  <c r="J93" i="4"/>
  <c r="F93" i="4"/>
  <c r="F91" i="4"/>
  <c r="E89" i="4"/>
  <c r="J20" i="4"/>
  <c r="E20" i="4"/>
  <c r="F94" i="4"/>
  <c r="J19" i="4"/>
  <c r="J14" i="4"/>
  <c r="J123" i="4"/>
  <c r="E7" i="4"/>
  <c r="E85" i="4"/>
  <c r="J39" i="3"/>
  <c r="J38" i="3"/>
  <c r="AY97" i="1"/>
  <c r="J37" i="3"/>
  <c r="AX97" i="1"/>
  <c r="BI190" i="3"/>
  <c r="BH190" i="3"/>
  <c r="BG190" i="3"/>
  <c r="BF190" i="3"/>
  <c r="T190" i="3"/>
  <c r="R190" i="3"/>
  <c r="P190" i="3"/>
  <c r="BI188" i="3"/>
  <c r="BH188" i="3"/>
  <c r="BG188" i="3"/>
  <c r="BF188" i="3"/>
  <c r="T188" i="3"/>
  <c r="R188" i="3"/>
  <c r="P188" i="3"/>
  <c r="BI185" i="3"/>
  <c r="BH185" i="3"/>
  <c r="BG185" i="3"/>
  <c r="BF185" i="3"/>
  <c r="T185" i="3"/>
  <c r="R185" i="3"/>
  <c r="P185" i="3"/>
  <c r="BI183" i="3"/>
  <c r="BH183" i="3"/>
  <c r="BG183" i="3"/>
  <c r="BF183" i="3"/>
  <c r="T183" i="3"/>
  <c r="R183" i="3"/>
  <c r="P183" i="3"/>
  <c r="BI179" i="3"/>
  <c r="BH179" i="3"/>
  <c r="BG179" i="3"/>
  <c r="BF179" i="3"/>
  <c r="T179" i="3"/>
  <c r="R179" i="3"/>
  <c r="P179" i="3"/>
  <c r="BI176" i="3"/>
  <c r="BH176" i="3"/>
  <c r="BG176" i="3"/>
  <c r="BF176" i="3"/>
  <c r="T176" i="3"/>
  <c r="R176" i="3"/>
  <c r="P176" i="3"/>
  <c r="BI174" i="3"/>
  <c r="BH174" i="3"/>
  <c r="BG174" i="3"/>
  <c r="BF174" i="3"/>
  <c r="T174" i="3"/>
  <c r="R174" i="3"/>
  <c r="P174" i="3"/>
  <c r="BI171" i="3"/>
  <c r="BH171" i="3"/>
  <c r="BG171" i="3"/>
  <c r="BF171" i="3"/>
  <c r="T171" i="3"/>
  <c r="R171" i="3"/>
  <c r="P171" i="3"/>
  <c r="BI170" i="3"/>
  <c r="BH170" i="3"/>
  <c r="BG170" i="3"/>
  <c r="BF170" i="3"/>
  <c r="T170" i="3"/>
  <c r="R170" i="3"/>
  <c r="P170" i="3"/>
  <c r="BI167" i="3"/>
  <c r="BH167" i="3"/>
  <c r="BG167" i="3"/>
  <c r="BF167" i="3"/>
  <c r="T167" i="3"/>
  <c r="R167" i="3"/>
  <c r="P167" i="3"/>
  <c r="BI164" i="3"/>
  <c r="BH164" i="3"/>
  <c r="BG164" i="3"/>
  <c r="BF164" i="3"/>
  <c r="T164" i="3"/>
  <c r="R164" i="3"/>
  <c r="P164" i="3"/>
  <c r="BI161" i="3"/>
  <c r="BH161" i="3"/>
  <c r="BG161" i="3"/>
  <c r="BF161" i="3"/>
  <c r="T161" i="3"/>
  <c r="R161" i="3"/>
  <c r="P161" i="3"/>
  <c r="BI158" i="3"/>
  <c r="BH158" i="3"/>
  <c r="BG158" i="3"/>
  <c r="BF158" i="3"/>
  <c r="T158" i="3"/>
  <c r="R158" i="3"/>
  <c r="P158" i="3"/>
  <c r="BI155" i="3"/>
  <c r="BH155" i="3"/>
  <c r="BG155" i="3"/>
  <c r="BF155" i="3"/>
  <c r="T155" i="3"/>
  <c r="R155" i="3"/>
  <c r="P155" i="3"/>
  <c r="BI153" i="3"/>
  <c r="BH153" i="3"/>
  <c r="BG153" i="3"/>
  <c r="BF153" i="3"/>
  <c r="T153" i="3"/>
  <c r="R153" i="3"/>
  <c r="P153" i="3"/>
  <c r="BI150" i="3"/>
  <c r="BH150" i="3"/>
  <c r="BG150" i="3"/>
  <c r="BF150" i="3"/>
  <c r="T150" i="3"/>
  <c r="R150" i="3"/>
  <c r="P150" i="3"/>
  <c r="BI148" i="3"/>
  <c r="BH148" i="3"/>
  <c r="BG148" i="3"/>
  <c r="BF148" i="3"/>
  <c r="T148" i="3"/>
  <c r="R148" i="3"/>
  <c r="P148" i="3"/>
  <c r="BI145" i="3"/>
  <c r="BH145" i="3"/>
  <c r="BG145" i="3"/>
  <c r="BF145" i="3"/>
  <c r="T145" i="3"/>
  <c r="R145" i="3"/>
  <c r="P145" i="3"/>
  <c r="BI142" i="3"/>
  <c r="BH142" i="3"/>
  <c r="BG142" i="3"/>
  <c r="BF142" i="3"/>
  <c r="T142" i="3"/>
  <c r="R142" i="3"/>
  <c r="P142" i="3"/>
  <c r="BI140" i="3"/>
  <c r="BH140" i="3"/>
  <c r="BG140" i="3"/>
  <c r="BF140" i="3"/>
  <c r="T140" i="3"/>
  <c r="R140" i="3"/>
  <c r="P140" i="3"/>
  <c r="BI137" i="3"/>
  <c r="BH137" i="3"/>
  <c r="BG137" i="3"/>
  <c r="BF137" i="3"/>
  <c r="T137" i="3"/>
  <c r="R137" i="3"/>
  <c r="P137" i="3"/>
  <c r="BI133" i="3"/>
  <c r="BH133" i="3"/>
  <c r="BG133" i="3"/>
  <c r="BF133" i="3"/>
  <c r="T133" i="3"/>
  <c r="R133" i="3"/>
  <c r="P133" i="3"/>
  <c r="BI132" i="3"/>
  <c r="BH132" i="3"/>
  <c r="BG132" i="3"/>
  <c r="BF132" i="3"/>
  <c r="T132" i="3"/>
  <c r="R132" i="3"/>
  <c r="P132" i="3"/>
  <c r="BI128" i="3"/>
  <c r="BH128" i="3"/>
  <c r="BG128" i="3"/>
  <c r="BF128" i="3"/>
  <c r="T128" i="3"/>
  <c r="R128" i="3"/>
  <c r="P128" i="3"/>
  <c r="BI126" i="3"/>
  <c r="BH126" i="3"/>
  <c r="BG126" i="3"/>
  <c r="BF126" i="3"/>
  <c r="T126" i="3"/>
  <c r="R126" i="3"/>
  <c r="P126" i="3"/>
  <c r="BI124" i="3"/>
  <c r="BH124" i="3"/>
  <c r="BG124" i="3"/>
  <c r="BF124" i="3"/>
  <c r="T124" i="3"/>
  <c r="R124" i="3"/>
  <c r="P124" i="3"/>
  <c r="J119" i="3"/>
  <c r="J118" i="3"/>
  <c r="F118" i="3"/>
  <c r="F116" i="3"/>
  <c r="E114" i="3"/>
  <c r="J94" i="3"/>
  <c r="J93" i="3"/>
  <c r="F93" i="3"/>
  <c r="F91" i="3"/>
  <c r="E89" i="3"/>
  <c r="J20" i="3"/>
  <c r="E20" i="3"/>
  <c r="F119" i="3"/>
  <c r="J19" i="3"/>
  <c r="J14" i="3"/>
  <c r="J116" i="3"/>
  <c r="E7" i="3"/>
  <c r="E85" i="3"/>
  <c r="J1676" i="2"/>
  <c r="J1413" i="2"/>
  <c r="J39" i="2"/>
  <c r="J38" i="2"/>
  <c r="AY96" i="1"/>
  <c r="J37" i="2"/>
  <c r="AX96" i="1"/>
  <c r="BI2837" i="2"/>
  <c r="BH2837" i="2"/>
  <c r="BG2837" i="2"/>
  <c r="BF2837" i="2"/>
  <c r="T2837" i="2"/>
  <c r="R2837" i="2"/>
  <c r="P2837" i="2"/>
  <c r="BI2835" i="2"/>
  <c r="BH2835" i="2"/>
  <c r="BG2835" i="2"/>
  <c r="BF2835" i="2"/>
  <c r="T2835" i="2"/>
  <c r="R2835" i="2"/>
  <c r="P2835" i="2"/>
  <c r="BI2831" i="2"/>
  <c r="BH2831" i="2"/>
  <c r="BG2831" i="2"/>
  <c r="BF2831" i="2"/>
  <c r="T2831" i="2"/>
  <c r="R2831" i="2"/>
  <c r="P2831" i="2"/>
  <c r="BI2823" i="2"/>
  <c r="BH2823" i="2"/>
  <c r="BG2823" i="2"/>
  <c r="BF2823" i="2"/>
  <c r="T2823" i="2"/>
  <c r="R2823" i="2"/>
  <c r="P2823" i="2"/>
  <c r="BI2817" i="2"/>
  <c r="BH2817" i="2"/>
  <c r="BG2817" i="2"/>
  <c r="BF2817" i="2"/>
  <c r="T2817" i="2"/>
  <c r="R2817" i="2"/>
  <c r="P2817" i="2"/>
  <c r="BI2809" i="2"/>
  <c r="BH2809" i="2"/>
  <c r="BG2809" i="2"/>
  <c r="BF2809" i="2"/>
  <c r="T2809" i="2"/>
  <c r="R2809" i="2"/>
  <c r="P2809" i="2"/>
  <c r="BI2808" i="2"/>
  <c r="BH2808" i="2"/>
  <c r="BG2808" i="2"/>
  <c r="BF2808" i="2"/>
  <c r="T2808" i="2"/>
  <c r="R2808" i="2"/>
  <c r="P2808" i="2"/>
  <c r="BI2799" i="2"/>
  <c r="BH2799" i="2"/>
  <c r="BG2799" i="2"/>
  <c r="BF2799" i="2"/>
  <c r="T2799" i="2"/>
  <c r="R2799" i="2"/>
  <c r="P2799" i="2"/>
  <c r="BI2788" i="2"/>
  <c r="BH2788" i="2"/>
  <c r="BG2788" i="2"/>
  <c r="BF2788" i="2"/>
  <c r="T2788" i="2"/>
  <c r="R2788" i="2"/>
  <c r="P2788" i="2"/>
  <c r="BI2778" i="2"/>
  <c r="BH2778" i="2"/>
  <c r="BG2778" i="2"/>
  <c r="BF2778" i="2"/>
  <c r="T2778" i="2"/>
  <c r="R2778" i="2"/>
  <c r="P2778" i="2"/>
  <c r="BI2765" i="2"/>
  <c r="BH2765" i="2"/>
  <c r="BG2765" i="2"/>
  <c r="BF2765" i="2"/>
  <c r="T2765" i="2"/>
  <c r="R2765" i="2"/>
  <c r="P2765" i="2"/>
  <c r="BI2759" i="2"/>
  <c r="BH2759" i="2"/>
  <c r="BG2759" i="2"/>
  <c r="BF2759" i="2"/>
  <c r="T2759" i="2"/>
  <c r="R2759" i="2"/>
  <c r="P2759" i="2"/>
  <c r="BI2741" i="2"/>
  <c r="BH2741" i="2"/>
  <c r="BG2741" i="2"/>
  <c r="BF2741" i="2"/>
  <c r="T2741" i="2"/>
  <c r="R2741" i="2"/>
  <c r="P2741" i="2"/>
  <c r="BI2733" i="2"/>
  <c r="BH2733" i="2"/>
  <c r="BG2733" i="2"/>
  <c r="BF2733" i="2"/>
  <c r="T2733" i="2"/>
  <c r="R2733" i="2"/>
  <c r="P2733" i="2"/>
  <c r="BI2723" i="2"/>
  <c r="BH2723" i="2"/>
  <c r="BG2723" i="2"/>
  <c r="BF2723" i="2"/>
  <c r="T2723" i="2"/>
  <c r="R2723" i="2"/>
  <c r="P2723" i="2"/>
  <c r="BI2722" i="2"/>
  <c r="BH2722" i="2"/>
  <c r="BG2722" i="2"/>
  <c r="BF2722" i="2"/>
  <c r="T2722" i="2"/>
  <c r="R2722" i="2"/>
  <c r="P2722" i="2"/>
  <c r="BI2720" i="2"/>
  <c r="BH2720" i="2"/>
  <c r="BG2720" i="2"/>
  <c r="BF2720" i="2"/>
  <c r="T2720" i="2"/>
  <c r="R2720" i="2"/>
  <c r="P2720" i="2"/>
  <c r="BI2713" i="2"/>
  <c r="BH2713" i="2"/>
  <c r="BG2713" i="2"/>
  <c r="BF2713" i="2"/>
  <c r="T2713" i="2"/>
  <c r="R2713" i="2"/>
  <c r="P2713" i="2"/>
  <c r="BI2711" i="2"/>
  <c r="BH2711" i="2"/>
  <c r="BG2711" i="2"/>
  <c r="BF2711" i="2"/>
  <c r="T2711" i="2"/>
  <c r="R2711" i="2"/>
  <c r="P2711" i="2"/>
  <c r="BI2709" i="2"/>
  <c r="BH2709" i="2"/>
  <c r="BG2709" i="2"/>
  <c r="BF2709" i="2"/>
  <c r="T2709" i="2"/>
  <c r="R2709" i="2"/>
  <c r="P2709" i="2"/>
  <c r="BI2701" i="2"/>
  <c r="BH2701" i="2"/>
  <c r="BG2701" i="2"/>
  <c r="BF2701" i="2"/>
  <c r="T2701" i="2"/>
  <c r="R2701" i="2"/>
  <c r="P2701" i="2"/>
  <c r="BI2700" i="2"/>
  <c r="BH2700" i="2"/>
  <c r="BG2700" i="2"/>
  <c r="BF2700" i="2"/>
  <c r="T2700" i="2"/>
  <c r="R2700" i="2"/>
  <c r="P2700" i="2"/>
  <c r="BI2693" i="2"/>
  <c r="BH2693" i="2"/>
  <c r="BG2693" i="2"/>
  <c r="BF2693" i="2"/>
  <c r="T2693" i="2"/>
  <c r="R2693" i="2"/>
  <c r="P2693" i="2"/>
  <c r="BI2679" i="2"/>
  <c r="BH2679" i="2"/>
  <c r="BG2679" i="2"/>
  <c r="BF2679" i="2"/>
  <c r="T2679" i="2"/>
  <c r="R2679" i="2"/>
  <c r="P2679" i="2"/>
  <c r="BI2665" i="2"/>
  <c r="BH2665" i="2"/>
  <c r="BG2665" i="2"/>
  <c r="BF2665" i="2"/>
  <c r="T2665" i="2"/>
  <c r="R2665" i="2"/>
  <c r="P2665" i="2"/>
  <c r="BI2652" i="2"/>
  <c r="BH2652" i="2"/>
  <c r="BG2652" i="2"/>
  <c r="BF2652" i="2"/>
  <c r="T2652" i="2"/>
  <c r="R2652" i="2"/>
  <c r="P2652" i="2"/>
  <c r="BI2639" i="2"/>
  <c r="BH2639" i="2"/>
  <c r="BG2639" i="2"/>
  <c r="BF2639" i="2"/>
  <c r="T2639" i="2"/>
  <c r="R2639" i="2"/>
  <c r="P2639" i="2"/>
  <c r="BI2632" i="2"/>
  <c r="BH2632" i="2"/>
  <c r="BG2632" i="2"/>
  <c r="BF2632" i="2"/>
  <c r="T2632" i="2"/>
  <c r="R2632" i="2"/>
  <c r="P2632" i="2"/>
  <c r="BI2625" i="2"/>
  <c r="BH2625" i="2"/>
  <c r="BG2625" i="2"/>
  <c r="BF2625" i="2"/>
  <c r="T2625" i="2"/>
  <c r="R2625" i="2"/>
  <c r="P2625" i="2"/>
  <c r="BI2617" i="2"/>
  <c r="BH2617" i="2"/>
  <c r="BG2617" i="2"/>
  <c r="BF2617" i="2"/>
  <c r="T2617" i="2"/>
  <c r="R2617" i="2"/>
  <c r="P2617" i="2"/>
  <c r="BI2614" i="2"/>
  <c r="BH2614" i="2"/>
  <c r="BG2614" i="2"/>
  <c r="BF2614" i="2"/>
  <c r="T2614" i="2"/>
  <c r="R2614" i="2"/>
  <c r="P2614" i="2"/>
  <c r="BI2610" i="2"/>
  <c r="BH2610" i="2"/>
  <c r="BG2610" i="2"/>
  <c r="BF2610" i="2"/>
  <c r="T2610" i="2"/>
  <c r="R2610" i="2"/>
  <c r="P2610" i="2"/>
  <c r="BI2603" i="2"/>
  <c r="BH2603" i="2"/>
  <c r="BG2603" i="2"/>
  <c r="BF2603" i="2"/>
  <c r="T2603" i="2"/>
  <c r="R2603" i="2"/>
  <c r="P2603" i="2"/>
  <c r="BI2600" i="2"/>
  <c r="BH2600" i="2"/>
  <c r="BG2600" i="2"/>
  <c r="BF2600" i="2"/>
  <c r="T2600" i="2"/>
  <c r="R2600" i="2"/>
  <c r="P2600" i="2"/>
  <c r="BI2587" i="2"/>
  <c r="BH2587" i="2"/>
  <c r="BG2587" i="2"/>
  <c r="BF2587" i="2"/>
  <c r="T2587" i="2"/>
  <c r="R2587" i="2"/>
  <c r="P2587" i="2"/>
  <c r="BI2579" i="2"/>
  <c r="BH2579" i="2"/>
  <c r="BG2579" i="2"/>
  <c r="BF2579" i="2"/>
  <c r="T2579" i="2"/>
  <c r="R2579" i="2"/>
  <c r="P2579" i="2"/>
  <c r="BI2577" i="2"/>
  <c r="BH2577" i="2"/>
  <c r="BG2577" i="2"/>
  <c r="BF2577" i="2"/>
  <c r="T2577" i="2"/>
  <c r="R2577" i="2"/>
  <c r="P2577" i="2"/>
  <c r="BI2569" i="2"/>
  <c r="BH2569" i="2"/>
  <c r="BG2569" i="2"/>
  <c r="BF2569" i="2"/>
  <c r="T2569" i="2"/>
  <c r="R2569" i="2"/>
  <c r="P2569" i="2"/>
  <c r="BI2567" i="2"/>
  <c r="BH2567" i="2"/>
  <c r="BG2567" i="2"/>
  <c r="BF2567" i="2"/>
  <c r="T2567" i="2"/>
  <c r="R2567" i="2"/>
  <c r="P2567" i="2"/>
  <c r="BI2558" i="2"/>
  <c r="BH2558" i="2"/>
  <c r="BG2558" i="2"/>
  <c r="BF2558" i="2"/>
  <c r="T2558" i="2"/>
  <c r="R2558" i="2"/>
  <c r="P2558" i="2"/>
  <c r="BI2549" i="2"/>
  <c r="BH2549" i="2"/>
  <c r="BG2549" i="2"/>
  <c r="BF2549" i="2"/>
  <c r="T2549" i="2"/>
  <c r="R2549" i="2"/>
  <c r="P2549" i="2"/>
  <c r="BI2547" i="2"/>
  <c r="BH2547" i="2"/>
  <c r="BG2547" i="2"/>
  <c r="BF2547" i="2"/>
  <c r="T2547" i="2"/>
  <c r="R2547" i="2"/>
  <c r="P2547" i="2"/>
  <c r="BI2540" i="2"/>
  <c r="BH2540" i="2"/>
  <c r="BG2540" i="2"/>
  <c r="BF2540" i="2"/>
  <c r="T2540" i="2"/>
  <c r="R2540" i="2"/>
  <c r="P2540" i="2"/>
  <c r="BI2538" i="2"/>
  <c r="BH2538" i="2"/>
  <c r="BG2538" i="2"/>
  <c r="BF2538" i="2"/>
  <c r="T2538" i="2"/>
  <c r="R2538" i="2"/>
  <c r="P2538" i="2"/>
  <c r="BI2530" i="2"/>
  <c r="BH2530" i="2"/>
  <c r="BG2530" i="2"/>
  <c r="BF2530" i="2"/>
  <c r="T2530" i="2"/>
  <c r="R2530" i="2"/>
  <c r="P2530" i="2"/>
  <c r="BI2522" i="2"/>
  <c r="BH2522" i="2"/>
  <c r="BG2522" i="2"/>
  <c r="BF2522" i="2"/>
  <c r="T2522" i="2"/>
  <c r="R2522" i="2"/>
  <c r="P2522" i="2"/>
  <c r="BI2515" i="2"/>
  <c r="BH2515" i="2"/>
  <c r="BG2515" i="2"/>
  <c r="BF2515" i="2"/>
  <c r="T2515" i="2"/>
  <c r="R2515" i="2"/>
  <c r="P2515" i="2"/>
  <c r="BI2508" i="2"/>
  <c r="BH2508" i="2"/>
  <c r="BG2508" i="2"/>
  <c r="BF2508" i="2"/>
  <c r="T2508" i="2"/>
  <c r="R2508" i="2"/>
  <c r="P2508" i="2"/>
  <c r="BI2501" i="2"/>
  <c r="BH2501" i="2"/>
  <c r="BG2501" i="2"/>
  <c r="BF2501" i="2"/>
  <c r="T2501" i="2"/>
  <c r="R2501" i="2"/>
  <c r="P2501" i="2"/>
  <c r="BI2494" i="2"/>
  <c r="BH2494" i="2"/>
  <c r="BG2494" i="2"/>
  <c r="BF2494" i="2"/>
  <c r="T2494" i="2"/>
  <c r="R2494" i="2"/>
  <c r="P2494" i="2"/>
  <c r="BI2487" i="2"/>
  <c r="BH2487" i="2"/>
  <c r="BG2487" i="2"/>
  <c r="BF2487" i="2"/>
  <c r="T2487" i="2"/>
  <c r="R2487" i="2"/>
  <c r="P2487" i="2"/>
  <c r="BI2468" i="2"/>
  <c r="BH2468" i="2"/>
  <c r="BG2468" i="2"/>
  <c r="BF2468" i="2"/>
  <c r="T2468" i="2"/>
  <c r="R2468" i="2"/>
  <c r="P2468" i="2"/>
  <c r="BI2449" i="2"/>
  <c r="BH2449" i="2"/>
  <c r="BG2449" i="2"/>
  <c r="BF2449" i="2"/>
  <c r="T2449" i="2"/>
  <c r="R2449" i="2"/>
  <c r="P2449" i="2"/>
  <c r="BI2446" i="2"/>
  <c r="BH2446" i="2"/>
  <c r="BG2446" i="2"/>
  <c r="BF2446" i="2"/>
  <c r="T2446" i="2"/>
  <c r="R2446" i="2"/>
  <c r="P2446" i="2"/>
  <c r="BI2444" i="2"/>
  <c r="BH2444" i="2"/>
  <c r="BG2444" i="2"/>
  <c r="BF2444" i="2"/>
  <c r="T2444" i="2"/>
  <c r="R2444" i="2"/>
  <c r="P2444" i="2"/>
  <c r="BI2435" i="2"/>
  <c r="BH2435" i="2"/>
  <c r="BG2435" i="2"/>
  <c r="BF2435" i="2"/>
  <c r="T2435" i="2"/>
  <c r="R2435" i="2"/>
  <c r="P2435" i="2"/>
  <c r="BI2426" i="2"/>
  <c r="BH2426" i="2"/>
  <c r="BG2426" i="2"/>
  <c r="BF2426" i="2"/>
  <c r="T2426" i="2"/>
  <c r="R2426" i="2"/>
  <c r="P2426" i="2"/>
  <c r="BI2406" i="2"/>
  <c r="BH2406" i="2"/>
  <c r="BG2406" i="2"/>
  <c r="BF2406" i="2"/>
  <c r="T2406" i="2"/>
  <c r="R2406" i="2"/>
  <c r="P2406" i="2"/>
  <c r="BI2386" i="2"/>
  <c r="BH2386" i="2"/>
  <c r="BG2386" i="2"/>
  <c r="BF2386" i="2"/>
  <c r="T2386" i="2"/>
  <c r="R2386" i="2"/>
  <c r="P2386" i="2"/>
  <c r="BI2384" i="2"/>
  <c r="BH2384" i="2"/>
  <c r="BG2384" i="2"/>
  <c r="BF2384" i="2"/>
  <c r="T2384" i="2"/>
  <c r="R2384" i="2"/>
  <c r="P2384" i="2"/>
  <c r="BI2370" i="2"/>
  <c r="BH2370" i="2"/>
  <c r="BG2370" i="2"/>
  <c r="BF2370" i="2"/>
  <c r="T2370" i="2"/>
  <c r="R2370" i="2"/>
  <c r="P2370" i="2"/>
  <c r="BI2360" i="2"/>
  <c r="BH2360" i="2"/>
  <c r="BG2360" i="2"/>
  <c r="BF2360" i="2"/>
  <c r="T2360" i="2"/>
  <c r="R2360" i="2"/>
  <c r="P2360" i="2"/>
  <c r="BI2351" i="2"/>
  <c r="BH2351" i="2"/>
  <c r="BG2351" i="2"/>
  <c r="BF2351" i="2"/>
  <c r="T2351" i="2"/>
  <c r="R2351" i="2"/>
  <c r="P2351" i="2"/>
  <c r="BI2349" i="2"/>
  <c r="BH2349" i="2"/>
  <c r="BG2349" i="2"/>
  <c r="BF2349" i="2"/>
  <c r="T2349" i="2"/>
  <c r="R2349" i="2"/>
  <c r="P2349" i="2"/>
  <c r="BI2341" i="2"/>
  <c r="BH2341" i="2"/>
  <c r="BG2341" i="2"/>
  <c r="BF2341" i="2"/>
  <c r="T2341" i="2"/>
  <c r="R2341" i="2"/>
  <c r="P2341" i="2"/>
  <c r="BI2329" i="2"/>
  <c r="BH2329" i="2"/>
  <c r="BG2329" i="2"/>
  <c r="BF2329" i="2"/>
  <c r="T2329" i="2"/>
  <c r="R2329" i="2"/>
  <c r="P2329" i="2"/>
  <c r="BI2327" i="2"/>
  <c r="BH2327" i="2"/>
  <c r="BG2327" i="2"/>
  <c r="BF2327" i="2"/>
  <c r="T2327" i="2"/>
  <c r="R2327" i="2"/>
  <c r="P2327" i="2"/>
  <c r="BI2312" i="2"/>
  <c r="BH2312" i="2"/>
  <c r="BG2312" i="2"/>
  <c r="BF2312" i="2"/>
  <c r="T2312" i="2"/>
  <c r="R2312" i="2"/>
  <c r="P2312" i="2"/>
  <c r="BI2303" i="2"/>
  <c r="BH2303" i="2"/>
  <c r="BG2303" i="2"/>
  <c r="BF2303" i="2"/>
  <c r="T2303" i="2"/>
  <c r="R2303" i="2"/>
  <c r="P2303" i="2"/>
  <c r="BI2301" i="2"/>
  <c r="BH2301" i="2"/>
  <c r="BG2301" i="2"/>
  <c r="BF2301" i="2"/>
  <c r="T2301" i="2"/>
  <c r="R2301" i="2"/>
  <c r="P2301" i="2"/>
  <c r="BI2286" i="2"/>
  <c r="BH2286" i="2"/>
  <c r="BG2286" i="2"/>
  <c r="BF2286" i="2"/>
  <c r="T2286" i="2"/>
  <c r="R2286" i="2"/>
  <c r="P2286" i="2"/>
  <c r="BI2266" i="2"/>
  <c r="BH2266" i="2"/>
  <c r="BG2266" i="2"/>
  <c r="BF2266" i="2"/>
  <c r="T2266" i="2"/>
  <c r="R2266" i="2"/>
  <c r="P2266" i="2"/>
  <c r="BI2236" i="2"/>
  <c r="BH2236" i="2"/>
  <c r="BG2236" i="2"/>
  <c r="BF2236" i="2"/>
  <c r="T2236" i="2"/>
  <c r="R2236" i="2"/>
  <c r="P2236" i="2"/>
  <c r="BI2208" i="2"/>
  <c r="BH2208" i="2"/>
  <c r="BG2208" i="2"/>
  <c r="BF2208" i="2"/>
  <c r="T2208" i="2"/>
  <c r="R2208" i="2"/>
  <c r="P2208" i="2"/>
  <c r="BI2196" i="2"/>
  <c r="BH2196" i="2"/>
  <c r="BG2196" i="2"/>
  <c r="BF2196" i="2"/>
  <c r="T2196" i="2"/>
  <c r="R2196" i="2"/>
  <c r="P2196" i="2"/>
  <c r="BI2193" i="2"/>
  <c r="BH2193" i="2"/>
  <c r="BG2193" i="2"/>
  <c r="BF2193" i="2"/>
  <c r="T2193" i="2"/>
  <c r="R2193" i="2"/>
  <c r="P2193" i="2"/>
  <c r="BI2168" i="2"/>
  <c r="BH2168" i="2"/>
  <c r="BG2168" i="2"/>
  <c r="BF2168" i="2"/>
  <c r="T2168" i="2"/>
  <c r="R2168" i="2"/>
  <c r="P2168" i="2"/>
  <c r="BI2166" i="2"/>
  <c r="BH2166" i="2"/>
  <c r="BG2166" i="2"/>
  <c r="BF2166" i="2"/>
  <c r="T2166" i="2"/>
  <c r="R2166" i="2"/>
  <c r="P2166" i="2"/>
  <c r="BI2157" i="2"/>
  <c r="BH2157" i="2"/>
  <c r="BG2157" i="2"/>
  <c r="BF2157" i="2"/>
  <c r="T2157" i="2"/>
  <c r="R2157" i="2"/>
  <c r="P2157" i="2"/>
  <c r="BI2155" i="2"/>
  <c r="BH2155" i="2"/>
  <c r="BG2155" i="2"/>
  <c r="BF2155" i="2"/>
  <c r="T2155" i="2"/>
  <c r="R2155" i="2"/>
  <c r="P2155" i="2"/>
  <c r="BI2146" i="2"/>
  <c r="BH2146" i="2"/>
  <c r="BG2146" i="2"/>
  <c r="BF2146" i="2"/>
  <c r="T2146" i="2"/>
  <c r="R2146" i="2"/>
  <c r="P2146" i="2"/>
  <c r="BI2136" i="2"/>
  <c r="BH2136" i="2"/>
  <c r="BG2136" i="2"/>
  <c r="BF2136" i="2"/>
  <c r="T2136" i="2"/>
  <c r="R2136" i="2"/>
  <c r="P2136" i="2"/>
  <c r="BI2120" i="2"/>
  <c r="BH2120" i="2"/>
  <c r="BG2120" i="2"/>
  <c r="BF2120" i="2"/>
  <c r="T2120" i="2"/>
  <c r="R2120" i="2"/>
  <c r="P2120" i="2"/>
  <c r="BI2116" i="2"/>
  <c r="BH2116" i="2"/>
  <c r="BG2116" i="2"/>
  <c r="BF2116" i="2"/>
  <c r="T2116" i="2"/>
  <c r="R2116" i="2"/>
  <c r="P2116" i="2"/>
  <c r="BI2108" i="2"/>
  <c r="BH2108" i="2"/>
  <c r="BG2108" i="2"/>
  <c r="BF2108" i="2"/>
  <c r="T2108" i="2"/>
  <c r="R2108" i="2"/>
  <c r="P2108" i="2"/>
  <c r="BI2106" i="2"/>
  <c r="BH2106" i="2"/>
  <c r="BG2106" i="2"/>
  <c r="BF2106" i="2"/>
  <c r="T2106" i="2"/>
  <c r="R2106" i="2"/>
  <c r="P2106" i="2"/>
  <c r="BI2097" i="2"/>
  <c r="BH2097" i="2"/>
  <c r="BG2097" i="2"/>
  <c r="BF2097" i="2"/>
  <c r="T2097" i="2"/>
  <c r="R2097" i="2"/>
  <c r="P2097" i="2"/>
  <c r="BI2095" i="2"/>
  <c r="BH2095" i="2"/>
  <c r="BG2095" i="2"/>
  <c r="BF2095" i="2"/>
  <c r="T2095" i="2"/>
  <c r="R2095" i="2"/>
  <c r="P2095" i="2"/>
  <c r="BI2085" i="2"/>
  <c r="BH2085" i="2"/>
  <c r="BG2085" i="2"/>
  <c r="BF2085" i="2"/>
  <c r="T2085" i="2"/>
  <c r="R2085" i="2"/>
  <c r="P2085" i="2"/>
  <c r="BI2077" i="2"/>
  <c r="BH2077" i="2"/>
  <c r="BG2077" i="2"/>
  <c r="BF2077" i="2"/>
  <c r="T2077" i="2"/>
  <c r="R2077" i="2"/>
  <c r="P2077" i="2"/>
  <c r="BI2075" i="2"/>
  <c r="BH2075" i="2"/>
  <c r="BG2075" i="2"/>
  <c r="BF2075" i="2"/>
  <c r="T2075" i="2"/>
  <c r="R2075" i="2"/>
  <c r="P2075" i="2"/>
  <c r="BI2068" i="2"/>
  <c r="BH2068" i="2"/>
  <c r="BG2068" i="2"/>
  <c r="BF2068" i="2"/>
  <c r="T2068" i="2"/>
  <c r="R2068" i="2"/>
  <c r="P2068" i="2"/>
  <c r="BI2066" i="2"/>
  <c r="BH2066" i="2"/>
  <c r="BG2066" i="2"/>
  <c r="BF2066" i="2"/>
  <c r="T2066" i="2"/>
  <c r="R2066" i="2"/>
  <c r="P2066" i="2"/>
  <c r="BI2058" i="2"/>
  <c r="BH2058" i="2"/>
  <c r="BG2058" i="2"/>
  <c r="BF2058" i="2"/>
  <c r="T2058" i="2"/>
  <c r="R2058" i="2"/>
  <c r="P2058" i="2"/>
  <c r="BI2056" i="2"/>
  <c r="BH2056" i="2"/>
  <c r="BG2056" i="2"/>
  <c r="BF2056" i="2"/>
  <c r="T2056" i="2"/>
  <c r="R2056" i="2"/>
  <c r="P2056" i="2"/>
  <c r="BI2048" i="2"/>
  <c r="BH2048" i="2"/>
  <c r="BG2048" i="2"/>
  <c r="BF2048" i="2"/>
  <c r="T2048" i="2"/>
  <c r="R2048" i="2"/>
  <c r="P2048" i="2"/>
  <c r="BI2041" i="2"/>
  <c r="BH2041" i="2"/>
  <c r="BG2041" i="2"/>
  <c r="BF2041" i="2"/>
  <c r="T2041" i="2"/>
  <c r="R2041" i="2"/>
  <c r="P2041" i="2"/>
  <c r="BI2030" i="2"/>
  <c r="BH2030" i="2"/>
  <c r="BG2030" i="2"/>
  <c r="BF2030" i="2"/>
  <c r="T2030" i="2"/>
  <c r="R2030" i="2"/>
  <c r="P2030" i="2"/>
  <c r="BI2002" i="2"/>
  <c r="BH2002" i="2"/>
  <c r="BG2002" i="2"/>
  <c r="BF2002" i="2"/>
  <c r="T2002" i="2"/>
  <c r="R2002" i="2"/>
  <c r="P2002" i="2"/>
  <c r="BI1974" i="2"/>
  <c r="BH1974" i="2"/>
  <c r="BG1974" i="2"/>
  <c r="BF1974" i="2"/>
  <c r="T1974" i="2"/>
  <c r="R1974" i="2"/>
  <c r="P1974" i="2"/>
  <c r="BI1972" i="2"/>
  <c r="BH1972" i="2"/>
  <c r="BG1972" i="2"/>
  <c r="BF1972" i="2"/>
  <c r="T1972" i="2"/>
  <c r="R1972" i="2"/>
  <c r="P1972" i="2"/>
  <c r="BI1971" i="2"/>
  <c r="BH1971" i="2"/>
  <c r="BG1971" i="2"/>
  <c r="BF1971" i="2"/>
  <c r="T1971" i="2"/>
  <c r="R1971" i="2"/>
  <c r="P1971" i="2"/>
  <c r="BI1970" i="2"/>
  <c r="BH1970" i="2"/>
  <c r="BG1970" i="2"/>
  <c r="BF1970" i="2"/>
  <c r="T1970" i="2"/>
  <c r="R1970" i="2"/>
  <c r="P1970" i="2"/>
  <c r="BI1969" i="2"/>
  <c r="BH1969" i="2"/>
  <c r="BG1969" i="2"/>
  <c r="BF1969" i="2"/>
  <c r="T1969" i="2"/>
  <c r="R1969" i="2"/>
  <c r="P1969" i="2"/>
  <c r="BI1968" i="2"/>
  <c r="BH1968" i="2"/>
  <c r="BG1968" i="2"/>
  <c r="BF1968" i="2"/>
  <c r="T1968" i="2"/>
  <c r="R1968" i="2"/>
  <c r="P1968" i="2"/>
  <c r="BI1967" i="2"/>
  <c r="BH1967" i="2"/>
  <c r="BG1967" i="2"/>
  <c r="BF1967" i="2"/>
  <c r="T1967" i="2"/>
  <c r="R1967" i="2"/>
  <c r="P1967" i="2"/>
  <c r="BI1966" i="2"/>
  <c r="BH1966" i="2"/>
  <c r="BG1966" i="2"/>
  <c r="BF1966" i="2"/>
  <c r="T1966" i="2"/>
  <c r="R1966" i="2"/>
  <c r="P1966" i="2"/>
  <c r="BI1965" i="2"/>
  <c r="BH1965" i="2"/>
  <c r="BG1965" i="2"/>
  <c r="BF1965" i="2"/>
  <c r="T1965" i="2"/>
  <c r="R1965" i="2"/>
  <c r="P1965" i="2"/>
  <c r="BI1964" i="2"/>
  <c r="BH1964" i="2"/>
  <c r="BG1964" i="2"/>
  <c r="BF1964" i="2"/>
  <c r="T1964" i="2"/>
  <c r="R1964" i="2"/>
  <c r="P1964" i="2"/>
  <c r="BI1963" i="2"/>
  <c r="BH1963" i="2"/>
  <c r="BG1963" i="2"/>
  <c r="BF1963" i="2"/>
  <c r="T1963" i="2"/>
  <c r="R1963" i="2"/>
  <c r="P1963" i="2"/>
  <c r="BI1962" i="2"/>
  <c r="BH1962" i="2"/>
  <c r="BG1962" i="2"/>
  <c r="BF1962" i="2"/>
  <c r="T1962" i="2"/>
  <c r="R1962" i="2"/>
  <c r="P1962" i="2"/>
  <c r="BI1961" i="2"/>
  <c r="BH1961" i="2"/>
  <c r="BG1961" i="2"/>
  <c r="BF1961" i="2"/>
  <c r="T1961" i="2"/>
  <c r="R1961" i="2"/>
  <c r="P1961" i="2"/>
  <c r="BI1960" i="2"/>
  <c r="BH1960" i="2"/>
  <c r="BG1960" i="2"/>
  <c r="BF1960" i="2"/>
  <c r="T1960" i="2"/>
  <c r="R1960" i="2"/>
  <c r="P1960" i="2"/>
  <c r="BI1959" i="2"/>
  <c r="BH1959" i="2"/>
  <c r="BG1959" i="2"/>
  <c r="BF1959" i="2"/>
  <c r="T1959" i="2"/>
  <c r="R1959" i="2"/>
  <c r="P1959" i="2"/>
  <c r="BI1958" i="2"/>
  <c r="BH1958" i="2"/>
  <c r="BG1958" i="2"/>
  <c r="BF1958" i="2"/>
  <c r="T1958" i="2"/>
  <c r="R1958" i="2"/>
  <c r="P1958" i="2"/>
  <c r="BI1957" i="2"/>
  <c r="BH1957" i="2"/>
  <c r="BG1957" i="2"/>
  <c r="BF1957" i="2"/>
  <c r="T1957" i="2"/>
  <c r="R1957" i="2"/>
  <c r="P1957" i="2"/>
  <c r="BI1956" i="2"/>
  <c r="BH1956" i="2"/>
  <c r="BG1956" i="2"/>
  <c r="BF1956" i="2"/>
  <c r="T1956" i="2"/>
  <c r="R1956" i="2"/>
  <c r="P1956" i="2"/>
  <c r="BI1955" i="2"/>
  <c r="BH1955" i="2"/>
  <c r="BG1955" i="2"/>
  <c r="BF1955" i="2"/>
  <c r="T1955" i="2"/>
  <c r="R1955" i="2"/>
  <c r="P1955" i="2"/>
  <c r="BI1945" i="2"/>
  <c r="BH1945" i="2"/>
  <c r="BG1945" i="2"/>
  <c r="BF1945" i="2"/>
  <c r="T1945" i="2"/>
  <c r="R1945" i="2"/>
  <c r="P1945" i="2"/>
  <c r="BI1944" i="2"/>
  <c r="BH1944" i="2"/>
  <c r="BG1944" i="2"/>
  <c r="BF1944" i="2"/>
  <c r="T1944" i="2"/>
  <c r="R1944" i="2"/>
  <c r="P1944" i="2"/>
  <c r="BI1943" i="2"/>
  <c r="BH1943" i="2"/>
  <c r="BG1943" i="2"/>
  <c r="BF1943" i="2"/>
  <c r="T1943" i="2"/>
  <c r="R1943" i="2"/>
  <c r="P1943" i="2"/>
  <c r="BI1942" i="2"/>
  <c r="BH1942" i="2"/>
  <c r="BG1942" i="2"/>
  <c r="BF1942" i="2"/>
  <c r="T1942" i="2"/>
  <c r="R1942" i="2"/>
  <c r="P1942" i="2"/>
  <c r="BI1941" i="2"/>
  <c r="BH1941" i="2"/>
  <c r="BG1941" i="2"/>
  <c r="BF1941" i="2"/>
  <c r="T1941" i="2"/>
  <c r="R1941" i="2"/>
  <c r="P1941" i="2"/>
  <c r="BI1940" i="2"/>
  <c r="BH1940" i="2"/>
  <c r="BG1940" i="2"/>
  <c r="BF1940" i="2"/>
  <c r="T1940" i="2"/>
  <c r="R1940" i="2"/>
  <c r="P1940" i="2"/>
  <c r="BI1939" i="2"/>
  <c r="BH1939" i="2"/>
  <c r="BG1939" i="2"/>
  <c r="BF1939" i="2"/>
  <c r="T1939" i="2"/>
  <c r="R1939" i="2"/>
  <c r="P1939" i="2"/>
  <c r="BI1938" i="2"/>
  <c r="BH1938" i="2"/>
  <c r="BG1938" i="2"/>
  <c r="BF1938" i="2"/>
  <c r="T1938" i="2"/>
  <c r="R1938" i="2"/>
  <c r="P1938" i="2"/>
  <c r="BI1937" i="2"/>
  <c r="BH1937" i="2"/>
  <c r="BG1937" i="2"/>
  <c r="BF1937" i="2"/>
  <c r="T1937" i="2"/>
  <c r="R1937" i="2"/>
  <c r="P1937" i="2"/>
  <c r="BI1936" i="2"/>
  <c r="BH1936" i="2"/>
  <c r="BG1936" i="2"/>
  <c r="BF1936" i="2"/>
  <c r="T1936" i="2"/>
  <c r="R1936" i="2"/>
  <c r="P1936" i="2"/>
  <c r="BI1935" i="2"/>
  <c r="BH1935" i="2"/>
  <c r="BG1935" i="2"/>
  <c r="BF1935" i="2"/>
  <c r="T1935" i="2"/>
  <c r="R1935" i="2"/>
  <c r="P1935" i="2"/>
  <c r="BI1934" i="2"/>
  <c r="BH1934" i="2"/>
  <c r="BG1934" i="2"/>
  <c r="BF1934" i="2"/>
  <c r="T1934" i="2"/>
  <c r="R1934" i="2"/>
  <c r="P1934" i="2"/>
  <c r="BI1933" i="2"/>
  <c r="BH1933" i="2"/>
  <c r="BG1933" i="2"/>
  <c r="BF1933" i="2"/>
  <c r="T1933" i="2"/>
  <c r="R1933" i="2"/>
  <c r="P1933" i="2"/>
  <c r="BI1932" i="2"/>
  <c r="BH1932" i="2"/>
  <c r="BG1932" i="2"/>
  <c r="BF1932" i="2"/>
  <c r="T1932" i="2"/>
  <c r="R1932" i="2"/>
  <c r="P1932" i="2"/>
  <c r="BI1931" i="2"/>
  <c r="BH1931" i="2"/>
  <c r="BG1931" i="2"/>
  <c r="BF1931" i="2"/>
  <c r="T1931" i="2"/>
  <c r="R1931" i="2"/>
  <c r="P1931" i="2"/>
  <c r="BI1930" i="2"/>
  <c r="BH1930" i="2"/>
  <c r="BG1930" i="2"/>
  <c r="BF1930" i="2"/>
  <c r="T1930" i="2"/>
  <c r="R1930" i="2"/>
  <c r="P1930" i="2"/>
  <c r="BI1928" i="2"/>
  <c r="BH1928" i="2"/>
  <c r="BG1928" i="2"/>
  <c r="BF1928" i="2"/>
  <c r="T1928" i="2"/>
  <c r="T1927" i="2"/>
  <c r="R1928" i="2"/>
  <c r="R1927" i="2"/>
  <c r="P1928" i="2"/>
  <c r="P1927" i="2"/>
  <c r="BI1926" i="2"/>
  <c r="BH1926" i="2"/>
  <c r="BG1926" i="2"/>
  <c r="BF1926" i="2"/>
  <c r="T1926" i="2"/>
  <c r="T1925" i="2"/>
  <c r="R1926" i="2"/>
  <c r="R1925" i="2"/>
  <c r="P1926" i="2"/>
  <c r="P1925" i="2"/>
  <c r="BI1924" i="2"/>
  <c r="BH1924" i="2"/>
  <c r="BG1924" i="2"/>
  <c r="BF1924" i="2"/>
  <c r="T1924" i="2"/>
  <c r="R1924" i="2"/>
  <c r="P1924" i="2"/>
  <c r="BI1923" i="2"/>
  <c r="BH1923" i="2"/>
  <c r="BG1923" i="2"/>
  <c r="BF1923" i="2"/>
  <c r="T1923" i="2"/>
  <c r="R1923" i="2"/>
  <c r="P1923" i="2"/>
  <c r="BI1922" i="2"/>
  <c r="BH1922" i="2"/>
  <c r="BG1922" i="2"/>
  <c r="BF1922" i="2"/>
  <c r="T1922" i="2"/>
  <c r="R1922" i="2"/>
  <c r="P1922" i="2"/>
  <c r="BI1921" i="2"/>
  <c r="BH1921" i="2"/>
  <c r="BG1921" i="2"/>
  <c r="BF1921" i="2"/>
  <c r="T1921" i="2"/>
  <c r="R1921" i="2"/>
  <c r="P1921" i="2"/>
  <c r="BI1910" i="2"/>
  <c r="BH1910" i="2"/>
  <c r="BG1910" i="2"/>
  <c r="BF1910" i="2"/>
  <c r="T1910" i="2"/>
  <c r="R1910" i="2"/>
  <c r="P1910" i="2"/>
  <c r="BI1908" i="2"/>
  <c r="BH1908" i="2"/>
  <c r="BG1908" i="2"/>
  <c r="BF1908" i="2"/>
  <c r="T1908" i="2"/>
  <c r="R1908" i="2"/>
  <c r="P1908" i="2"/>
  <c r="BI1907" i="2"/>
  <c r="BH1907" i="2"/>
  <c r="BG1907" i="2"/>
  <c r="BF1907" i="2"/>
  <c r="T1907" i="2"/>
  <c r="R1907" i="2"/>
  <c r="P1907" i="2"/>
  <c r="BI1906" i="2"/>
  <c r="BH1906" i="2"/>
  <c r="BG1906" i="2"/>
  <c r="BF1906" i="2"/>
  <c r="T1906" i="2"/>
  <c r="R1906" i="2"/>
  <c r="P1906" i="2"/>
  <c r="BI1905" i="2"/>
  <c r="BH1905" i="2"/>
  <c r="BG1905" i="2"/>
  <c r="BF1905" i="2"/>
  <c r="T1905" i="2"/>
  <c r="R1905" i="2"/>
  <c r="P1905" i="2"/>
  <c r="BI1904" i="2"/>
  <c r="BH1904" i="2"/>
  <c r="BG1904" i="2"/>
  <c r="BF1904" i="2"/>
  <c r="T1904" i="2"/>
  <c r="R1904" i="2"/>
  <c r="P1904" i="2"/>
  <c r="BI1903" i="2"/>
  <c r="BH1903" i="2"/>
  <c r="BG1903" i="2"/>
  <c r="BF1903" i="2"/>
  <c r="T1903" i="2"/>
  <c r="R1903" i="2"/>
  <c r="P1903" i="2"/>
  <c r="BI1902" i="2"/>
  <c r="BH1902" i="2"/>
  <c r="BG1902" i="2"/>
  <c r="BF1902" i="2"/>
  <c r="T1902" i="2"/>
  <c r="R1902" i="2"/>
  <c r="P1902" i="2"/>
  <c r="BI1901" i="2"/>
  <c r="BH1901" i="2"/>
  <c r="BG1901" i="2"/>
  <c r="BF1901" i="2"/>
  <c r="T1901" i="2"/>
  <c r="R1901" i="2"/>
  <c r="P1901" i="2"/>
  <c r="BI1900" i="2"/>
  <c r="BH1900" i="2"/>
  <c r="BG1900" i="2"/>
  <c r="BF1900" i="2"/>
  <c r="T1900" i="2"/>
  <c r="R1900" i="2"/>
  <c r="P1900" i="2"/>
  <c r="BI1899" i="2"/>
  <c r="BH1899" i="2"/>
  <c r="BG1899" i="2"/>
  <c r="BF1899" i="2"/>
  <c r="T1899" i="2"/>
  <c r="R1899" i="2"/>
  <c r="P1899" i="2"/>
  <c r="BI1898" i="2"/>
  <c r="BH1898" i="2"/>
  <c r="BG1898" i="2"/>
  <c r="BF1898" i="2"/>
  <c r="T1898" i="2"/>
  <c r="R1898" i="2"/>
  <c r="P1898" i="2"/>
  <c r="BI1897" i="2"/>
  <c r="BH1897" i="2"/>
  <c r="BG1897" i="2"/>
  <c r="BF1897" i="2"/>
  <c r="T1897" i="2"/>
  <c r="R1897" i="2"/>
  <c r="P1897" i="2"/>
  <c r="BI1896" i="2"/>
  <c r="BH1896" i="2"/>
  <c r="BG1896" i="2"/>
  <c r="BF1896" i="2"/>
  <c r="T1896" i="2"/>
  <c r="R1896" i="2"/>
  <c r="P1896" i="2"/>
  <c r="BI1895" i="2"/>
  <c r="BH1895" i="2"/>
  <c r="BG1895" i="2"/>
  <c r="BF1895" i="2"/>
  <c r="T1895" i="2"/>
  <c r="R1895" i="2"/>
  <c r="P1895" i="2"/>
  <c r="BI1894" i="2"/>
  <c r="BH1894" i="2"/>
  <c r="BG1894" i="2"/>
  <c r="BF1894" i="2"/>
  <c r="T1894" i="2"/>
  <c r="R1894" i="2"/>
  <c r="P1894" i="2"/>
  <c r="BI1893" i="2"/>
  <c r="BH1893" i="2"/>
  <c r="BG1893" i="2"/>
  <c r="BF1893" i="2"/>
  <c r="T1893" i="2"/>
  <c r="R1893" i="2"/>
  <c r="P1893" i="2"/>
  <c r="BI1892" i="2"/>
  <c r="BH1892" i="2"/>
  <c r="BG1892" i="2"/>
  <c r="BF1892" i="2"/>
  <c r="T1892" i="2"/>
  <c r="R1892" i="2"/>
  <c r="P1892" i="2"/>
  <c r="BI1891" i="2"/>
  <c r="BH1891" i="2"/>
  <c r="BG1891" i="2"/>
  <c r="BF1891" i="2"/>
  <c r="T1891" i="2"/>
  <c r="R1891" i="2"/>
  <c r="P1891" i="2"/>
  <c r="BI1890" i="2"/>
  <c r="BH1890" i="2"/>
  <c r="BG1890" i="2"/>
  <c r="BF1890" i="2"/>
  <c r="T1890" i="2"/>
  <c r="R1890" i="2"/>
  <c r="P1890" i="2"/>
  <c r="BI1889" i="2"/>
  <c r="BH1889" i="2"/>
  <c r="BG1889" i="2"/>
  <c r="BF1889" i="2"/>
  <c r="T1889" i="2"/>
  <c r="R1889" i="2"/>
  <c r="P1889" i="2"/>
  <c r="BI1888" i="2"/>
  <c r="BH1888" i="2"/>
  <c r="BG1888" i="2"/>
  <c r="BF1888" i="2"/>
  <c r="T1888" i="2"/>
  <c r="R1888" i="2"/>
  <c r="P1888" i="2"/>
  <c r="BI1885" i="2"/>
  <c r="BH1885" i="2"/>
  <c r="BG1885" i="2"/>
  <c r="BF1885" i="2"/>
  <c r="T1885" i="2"/>
  <c r="R1885" i="2"/>
  <c r="P1885" i="2"/>
  <c r="BI1883" i="2"/>
  <c r="BH1883" i="2"/>
  <c r="BG1883" i="2"/>
  <c r="BF1883" i="2"/>
  <c r="T1883" i="2"/>
  <c r="T1882" i="2"/>
  <c r="R1883" i="2"/>
  <c r="R1882" i="2"/>
  <c r="P1883" i="2"/>
  <c r="P1882" i="2"/>
  <c r="BI1881" i="2"/>
  <c r="BH1881" i="2"/>
  <c r="BG1881" i="2"/>
  <c r="BF1881" i="2"/>
  <c r="T1881" i="2"/>
  <c r="R1881" i="2"/>
  <c r="P1881" i="2"/>
  <c r="BI1880" i="2"/>
  <c r="BH1880" i="2"/>
  <c r="BG1880" i="2"/>
  <c r="BF1880" i="2"/>
  <c r="T1880" i="2"/>
  <c r="R1880" i="2"/>
  <c r="P1880" i="2"/>
  <c r="BI1879" i="2"/>
  <c r="BH1879" i="2"/>
  <c r="BG1879" i="2"/>
  <c r="BF1879" i="2"/>
  <c r="T1879" i="2"/>
  <c r="R1879" i="2"/>
  <c r="P1879" i="2"/>
  <c r="BI1878" i="2"/>
  <c r="BH1878" i="2"/>
  <c r="BG1878" i="2"/>
  <c r="BF1878" i="2"/>
  <c r="T1878" i="2"/>
  <c r="R1878" i="2"/>
  <c r="P1878" i="2"/>
  <c r="BI1877" i="2"/>
  <c r="BH1877" i="2"/>
  <c r="BG1877" i="2"/>
  <c r="BF1877" i="2"/>
  <c r="T1877" i="2"/>
  <c r="R1877" i="2"/>
  <c r="P1877" i="2"/>
  <c r="BI1876" i="2"/>
  <c r="BH1876" i="2"/>
  <c r="BG1876" i="2"/>
  <c r="BF1876" i="2"/>
  <c r="T1876" i="2"/>
  <c r="R1876" i="2"/>
  <c r="P1876" i="2"/>
  <c r="BI1875" i="2"/>
  <c r="BH1875" i="2"/>
  <c r="BG1875" i="2"/>
  <c r="BF1875" i="2"/>
  <c r="T1875" i="2"/>
  <c r="R1875" i="2"/>
  <c r="P1875" i="2"/>
  <c r="BI1874" i="2"/>
  <c r="BH1874" i="2"/>
  <c r="BG1874" i="2"/>
  <c r="BF1874" i="2"/>
  <c r="T1874" i="2"/>
  <c r="R1874" i="2"/>
  <c r="P1874" i="2"/>
  <c r="BI1873" i="2"/>
  <c r="BH1873" i="2"/>
  <c r="BG1873" i="2"/>
  <c r="BF1873" i="2"/>
  <c r="T1873" i="2"/>
  <c r="R1873" i="2"/>
  <c r="P1873" i="2"/>
  <c r="BI1872" i="2"/>
  <c r="BH1872" i="2"/>
  <c r="BG1872" i="2"/>
  <c r="BF1872" i="2"/>
  <c r="T1872" i="2"/>
  <c r="R1872" i="2"/>
  <c r="P1872" i="2"/>
  <c r="BI1871" i="2"/>
  <c r="BH1871" i="2"/>
  <c r="BG1871" i="2"/>
  <c r="BF1871" i="2"/>
  <c r="T1871" i="2"/>
  <c r="R1871" i="2"/>
  <c r="P1871" i="2"/>
  <c r="BI1870" i="2"/>
  <c r="BH1870" i="2"/>
  <c r="BG1870" i="2"/>
  <c r="BF1870" i="2"/>
  <c r="T1870" i="2"/>
  <c r="R1870" i="2"/>
  <c r="P1870" i="2"/>
  <c r="BI1869" i="2"/>
  <c r="BH1869" i="2"/>
  <c r="BG1869" i="2"/>
  <c r="BF1869" i="2"/>
  <c r="T1869" i="2"/>
  <c r="R1869" i="2"/>
  <c r="P1869" i="2"/>
  <c r="BI1868" i="2"/>
  <c r="BH1868" i="2"/>
  <c r="BG1868" i="2"/>
  <c r="BF1868" i="2"/>
  <c r="T1868" i="2"/>
  <c r="R1868" i="2"/>
  <c r="P1868" i="2"/>
  <c r="BI1867" i="2"/>
  <c r="BH1867" i="2"/>
  <c r="BG1867" i="2"/>
  <c r="BF1867" i="2"/>
  <c r="T1867" i="2"/>
  <c r="R1867" i="2"/>
  <c r="P1867" i="2"/>
  <c r="BI1866" i="2"/>
  <c r="BH1866" i="2"/>
  <c r="BG1866" i="2"/>
  <c r="BF1866" i="2"/>
  <c r="T1866" i="2"/>
  <c r="R1866" i="2"/>
  <c r="P1866" i="2"/>
  <c r="BI1865" i="2"/>
  <c r="BH1865" i="2"/>
  <c r="BG1865" i="2"/>
  <c r="BF1865" i="2"/>
  <c r="T1865" i="2"/>
  <c r="R1865" i="2"/>
  <c r="P1865" i="2"/>
  <c r="BI1864" i="2"/>
  <c r="BH1864" i="2"/>
  <c r="BG1864" i="2"/>
  <c r="BF1864" i="2"/>
  <c r="T1864" i="2"/>
  <c r="R1864" i="2"/>
  <c r="P1864" i="2"/>
  <c r="BI1863" i="2"/>
  <c r="BH1863" i="2"/>
  <c r="BG1863" i="2"/>
  <c r="BF1863" i="2"/>
  <c r="T1863" i="2"/>
  <c r="R1863" i="2"/>
  <c r="P1863" i="2"/>
  <c r="BI1862" i="2"/>
  <c r="BH1862" i="2"/>
  <c r="BG1862" i="2"/>
  <c r="BF1862" i="2"/>
  <c r="T1862" i="2"/>
  <c r="R1862" i="2"/>
  <c r="P1862" i="2"/>
  <c r="BI1861" i="2"/>
  <c r="BH1861" i="2"/>
  <c r="BG1861" i="2"/>
  <c r="BF1861" i="2"/>
  <c r="T1861" i="2"/>
  <c r="R1861" i="2"/>
  <c r="P1861" i="2"/>
  <c r="BI1858" i="2"/>
  <c r="BH1858" i="2"/>
  <c r="BG1858" i="2"/>
  <c r="BF1858" i="2"/>
  <c r="T1858" i="2"/>
  <c r="R1858" i="2"/>
  <c r="P1858" i="2"/>
  <c r="BI1853" i="2"/>
  <c r="BH1853" i="2"/>
  <c r="BG1853" i="2"/>
  <c r="BF1853" i="2"/>
  <c r="T1853" i="2"/>
  <c r="R1853" i="2"/>
  <c r="P1853" i="2"/>
  <c r="BI1850" i="2"/>
  <c r="BH1850" i="2"/>
  <c r="BG1850" i="2"/>
  <c r="BF1850" i="2"/>
  <c r="T1850" i="2"/>
  <c r="R1850" i="2"/>
  <c r="P1850" i="2"/>
  <c r="BI1842" i="2"/>
  <c r="BH1842" i="2"/>
  <c r="BG1842" i="2"/>
  <c r="BF1842" i="2"/>
  <c r="T1842" i="2"/>
  <c r="R1842" i="2"/>
  <c r="P1842" i="2"/>
  <c r="BI1834" i="2"/>
  <c r="BH1834" i="2"/>
  <c r="BG1834" i="2"/>
  <c r="BF1834" i="2"/>
  <c r="T1834" i="2"/>
  <c r="R1834" i="2"/>
  <c r="P1834" i="2"/>
  <c r="BI1833" i="2"/>
  <c r="BH1833" i="2"/>
  <c r="BG1833" i="2"/>
  <c r="BF1833" i="2"/>
  <c r="T1833" i="2"/>
  <c r="R1833" i="2"/>
  <c r="P1833" i="2"/>
  <c r="BI1832" i="2"/>
  <c r="BH1832" i="2"/>
  <c r="BG1832" i="2"/>
  <c r="BF1832" i="2"/>
  <c r="T1832" i="2"/>
  <c r="R1832" i="2"/>
  <c r="P1832" i="2"/>
  <c r="BI1829" i="2"/>
  <c r="BH1829" i="2"/>
  <c r="BG1829" i="2"/>
  <c r="BF1829" i="2"/>
  <c r="T1829" i="2"/>
  <c r="R1829" i="2"/>
  <c r="P1829" i="2"/>
  <c r="BI1818" i="2"/>
  <c r="BH1818" i="2"/>
  <c r="BG1818" i="2"/>
  <c r="BF1818" i="2"/>
  <c r="T1818" i="2"/>
  <c r="R1818" i="2"/>
  <c r="P1818" i="2"/>
  <c r="BI1816" i="2"/>
  <c r="BH1816" i="2"/>
  <c r="BG1816" i="2"/>
  <c r="BF1816" i="2"/>
  <c r="T1816" i="2"/>
  <c r="R1816" i="2"/>
  <c r="P1816" i="2"/>
  <c r="BI1800" i="2"/>
  <c r="BH1800" i="2"/>
  <c r="BG1800" i="2"/>
  <c r="BF1800" i="2"/>
  <c r="T1800" i="2"/>
  <c r="R1800" i="2"/>
  <c r="P1800" i="2"/>
  <c r="BI1790" i="2"/>
  <c r="BH1790" i="2"/>
  <c r="BG1790" i="2"/>
  <c r="BF1790" i="2"/>
  <c r="T1790" i="2"/>
  <c r="R1790" i="2"/>
  <c r="P1790" i="2"/>
  <c r="BI1788" i="2"/>
  <c r="BH1788" i="2"/>
  <c r="BG1788" i="2"/>
  <c r="BF1788" i="2"/>
  <c r="T1788" i="2"/>
  <c r="R1788" i="2"/>
  <c r="P1788" i="2"/>
  <c r="BI1781" i="2"/>
  <c r="BH1781" i="2"/>
  <c r="BG1781" i="2"/>
  <c r="BF1781" i="2"/>
  <c r="T1781" i="2"/>
  <c r="R1781" i="2"/>
  <c r="P1781" i="2"/>
  <c r="BI1774" i="2"/>
  <c r="BH1774" i="2"/>
  <c r="BG1774" i="2"/>
  <c r="BF1774" i="2"/>
  <c r="T1774" i="2"/>
  <c r="R1774" i="2"/>
  <c r="P1774" i="2"/>
  <c r="BI1767" i="2"/>
  <c r="BH1767" i="2"/>
  <c r="BG1767" i="2"/>
  <c r="BF1767" i="2"/>
  <c r="T1767" i="2"/>
  <c r="R1767" i="2"/>
  <c r="P1767" i="2"/>
  <c r="BI1765" i="2"/>
  <c r="BH1765" i="2"/>
  <c r="BG1765" i="2"/>
  <c r="BF1765" i="2"/>
  <c r="T1765" i="2"/>
  <c r="R1765" i="2"/>
  <c r="P1765" i="2"/>
  <c r="BI1759" i="2"/>
  <c r="BH1759" i="2"/>
  <c r="BG1759" i="2"/>
  <c r="BF1759" i="2"/>
  <c r="T1759" i="2"/>
  <c r="R1759" i="2"/>
  <c r="P1759" i="2"/>
  <c r="BI1743" i="2"/>
  <c r="BH1743" i="2"/>
  <c r="BG1743" i="2"/>
  <c r="BF1743" i="2"/>
  <c r="T1743" i="2"/>
  <c r="R1743" i="2"/>
  <c r="P1743" i="2"/>
  <c r="BI1736" i="2"/>
  <c r="BH1736" i="2"/>
  <c r="BG1736" i="2"/>
  <c r="BF1736" i="2"/>
  <c r="T1736" i="2"/>
  <c r="R1736" i="2"/>
  <c r="P1736" i="2"/>
  <c r="BI1724" i="2"/>
  <c r="BH1724" i="2"/>
  <c r="BG1724" i="2"/>
  <c r="BF1724" i="2"/>
  <c r="T1724" i="2"/>
  <c r="R1724" i="2"/>
  <c r="P1724" i="2"/>
  <c r="BI1716" i="2"/>
  <c r="BH1716" i="2"/>
  <c r="BG1716" i="2"/>
  <c r="BF1716" i="2"/>
  <c r="T1716" i="2"/>
  <c r="R1716" i="2"/>
  <c r="P1716" i="2"/>
  <c r="BI1708" i="2"/>
  <c r="BH1708" i="2"/>
  <c r="BG1708" i="2"/>
  <c r="BF1708" i="2"/>
  <c r="T1708" i="2"/>
  <c r="R1708" i="2"/>
  <c r="P1708" i="2"/>
  <c r="BI1703" i="2"/>
  <c r="BH1703" i="2"/>
  <c r="BG1703" i="2"/>
  <c r="BF1703" i="2"/>
  <c r="T1703" i="2"/>
  <c r="R1703" i="2"/>
  <c r="P1703" i="2"/>
  <c r="BI1701" i="2"/>
  <c r="BH1701" i="2"/>
  <c r="BG1701" i="2"/>
  <c r="BF1701" i="2"/>
  <c r="T1701" i="2"/>
  <c r="R1701" i="2"/>
  <c r="P1701" i="2"/>
  <c r="BI1695" i="2"/>
  <c r="BH1695" i="2"/>
  <c r="BG1695" i="2"/>
  <c r="BF1695" i="2"/>
  <c r="T1695" i="2"/>
  <c r="R1695" i="2"/>
  <c r="P1695" i="2"/>
  <c r="BI1687" i="2"/>
  <c r="BH1687" i="2"/>
  <c r="BG1687" i="2"/>
  <c r="BF1687" i="2"/>
  <c r="T1687" i="2"/>
  <c r="R1687" i="2"/>
  <c r="P1687" i="2"/>
  <c r="BI1678" i="2"/>
  <c r="BH1678" i="2"/>
  <c r="BG1678" i="2"/>
  <c r="BF1678" i="2"/>
  <c r="T1678" i="2"/>
  <c r="R1678" i="2"/>
  <c r="P1678" i="2"/>
  <c r="J122" i="2"/>
  <c r="BI1674" i="2"/>
  <c r="BH1674" i="2"/>
  <c r="BG1674" i="2"/>
  <c r="BF1674" i="2"/>
  <c r="T1674" i="2"/>
  <c r="R1674" i="2"/>
  <c r="P1674" i="2"/>
  <c r="BI1636" i="2"/>
  <c r="BH1636" i="2"/>
  <c r="BG1636" i="2"/>
  <c r="BF1636" i="2"/>
  <c r="T1636" i="2"/>
  <c r="R1636" i="2"/>
  <c r="P1636" i="2"/>
  <c r="BI1634" i="2"/>
  <c r="BH1634" i="2"/>
  <c r="BG1634" i="2"/>
  <c r="BF1634" i="2"/>
  <c r="T1634" i="2"/>
  <c r="R1634" i="2"/>
  <c r="P1634" i="2"/>
  <c r="BI1602" i="2"/>
  <c r="BH1602" i="2"/>
  <c r="BG1602" i="2"/>
  <c r="BF1602" i="2"/>
  <c r="T1602" i="2"/>
  <c r="R1602" i="2"/>
  <c r="P1602" i="2"/>
  <c r="BI1592" i="2"/>
  <c r="BH1592" i="2"/>
  <c r="BG1592" i="2"/>
  <c r="BF1592" i="2"/>
  <c r="T1592" i="2"/>
  <c r="R1592" i="2"/>
  <c r="P1592" i="2"/>
  <c r="BI1590" i="2"/>
  <c r="BH1590" i="2"/>
  <c r="BG1590" i="2"/>
  <c r="BF1590" i="2"/>
  <c r="T1590" i="2"/>
  <c r="R1590" i="2"/>
  <c r="P1590" i="2"/>
  <c r="BI1587" i="2"/>
  <c r="BH1587" i="2"/>
  <c r="BG1587" i="2"/>
  <c r="BF1587" i="2"/>
  <c r="T1587" i="2"/>
  <c r="R1587" i="2"/>
  <c r="P1587" i="2"/>
  <c r="BI1579" i="2"/>
  <c r="BH1579" i="2"/>
  <c r="BG1579" i="2"/>
  <c r="BF1579" i="2"/>
  <c r="T1579" i="2"/>
  <c r="R1579" i="2"/>
  <c r="P1579" i="2"/>
  <c r="BI1571" i="2"/>
  <c r="BH1571" i="2"/>
  <c r="BG1571" i="2"/>
  <c r="BF1571" i="2"/>
  <c r="T1571" i="2"/>
  <c r="R1571" i="2"/>
  <c r="P1571" i="2"/>
  <c r="BI1569" i="2"/>
  <c r="BH1569" i="2"/>
  <c r="BG1569" i="2"/>
  <c r="BF1569" i="2"/>
  <c r="T1569" i="2"/>
  <c r="R1569" i="2"/>
  <c r="P1569" i="2"/>
  <c r="BI1567" i="2"/>
  <c r="BH1567" i="2"/>
  <c r="BG1567" i="2"/>
  <c r="BF1567" i="2"/>
  <c r="T1567" i="2"/>
  <c r="R1567" i="2"/>
  <c r="P1567" i="2"/>
  <c r="BI1559" i="2"/>
  <c r="BH1559" i="2"/>
  <c r="BG1559" i="2"/>
  <c r="BF1559" i="2"/>
  <c r="T1559" i="2"/>
  <c r="R1559" i="2"/>
  <c r="P1559" i="2"/>
  <c r="BI1556" i="2"/>
  <c r="BH1556" i="2"/>
  <c r="BG1556" i="2"/>
  <c r="BF1556" i="2"/>
  <c r="T1556" i="2"/>
  <c r="R1556" i="2"/>
  <c r="P1556" i="2"/>
  <c r="BI1548" i="2"/>
  <c r="BH1548" i="2"/>
  <c r="BG1548" i="2"/>
  <c r="BF1548" i="2"/>
  <c r="T1548" i="2"/>
  <c r="R1548" i="2"/>
  <c r="P1548" i="2"/>
  <c r="BI1546" i="2"/>
  <c r="BH1546" i="2"/>
  <c r="BG1546" i="2"/>
  <c r="BF1546" i="2"/>
  <c r="T1546" i="2"/>
  <c r="R1546" i="2"/>
  <c r="P1546" i="2"/>
  <c r="BI1538" i="2"/>
  <c r="BH1538" i="2"/>
  <c r="BG1538" i="2"/>
  <c r="BF1538" i="2"/>
  <c r="T1538" i="2"/>
  <c r="R1538" i="2"/>
  <c r="P1538" i="2"/>
  <c r="BI1536" i="2"/>
  <c r="BH1536" i="2"/>
  <c r="BG1536" i="2"/>
  <c r="BF1536" i="2"/>
  <c r="T1536" i="2"/>
  <c r="R1536" i="2"/>
  <c r="P1536" i="2"/>
  <c r="BI1528" i="2"/>
  <c r="BH1528" i="2"/>
  <c r="BG1528" i="2"/>
  <c r="BF1528" i="2"/>
  <c r="T1528" i="2"/>
  <c r="R1528" i="2"/>
  <c r="P1528" i="2"/>
  <c r="BI1520" i="2"/>
  <c r="BH1520" i="2"/>
  <c r="BG1520" i="2"/>
  <c r="BF1520" i="2"/>
  <c r="T1520" i="2"/>
  <c r="R1520" i="2"/>
  <c r="P1520" i="2"/>
  <c r="BI1518" i="2"/>
  <c r="BH1518" i="2"/>
  <c r="BG1518" i="2"/>
  <c r="BF1518" i="2"/>
  <c r="T1518" i="2"/>
  <c r="R1518" i="2"/>
  <c r="P1518" i="2"/>
  <c r="BI1510" i="2"/>
  <c r="BH1510" i="2"/>
  <c r="BG1510" i="2"/>
  <c r="BF1510" i="2"/>
  <c r="T1510" i="2"/>
  <c r="R1510" i="2"/>
  <c r="P1510" i="2"/>
  <c r="BI1497" i="2"/>
  <c r="BH1497" i="2"/>
  <c r="BG1497" i="2"/>
  <c r="BF1497" i="2"/>
  <c r="T1497" i="2"/>
  <c r="R1497" i="2"/>
  <c r="P1497" i="2"/>
  <c r="BI1484" i="2"/>
  <c r="BH1484" i="2"/>
  <c r="BG1484" i="2"/>
  <c r="BF1484" i="2"/>
  <c r="T1484" i="2"/>
  <c r="R1484" i="2"/>
  <c r="P1484" i="2"/>
  <c r="BI1482" i="2"/>
  <c r="BH1482" i="2"/>
  <c r="BG1482" i="2"/>
  <c r="BF1482" i="2"/>
  <c r="T1482" i="2"/>
  <c r="R1482" i="2"/>
  <c r="P1482" i="2"/>
  <c r="BI1480" i="2"/>
  <c r="BH1480" i="2"/>
  <c r="BG1480" i="2"/>
  <c r="BF1480" i="2"/>
  <c r="T1480" i="2"/>
  <c r="R1480" i="2"/>
  <c r="P1480" i="2"/>
  <c r="BI1472" i="2"/>
  <c r="BH1472" i="2"/>
  <c r="BG1472" i="2"/>
  <c r="BF1472" i="2"/>
  <c r="T1472" i="2"/>
  <c r="R1472" i="2"/>
  <c r="P1472" i="2"/>
  <c r="BI1470" i="2"/>
  <c r="BH1470" i="2"/>
  <c r="BG1470" i="2"/>
  <c r="BF1470" i="2"/>
  <c r="T1470" i="2"/>
  <c r="R1470" i="2"/>
  <c r="P1470" i="2"/>
  <c r="BI1457" i="2"/>
  <c r="BH1457" i="2"/>
  <c r="BG1457" i="2"/>
  <c r="BF1457" i="2"/>
  <c r="T1457" i="2"/>
  <c r="R1457" i="2"/>
  <c r="P1457" i="2"/>
  <c r="BI1453" i="2"/>
  <c r="BH1453" i="2"/>
  <c r="BG1453" i="2"/>
  <c r="BF1453" i="2"/>
  <c r="T1453" i="2"/>
  <c r="T1452" i="2"/>
  <c r="R1453" i="2"/>
  <c r="R1452" i="2"/>
  <c r="P1453" i="2"/>
  <c r="P1452" i="2"/>
  <c r="BI1450" i="2"/>
  <c r="BH1450" i="2"/>
  <c r="BG1450" i="2"/>
  <c r="BF1450" i="2"/>
  <c r="T1450" i="2"/>
  <c r="R1450" i="2"/>
  <c r="P1450" i="2"/>
  <c r="BI1447" i="2"/>
  <c r="BH1447" i="2"/>
  <c r="BG1447" i="2"/>
  <c r="BF1447" i="2"/>
  <c r="T1447" i="2"/>
  <c r="R1447" i="2"/>
  <c r="P1447" i="2"/>
  <c r="BI1445" i="2"/>
  <c r="BH1445" i="2"/>
  <c r="BG1445" i="2"/>
  <c r="BF1445" i="2"/>
  <c r="T1445" i="2"/>
  <c r="R1445" i="2"/>
  <c r="P1445" i="2"/>
  <c r="BI1442" i="2"/>
  <c r="BH1442" i="2"/>
  <c r="BG1442" i="2"/>
  <c r="BF1442" i="2"/>
  <c r="T1442" i="2"/>
  <c r="R1442" i="2"/>
  <c r="P1442" i="2"/>
  <c r="BI1440" i="2"/>
  <c r="BH1440" i="2"/>
  <c r="BG1440" i="2"/>
  <c r="BF1440" i="2"/>
  <c r="T1440" i="2"/>
  <c r="R1440" i="2"/>
  <c r="P1440" i="2"/>
  <c r="BI1438" i="2"/>
  <c r="BH1438" i="2"/>
  <c r="BG1438" i="2"/>
  <c r="BF1438" i="2"/>
  <c r="T1438" i="2"/>
  <c r="R1438" i="2"/>
  <c r="P1438" i="2"/>
  <c r="BI1435" i="2"/>
  <c r="BH1435" i="2"/>
  <c r="BG1435" i="2"/>
  <c r="BF1435" i="2"/>
  <c r="T1435" i="2"/>
  <c r="R1435" i="2"/>
  <c r="P1435" i="2"/>
  <c r="BI1432" i="2"/>
  <c r="BH1432" i="2"/>
  <c r="BG1432" i="2"/>
  <c r="BF1432" i="2"/>
  <c r="T1432" i="2"/>
  <c r="R1432" i="2"/>
  <c r="P1432" i="2"/>
  <c r="BI1430" i="2"/>
  <c r="BH1430" i="2"/>
  <c r="BG1430" i="2"/>
  <c r="BF1430" i="2"/>
  <c r="T1430" i="2"/>
  <c r="R1430" i="2"/>
  <c r="P1430" i="2"/>
  <c r="BI1427" i="2"/>
  <c r="BH1427" i="2"/>
  <c r="BG1427" i="2"/>
  <c r="BF1427" i="2"/>
  <c r="T1427" i="2"/>
  <c r="R1427" i="2"/>
  <c r="P1427" i="2"/>
  <c r="BI1424" i="2"/>
  <c r="BH1424" i="2"/>
  <c r="BG1424" i="2"/>
  <c r="BF1424" i="2"/>
  <c r="T1424" i="2"/>
  <c r="R1424" i="2"/>
  <c r="P1424" i="2"/>
  <c r="BI1421" i="2"/>
  <c r="BH1421" i="2"/>
  <c r="BG1421" i="2"/>
  <c r="BF1421" i="2"/>
  <c r="T1421" i="2"/>
  <c r="R1421" i="2"/>
  <c r="P1421" i="2"/>
  <c r="BI1419" i="2"/>
  <c r="BH1419" i="2"/>
  <c r="BG1419" i="2"/>
  <c r="BF1419" i="2"/>
  <c r="T1419" i="2"/>
  <c r="R1419" i="2"/>
  <c r="P1419" i="2"/>
  <c r="BI1417" i="2"/>
  <c r="BH1417" i="2"/>
  <c r="BG1417" i="2"/>
  <c r="BF1417" i="2"/>
  <c r="T1417" i="2"/>
  <c r="R1417" i="2"/>
  <c r="P1417" i="2"/>
  <c r="BI1415" i="2"/>
  <c r="BH1415" i="2"/>
  <c r="BG1415" i="2"/>
  <c r="BF1415" i="2"/>
  <c r="T1415" i="2"/>
  <c r="R1415" i="2"/>
  <c r="P1415" i="2"/>
  <c r="J115" i="2"/>
  <c r="BI1405" i="2"/>
  <c r="BH1405" i="2"/>
  <c r="BG1405" i="2"/>
  <c r="BF1405" i="2"/>
  <c r="T1405" i="2"/>
  <c r="R1405" i="2"/>
  <c r="P1405" i="2"/>
  <c r="BI1395" i="2"/>
  <c r="BH1395" i="2"/>
  <c r="BG1395" i="2"/>
  <c r="BF1395" i="2"/>
  <c r="T1395" i="2"/>
  <c r="T1394" i="2" s="1"/>
  <c r="R1395" i="2"/>
  <c r="R1394" i="2" s="1"/>
  <c r="P1395" i="2"/>
  <c r="P1394" i="2" s="1"/>
  <c r="BI1386" i="2"/>
  <c r="BH1386" i="2"/>
  <c r="BG1386" i="2"/>
  <c r="BF1386" i="2"/>
  <c r="T1386" i="2"/>
  <c r="R1386" i="2"/>
  <c r="P1386" i="2"/>
  <c r="BI1376" i="2"/>
  <c r="BH1376" i="2"/>
  <c r="BG1376" i="2"/>
  <c r="BF1376" i="2"/>
  <c r="T1376" i="2"/>
  <c r="R1376" i="2"/>
  <c r="P1376" i="2"/>
  <c r="BI1368" i="2"/>
  <c r="BH1368" i="2"/>
  <c r="BG1368" i="2"/>
  <c r="BF1368" i="2"/>
  <c r="T1368" i="2"/>
  <c r="R1368" i="2"/>
  <c r="P1368" i="2"/>
  <c r="BI1361" i="2"/>
  <c r="BH1361" i="2"/>
  <c r="BG1361" i="2"/>
  <c r="BF1361" i="2"/>
  <c r="T1361" i="2"/>
  <c r="R1361" i="2"/>
  <c r="P1361" i="2"/>
  <c r="BI1353" i="2"/>
  <c r="BH1353" i="2"/>
  <c r="BG1353" i="2"/>
  <c r="BF1353" i="2"/>
  <c r="T1353" i="2"/>
  <c r="R1353" i="2"/>
  <c r="P1353" i="2"/>
  <c r="BI1345" i="2"/>
  <c r="BH1345" i="2"/>
  <c r="BG1345" i="2"/>
  <c r="BF1345" i="2"/>
  <c r="T1345" i="2"/>
  <c r="R1345" i="2"/>
  <c r="P1345" i="2"/>
  <c r="BI1337" i="2"/>
  <c r="BH1337" i="2"/>
  <c r="BG1337" i="2"/>
  <c r="BF1337" i="2"/>
  <c r="T1337" i="2"/>
  <c r="R1337" i="2"/>
  <c r="P1337" i="2"/>
  <c r="BI1328" i="2"/>
  <c r="BH1328" i="2"/>
  <c r="BG1328" i="2"/>
  <c r="BF1328" i="2"/>
  <c r="T1328" i="2"/>
  <c r="R1328" i="2"/>
  <c r="P1328" i="2"/>
  <c r="BI1320" i="2"/>
  <c r="BH1320" i="2"/>
  <c r="BG1320" i="2"/>
  <c r="BF1320" i="2"/>
  <c r="T1320" i="2"/>
  <c r="R1320" i="2"/>
  <c r="P1320" i="2"/>
  <c r="BI1313" i="2"/>
  <c r="BH1313" i="2"/>
  <c r="BG1313" i="2"/>
  <c r="BF1313" i="2"/>
  <c r="T1313" i="2"/>
  <c r="R1313" i="2"/>
  <c r="P1313" i="2"/>
  <c r="BI1306" i="2"/>
  <c r="BH1306" i="2"/>
  <c r="BG1306" i="2"/>
  <c r="BF1306" i="2"/>
  <c r="T1306" i="2"/>
  <c r="R1306" i="2"/>
  <c r="P1306" i="2"/>
  <c r="BI1299" i="2"/>
  <c r="BH1299" i="2"/>
  <c r="BG1299" i="2"/>
  <c r="BF1299" i="2"/>
  <c r="T1299" i="2"/>
  <c r="R1299" i="2"/>
  <c r="P1299" i="2"/>
  <c r="BI1292" i="2"/>
  <c r="BH1292" i="2"/>
  <c r="BG1292" i="2"/>
  <c r="BF1292" i="2"/>
  <c r="T1292" i="2"/>
  <c r="R1292" i="2"/>
  <c r="P1292" i="2"/>
  <c r="BI1285" i="2"/>
  <c r="BH1285" i="2"/>
  <c r="BG1285" i="2"/>
  <c r="BF1285" i="2"/>
  <c r="T1285" i="2"/>
  <c r="R1285" i="2"/>
  <c r="P1285" i="2"/>
  <c r="BI1278" i="2"/>
  <c r="BH1278" i="2"/>
  <c r="BG1278" i="2"/>
  <c r="BF1278" i="2"/>
  <c r="T1278" i="2"/>
  <c r="R1278" i="2"/>
  <c r="P1278" i="2"/>
  <c r="BI1271" i="2"/>
  <c r="BH1271" i="2"/>
  <c r="BG1271" i="2"/>
  <c r="BF1271" i="2"/>
  <c r="T1271" i="2"/>
  <c r="R1271" i="2"/>
  <c r="P1271" i="2"/>
  <c r="BI1264" i="2"/>
  <c r="BH1264" i="2"/>
  <c r="BG1264" i="2"/>
  <c r="BF1264" i="2"/>
  <c r="T1264" i="2"/>
  <c r="R1264" i="2"/>
  <c r="P1264" i="2"/>
  <c r="BI1257" i="2"/>
  <c r="BH1257" i="2"/>
  <c r="BG1257" i="2"/>
  <c r="BF1257" i="2"/>
  <c r="T1257" i="2"/>
  <c r="R1257" i="2"/>
  <c r="P1257" i="2"/>
  <c r="BI1250" i="2"/>
  <c r="BH1250" i="2"/>
  <c r="BG1250" i="2"/>
  <c r="BF1250" i="2"/>
  <c r="T1250" i="2"/>
  <c r="R1250" i="2"/>
  <c r="P1250" i="2"/>
  <c r="BI1243" i="2"/>
  <c r="BH1243" i="2"/>
  <c r="BG1243" i="2"/>
  <c r="BF1243" i="2"/>
  <c r="T1243" i="2"/>
  <c r="R1243" i="2"/>
  <c r="P1243" i="2"/>
  <c r="BI1236" i="2"/>
  <c r="BH1236" i="2"/>
  <c r="BG1236" i="2"/>
  <c r="BF1236" i="2"/>
  <c r="T1236" i="2"/>
  <c r="R1236" i="2"/>
  <c r="P1236" i="2"/>
  <c r="BI1228" i="2"/>
  <c r="BH1228" i="2"/>
  <c r="BG1228" i="2"/>
  <c r="BF1228" i="2"/>
  <c r="T1228" i="2"/>
  <c r="R1228" i="2"/>
  <c r="P1228" i="2"/>
  <c r="BI1220" i="2"/>
  <c r="BH1220" i="2"/>
  <c r="BG1220" i="2"/>
  <c r="BF1220" i="2"/>
  <c r="T1220" i="2"/>
  <c r="R1220" i="2"/>
  <c r="P1220" i="2"/>
  <c r="BI1211" i="2"/>
  <c r="BH1211" i="2"/>
  <c r="BG1211" i="2"/>
  <c r="BF1211" i="2"/>
  <c r="T1211" i="2"/>
  <c r="R1211" i="2"/>
  <c r="P1211" i="2"/>
  <c r="BI1202" i="2"/>
  <c r="BH1202" i="2"/>
  <c r="BG1202" i="2"/>
  <c r="BF1202" i="2"/>
  <c r="T1202" i="2"/>
  <c r="R1202" i="2"/>
  <c r="P1202" i="2"/>
  <c r="BI1189" i="2"/>
  <c r="BH1189" i="2"/>
  <c r="BG1189" i="2"/>
  <c r="BF1189" i="2"/>
  <c r="T1189" i="2"/>
  <c r="R1189" i="2"/>
  <c r="P1189" i="2"/>
  <c r="BI1179" i="2"/>
  <c r="BH1179" i="2"/>
  <c r="BG1179" i="2"/>
  <c r="BF1179" i="2"/>
  <c r="T1179" i="2"/>
  <c r="R1179" i="2"/>
  <c r="P1179" i="2"/>
  <c r="BI1171" i="2"/>
  <c r="BH1171" i="2"/>
  <c r="BG1171" i="2"/>
  <c r="BF1171" i="2"/>
  <c r="T1171" i="2"/>
  <c r="R1171" i="2"/>
  <c r="P1171" i="2"/>
  <c r="BI1149" i="2"/>
  <c r="BH1149" i="2"/>
  <c r="BG1149" i="2"/>
  <c r="BF1149" i="2"/>
  <c r="T1149" i="2"/>
  <c r="R1149" i="2"/>
  <c r="P1149" i="2"/>
  <c r="BI1124" i="2"/>
  <c r="BH1124" i="2"/>
  <c r="BG1124" i="2"/>
  <c r="BF1124" i="2"/>
  <c r="T1124" i="2"/>
  <c r="R1124" i="2"/>
  <c r="P1124" i="2"/>
  <c r="BI1117" i="2"/>
  <c r="BH1117" i="2"/>
  <c r="BG1117" i="2"/>
  <c r="BF1117" i="2"/>
  <c r="T1117" i="2"/>
  <c r="R1117" i="2"/>
  <c r="P1117" i="2"/>
  <c r="BI1106" i="2"/>
  <c r="BH1106" i="2"/>
  <c r="BG1106" i="2"/>
  <c r="BF1106" i="2"/>
  <c r="T1106" i="2"/>
  <c r="R1106" i="2"/>
  <c r="P1106" i="2"/>
  <c r="BI1092" i="2"/>
  <c r="BH1092" i="2"/>
  <c r="BG1092" i="2"/>
  <c r="BF1092" i="2"/>
  <c r="T1092" i="2"/>
  <c r="R1092" i="2"/>
  <c r="P1092" i="2"/>
  <c r="BI1077" i="2"/>
  <c r="BH1077" i="2"/>
  <c r="BG1077" i="2"/>
  <c r="BF1077" i="2"/>
  <c r="T1077" i="2"/>
  <c r="R1077" i="2"/>
  <c r="P1077" i="2"/>
  <c r="BI1068" i="2"/>
  <c r="BH1068" i="2"/>
  <c r="BG1068" i="2"/>
  <c r="BF1068" i="2"/>
  <c r="T1068" i="2"/>
  <c r="R1068" i="2"/>
  <c r="P1068" i="2"/>
  <c r="BI1058" i="2"/>
  <c r="BH1058" i="2"/>
  <c r="BG1058" i="2"/>
  <c r="BF1058" i="2"/>
  <c r="T1058" i="2"/>
  <c r="R1058" i="2"/>
  <c r="P1058" i="2"/>
  <c r="BI1050" i="2"/>
  <c r="BH1050" i="2"/>
  <c r="BG1050" i="2"/>
  <c r="BF1050" i="2"/>
  <c r="T1050" i="2"/>
  <c r="R1050" i="2"/>
  <c r="P1050" i="2"/>
  <c r="BI1041" i="2"/>
  <c r="BH1041" i="2"/>
  <c r="BG1041" i="2"/>
  <c r="BF1041" i="2"/>
  <c r="T1041" i="2"/>
  <c r="R1041" i="2"/>
  <c r="P1041" i="2"/>
  <c r="BI1032" i="2"/>
  <c r="BH1032" i="2"/>
  <c r="BG1032" i="2"/>
  <c r="BF1032" i="2"/>
  <c r="T1032" i="2"/>
  <c r="R1032" i="2"/>
  <c r="P1032" i="2"/>
  <c r="BI1021" i="2"/>
  <c r="BH1021" i="2"/>
  <c r="BG1021" i="2"/>
  <c r="BF1021" i="2"/>
  <c r="T1021" i="2"/>
  <c r="R1021" i="2"/>
  <c r="P1021" i="2"/>
  <c r="BI1013" i="2"/>
  <c r="BH1013" i="2"/>
  <c r="BG1013" i="2"/>
  <c r="BF1013" i="2"/>
  <c r="T1013" i="2"/>
  <c r="R1013" i="2"/>
  <c r="P1013" i="2"/>
  <c r="BI1002" i="2"/>
  <c r="BH1002" i="2"/>
  <c r="BG1002" i="2"/>
  <c r="BF1002" i="2"/>
  <c r="T1002" i="2"/>
  <c r="R1002" i="2"/>
  <c r="P1002" i="2"/>
  <c r="BI994" i="2"/>
  <c r="BH994" i="2"/>
  <c r="BG994" i="2"/>
  <c r="BF994" i="2"/>
  <c r="T994" i="2"/>
  <c r="R994" i="2"/>
  <c r="P994" i="2"/>
  <c r="BI986" i="2"/>
  <c r="BH986" i="2"/>
  <c r="BG986" i="2"/>
  <c r="BF986" i="2"/>
  <c r="T986" i="2"/>
  <c r="R986" i="2"/>
  <c r="P986" i="2"/>
  <c r="BI983" i="2"/>
  <c r="BH983" i="2"/>
  <c r="BG983" i="2"/>
  <c r="BF983" i="2"/>
  <c r="T983" i="2"/>
  <c r="R983" i="2"/>
  <c r="P983" i="2"/>
  <c r="BI975" i="2"/>
  <c r="BH975" i="2"/>
  <c r="BG975" i="2"/>
  <c r="BF975" i="2"/>
  <c r="T975" i="2"/>
  <c r="R975" i="2"/>
  <c r="P975" i="2"/>
  <c r="BI966" i="2"/>
  <c r="BH966" i="2"/>
  <c r="BG966" i="2"/>
  <c r="BF966" i="2"/>
  <c r="T966" i="2"/>
  <c r="R966" i="2"/>
  <c r="P966" i="2"/>
  <c r="BI956" i="2"/>
  <c r="BH956" i="2"/>
  <c r="BG956" i="2"/>
  <c r="BF956" i="2"/>
  <c r="T956" i="2"/>
  <c r="R956" i="2"/>
  <c r="P956" i="2"/>
  <c r="BI947" i="2"/>
  <c r="BH947" i="2"/>
  <c r="BG947" i="2"/>
  <c r="BF947" i="2"/>
  <c r="T947" i="2"/>
  <c r="R947" i="2"/>
  <c r="P947" i="2"/>
  <c r="BI938" i="2"/>
  <c r="BH938" i="2"/>
  <c r="BG938" i="2"/>
  <c r="BF938" i="2"/>
  <c r="T938" i="2"/>
  <c r="R938" i="2"/>
  <c r="P938" i="2"/>
  <c r="BI930" i="2"/>
  <c r="BH930" i="2"/>
  <c r="BG930" i="2"/>
  <c r="BF930" i="2"/>
  <c r="T930" i="2"/>
  <c r="R930" i="2"/>
  <c r="P930" i="2"/>
  <c r="BI922" i="2"/>
  <c r="BH922" i="2"/>
  <c r="BG922" i="2"/>
  <c r="BF922" i="2"/>
  <c r="T922" i="2"/>
  <c r="R922" i="2"/>
  <c r="P922" i="2"/>
  <c r="BI914" i="2"/>
  <c r="BH914" i="2"/>
  <c r="BG914" i="2"/>
  <c r="BF914" i="2"/>
  <c r="T914" i="2"/>
  <c r="R914" i="2"/>
  <c r="P914" i="2"/>
  <c r="BI906" i="2"/>
  <c r="BH906" i="2"/>
  <c r="BG906" i="2"/>
  <c r="BF906" i="2"/>
  <c r="T906" i="2"/>
  <c r="R906" i="2"/>
  <c r="P906" i="2"/>
  <c r="BI898" i="2"/>
  <c r="BH898" i="2"/>
  <c r="BG898" i="2"/>
  <c r="BF898" i="2"/>
  <c r="T898" i="2"/>
  <c r="R898" i="2"/>
  <c r="P898" i="2"/>
  <c r="BI890" i="2"/>
  <c r="BH890" i="2"/>
  <c r="BG890" i="2"/>
  <c r="BF890" i="2"/>
  <c r="T890" i="2"/>
  <c r="R890" i="2"/>
  <c r="P890" i="2"/>
  <c r="BI882" i="2"/>
  <c r="BH882" i="2"/>
  <c r="BG882" i="2"/>
  <c r="BF882" i="2"/>
  <c r="T882" i="2"/>
  <c r="R882" i="2"/>
  <c r="P882" i="2"/>
  <c r="BI880" i="2"/>
  <c r="BH880" i="2"/>
  <c r="BG880" i="2"/>
  <c r="BF880" i="2"/>
  <c r="T880" i="2"/>
  <c r="R880" i="2"/>
  <c r="P880" i="2"/>
  <c r="BI872" i="2"/>
  <c r="BH872" i="2"/>
  <c r="BG872" i="2"/>
  <c r="BF872" i="2"/>
  <c r="T872" i="2"/>
  <c r="R872" i="2"/>
  <c r="P872" i="2"/>
  <c r="BI857" i="2"/>
  <c r="BH857" i="2"/>
  <c r="BG857" i="2"/>
  <c r="BF857" i="2"/>
  <c r="T857" i="2"/>
  <c r="R857" i="2"/>
  <c r="P857" i="2"/>
  <c r="BI849" i="2"/>
  <c r="BH849" i="2"/>
  <c r="BG849" i="2"/>
  <c r="BF849" i="2"/>
  <c r="T849" i="2"/>
  <c r="R849" i="2"/>
  <c r="P849" i="2"/>
  <c r="BI840" i="2"/>
  <c r="BH840" i="2"/>
  <c r="BG840" i="2"/>
  <c r="BF840" i="2"/>
  <c r="T840" i="2"/>
  <c r="R840" i="2"/>
  <c r="P840" i="2"/>
  <c r="BI825" i="2"/>
  <c r="BH825" i="2"/>
  <c r="BG825" i="2"/>
  <c r="BF825" i="2"/>
  <c r="T825" i="2"/>
  <c r="R825" i="2"/>
  <c r="P825" i="2"/>
  <c r="BI814" i="2"/>
  <c r="BH814" i="2"/>
  <c r="BG814" i="2"/>
  <c r="BF814" i="2"/>
  <c r="T814" i="2"/>
  <c r="R814" i="2"/>
  <c r="P814" i="2"/>
  <c r="BI775" i="2"/>
  <c r="BH775" i="2"/>
  <c r="BG775" i="2"/>
  <c r="BF775" i="2"/>
  <c r="T775" i="2"/>
  <c r="R775" i="2"/>
  <c r="P775" i="2"/>
  <c r="BI756" i="2"/>
  <c r="BH756" i="2"/>
  <c r="BG756" i="2"/>
  <c r="BF756" i="2"/>
  <c r="T756" i="2"/>
  <c r="R756" i="2"/>
  <c r="P756" i="2"/>
  <c r="BI710" i="2"/>
  <c r="BH710" i="2"/>
  <c r="BG710" i="2"/>
  <c r="BF710" i="2"/>
  <c r="T710" i="2"/>
  <c r="R710" i="2"/>
  <c r="P710" i="2"/>
  <c r="BI708" i="2"/>
  <c r="BH708" i="2"/>
  <c r="BG708" i="2"/>
  <c r="BF708" i="2"/>
  <c r="T708" i="2"/>
  <c r="R708" i="2"/>
  <c r="P708" i="2"/>
  <c r="BI700" i="2"/>
  <c r="BH700" i="2"/>
  <c r="BG700" i="2"/>
  <c r="BF700" i="2"/>
  <c r="T700" i="2"/>
  <c r="R700" i="2"/>
  <c r="P700" i="2"/>
  <c r="BI692" i="2"/>
  <c r="BH692" i="2"/>
  <c r="BG692" i="2"/>
  <c r="BF692" i="2"/>
  <c r="T692" i="2"/>
  <c r="R692" i="2"/>
  <c r="P692" i="2"/>
  <c r="BI654" i="2"/>
  <c r="BH654" i="2"/>
  <c r="BG654" i="2"/>
  <c r="BF654" i="2"/>
  <c r="T654" i="2"/>
  <c r="R654" i="2"/>
  <c r="P654" i="2"/>
  <c r="BI644" i="2"/>
  <c r="BH644" i="2"/>
  <c r="BG644" i="2"/>
  <c r="BF644" i="2"/>
  <c r="T644" i="2"/>
  <c r="R644" i="2"/>
  <c r="P644" i="2"/>
  <c r="BI637" i="2"/>
  <c r="BH637" i="2"/>
  <c r="BG637" i="2"/>
  <c r="BF637" i="2"/>
  <c r="T637" i="2"/>
  <c r="R637" i="2"/>
  <c r="P637" i="2"/>
  <c r="BI628" i="2"/>
  <c r="BH628" i="2"/>
  <c r="BG628" i="2"/>
  <c r="BF628" i="2"/>
  <c r="T628" i="2"/>
  <c r="R628" i="2"/>
  <c r="P628" i="2"/>
  <c r="BI619" i="2"/>
  <c r="BH619" i="2"/>
  <c r="BG619" i="2"/>
  <c r="BF619" i="2"/>
  <c r="T619" i="2"/>
  <c r="R619" i="2"/>
  <c r="P619" i="2"/>
  <c r="BI617" i="2"/>
  <c r="BH617" i="2"/>
  <c r="BG617" i="2"/>
  <c r="BF617" i="2"/>
  <c r="T617" i="2"/>
  <c r="R617" i="2"/>
  <c r="P617" i="2"/>
  <c r="BI609" i="2"/>
  <c r="BH609" i="2"/>
  <c r="BG609" i="2"/>
  <c r="BF609" i="2"/>
  <c r="T609" i="2"/>
  <c r="R609" i="2"/>
  <c r="P609" i="2"/>
  <c r="BI608" i="2"/>
  <c r="BH608" i="2"/>
  <c r="BG608" i="2"/>
  <c r="BF608" i="2"/>
  <c r="T608" i="2"/>
  <c r="R608" i="2"/>
  <c r="P608" i="2"/>
  <c r="BI600" i="2"/>
  <c r="BH600" i="2"/>
  <c r="BG600" i="2"/>
  <c r="BF600" i="2"/>
  <c r="T600" i="2"/>
  <c r="R600" i="2"/>
  <c r="P600" i="2"/>
  <c r="BI591" i="2"/>
  <c r="BH591" i="2"/>
  <c r="BG591" i="2"/>
  <c r="BF591" i="2"/>
  <c r="T591" i="2"/>
  <c r="R591" i="2"/>
  <c r="P591" i="2"/>
  <c r="BI582" i="2"/>
  <c r="BH582" i="2"/>
  <c r="BG582" i="2"/>
  <c r="BF582" i="2"/>
  <c r="T582" i="2"/>
  <c r="R582" i="2"/>
  <c r="P582" i="2"/>
  <c r="BI570" i="2"/>
  <c r="BH570" i="2"/>
  <c r="BG570" i="2"/>
  <c r="BF570" i="2"/>
  <c r="T570" i="2"/>
  <c r="R570" i="2"/>
  <c r="P570" i="2"/>
  <c r="BI563" i="2"/>
  <c r="BH563" i="2"/>
  <c r="BG563" i="2"/>
  <c r="BF563" i="2"/>
  <c r="T563" i="2"/>
  <c r="R563" i="2"/>
  <c r="P563" i="2"/>
  <c r="BI556" i="2"/>
  <c r="BH556" i="2"/>
  <c r="BG556" i="2"/>
  <c r="BF556" i="2"/>
  <c r="T556" i="2"/>
  <c r="R556" i="2"/>
  <c r="P556" i="2"/>
  <c r="BI545" i="2"/>
  <c r="BH545" i="2"/>
  <c r="BG545" i="2"/>
  <c r="BF545" i="2"/>
  <c r="T545" i="2"/>
  <c r="R545" i="2"/>
  <c r="P545" i="2"/>
  <c r="BI535" i="2"/>
  <c r="BH535" i="2"/>
  <c r="BG535" i="2"/>
  <c r="BF535" i="2"/>
  <c r="T535" i="2"/>
  <c r="R535" i="2"/>
  <c r="P535" i="2"/>
  <c r="BI526" i="2"/>
  <c r="BH526" i="2"/>
  <c r="BG526" i="2"/>
  <c r="BF526" i="2"/>
  <c r="T526" i="2"/>
  <c r="R526" i="2"/>
  <c r="P526" i="2"/>
  <c r="BI516" i="2"/>
  <c r="BH516" i="2"/>
  <c r="BG516" i="2"/>
  <c r="BF516" i="2"/>
  <c r="T516" i="2"/>
  <c r="R516" i="2"/>
  <c r="P516" i="2"/>
  <c r="BI511" i="2"/>
  <c r="BH511" i="2"/>
  <c r="BG511" i="2"/>
  <c r="BF511" i="2"/>
  <c r="T511" i="2"/>
  <c r="R511" i="2"/>
  <c r="P511" i="2"/>
  <c r="BI492" i="2"/>
  <c r="BH492" i="2"/>
  <c r="BG492" i="2"/>
  <c r="BF492" i="2"/>
  <c r="T492" i="2"/>
  <c r="R492" i="2"/>
  <c r="P492" i="2"/>
  <c r="BI478" i="2"/>
  <c r="BH478" i="2"/>
  <c r="BG478" i="2"/>
  <c r="BF478" i="2"/>
  <c r="T478" i="2"/>
  <c r="R478" i="2"/>
  <c r="P478" i="2"/>
  <c r="BI469" i="2"/>
  <c r="BH469" i="2"/>
  <c r="BG469" i="2"/>
  <c r="BF469" i="2"/>
  <c r="T469" i="2"/>
  <c r="R469" i="2"/>
  <c r="P469" i="2"/>
  <c r="BI460" i="2"/>
  <c r="BH460" i="2"/>
  <c r="BG460" i="2"/>
  <c r="BF460" i="2"/>
  <c r="T460" i="2"/>
  <c r="R460" i="2"/>
  <c r="P460" i="2"/>
  <c r="BI456" i="2"/>
  <c r="BH456" i="2"/>
  <c r="BG456" i="2"/>
  <c r="BF456" i="2"/>
  <c r="T456" i="2"/>
  <c r="R456" i="2"/>
  <c r="P456" i="2"/>
  <c r="BI449" i="2"/>
  <c r="BH449" i="2"/>
  <c r="BG449" i="2"/>
  <c r="BF449" i="2"/>
  <c r="T449" i="2"/>
  <c r="R449" i="2"/>
  <c r="P449" i="2"/>
  <c r="BI440" i="2"/>
  <c r="BH440" i="2"/>
  <c r="BG440" i="2"/>
  <c r="BF440" i="2"/>
  <c r="T440" i="2"/>
  <c r="R440" i="2"/>
  <c r="P440" i="2"/>
  <c r="BI438" i="2"/>
  <c r="BH438" i="2"/>
  <c r="BG438" i="2"/>
  <c r="BF438" i="2"/>
  <c r="T438" i="2"/>
  <c r="R438" i="2"/>
  <c r="P438" i="2"/>
  <c r="BI428" i="2"/>
  <c r="BH428" i="2"/>
  <c r="BG428" i="2"/>
  <c r="BF428" i="2"/>
  <c r="T428" i="2"/>
  <c r="R428" i="2"/>
  <c r="P428" i="2"/>
  <c r="BI426" i="2"/>
  <c r="BH426" i="2"/>
  <c r="BG426" i="2"/>
  <c r="BF426" i="2"/>
  <c r="T426" i="2"/>
  <c r="R426" i="2"/>
  <c r="P426" i="2"/>
  <c r="BI419" i="2"/>
  <c r="BH419" i="2"/>
  <c r="BG419" i="2"/>
  <c r="BF419" i="2"/>
  <c r="T419" i="2"/>
  <c r="R419" i="2"/>
  <c r="P419" i="2"/>
  <c r="BI412" i="2"/>
  <c r="BH412" i="2"/>
  <c r="BG412" i="2"/>
  <c r="BF412" i="2"/>
  <c r="T412" i="2"/>
  <c r="R412" i="2"/>
  <c r="P412" i="2"/>
  <c r="BI404" i="2"/>
  <c r="BH404" i="2"/>
  <c r="BG404" i="2"/>
  <c r="BF404" i="2"/>
  <c r="T404" i="2"/>
  <c r="R404" i="2"/>
  <c r="P404" i="2"/>
  <c r="BI396" i="2"/>
  <c r="BH396" i="2"/>
  <c r="BG396" i="2"/>
  <c r="BF396" i="2"/>
  <c r="T396" i="2"/>
  <c r="R396" i="2"/>
  <c r="P396" i="2"/>
  <c r="BI389" i="2"/>
  <c r="BH389" i="2"/>
  <c r="BG389" i="2"/>
  <c r="BF389" i="2"/>
  <c r="T389" i="2"/>
  <c r="R389" i="2"/>
  <c r="P389" i="2"/>
  <c r="BI382" i="2"/>
  <c r="BH382" i="2"/>
  <c r="BG382" i="2"/>
  <c r="BF382" i="2"/>
  <c r="T382" i="2"/>
  <c r="R382" i="2"/>
  <c r="P382" i="2"/>
  <c r="BI380" i="2"/>
  <c r="BH380" i="2"/>
  <c r="BG380" i="2"/>
  <c r="BF380" i="2"/>
  <c r="T380" i="2"/>
  <c r="R380" i="2"/>
  <c r="P380" i="2"/>
  <c r="BI373" i="2"/>
  <c r="BH373" i="2"/>
  <c r="BG373" i="2"/>
  <c r="BF373" i="2"/>
  <c r="T373" i="2"/>
  <c r="R373" i="2"/>
  <c r="P373" i="2"/>
  <c r="BI359" i="2"/>
  <c r="BH359" i="2"/>
  <c r="BG359" i="2"/>
  <c r="BF359" i="2"/>
  <c r="T359" i="2"/>
  <c r="R359" i="2"/>
  <c r="P359" i="2"/>
  <c r="BI357" i="2"/>
  <c r="BH357" i="2"/>
  <c r="BG357" i="2"/>
  <c r="BF357" i="2"/>
  <c r="T357" i="2"/>
  <c r="R357" i="2"/>
  <c r="P357" i="2"/>
  <c r="BI350" i="2"/>
  <c r="BH350" i="2"/>
  <c r="BG350" i="2"/>
  <c r="BF350" i="2"/>
  <c r="T350" i="2"/>
  <c r="R350" i="2"/>
  <c r="P350" i="2"/>
  <c r="BI343" i="2"/>
  <c r="BH343" i="2"/>
  <c r="BG343" i="2"/>
  <c r="BF343" i="2"/>
  <c r="T343" i="2"/>
  <c r="R343" i="2"/>
  <c r="P343" i="2"/>
  <c r="BI335" i="2"/>
  <c r="BH335" i="2"/>
  <c r="BG335" i="2"/>
  <c r="BF335" i="2"/>
  <c r="T335" i="2"/>
  <c r="R335" i="2"/>
  <c r="P335" i="2"/>
  <c r="BI326" i="2"/>
  <c r="BH326" i="2"/>
  <c r="BG326" i="2"/>
  <c r="BF326" i="2"/>
  <c r="T326" i="2"/>
  <c r="R326" i="2"/>
  <c r="P326" i="2"/>
  <c r="BI316" i="2"/>
  <c r="BH316" i="2"/>
  <c r="BG316" i="2"/>
  <c r="BF316" i="2"/>
  <c r="T316" i="2"/>
  <c r="R316" i="2"/>
  <c r="P316" i="2"/>
  <c r="BI308" i="2"/>
  <c r="BH308" i="2"/>
  <c r="BG308" i="2"/>
  <c r="BF308" i="2"/>
  <c r="T308" i="2"/>
  <c r="R308" i="2"/>
  <c r="P308" i="2"/>
  <c r="BI299" i="2"/>
  <c r="BH299" i="2"/>
  <c r="BG299" i="2"/>
  <c r="BF299" i="2"/>
  <c r="T299" i="2"/>
  <c r="R299" i="2"/>
  <c r="P299" i="2"/>
  <c r="BI286" i="2"/>
  <c r="BH286" i="2"/>
  <c r="BG286" i="2"/>
  <c r="BF286" i="2"/>
  <c r="T286" i="2"/>
  <c r="R286" i="2"/>
  <c r="P286" i="2"/>
  <c r="BI280" i="2"/>
  <c r="BH280" i="2"/>
  <c r="BG280" i="2"/>
  <c r="BF280" i="2"/>
  <c r="T280" i="2"/>
  <c r="R280" i="2"/>
  <c r="P280" i="2"/>
  <c r="BI270" i="2"/>
  <c r="BH270" i="2"/>
  <c r="BG270" i="2"/>
  <c r="BF270" i="2"/>
  <c r="T270" i="2"/>
  <c r="R270" i="2"/>
  <c r="P270" i="2"/>
  <c r="BI262" i="2"/>
  <c r="BH262" i="2"/>
  <c r="BG262" i="2"/>
  <c r="BF262" i="2"/>
  <c r="T262" i="2"/>
  <c r="T261" i="2" s="1"/>
  <c r="R262" i="2"/>
  <c r="R261" i="2" s="1"/>
  <c r="P262" i="2"/>
  <c r="P261" i="2" s="1"/>
  <c r="BI254" i="2"/>
  <c r="BH254" i="2"/>
  <c r="BG254" i="2"/>
  <c r="BF254" i="2"/>
  <c r="T254" i="2"/>
  <c r="R254" i="2"/>
  <c r="P254" i="2"/>
  <c r="BI243" i="2"/>
  <c r="BH243" i="2"/>
  <c r="BG243" i="2"/>
  <c r="BF243" i="2"/>
  <c r="T243" i="2"/>
  <c r="R243" i="2"/>
  <c r="P243" i="2"/>
  <c r="BI233" i="2"/>
  <c r="BH233" i="2"/>
  <c r="BG233" i="2"/>
  <c r="BF233" i="2"/>
  <c r="T233" i="2"/>
  <c r="R233" i="2"/>
  <c r="P233" i="2"/>
  <c r="BI222" i="2"/>
  <c r="BH222" i="2"/>
  <c r="BG222" i="2"/>
  <c r="BF222" i="2"/>
  <c r="T222" i="2"/>
  <c r="R222" i="2"/>
  <c r="P222" i="2"/>
  <c r="BI217" i="2"/>
  <c r="BH217" i="2"/>
  <c r="BG217" i="2"/>
  <c r="BF217" i="2"/>
  <c r="T217" i="2"/>
  <c r="R217" i="2"/>
  <c r="P217" i="2"/>
  <c r="BI211" i="2"/>
  <c r="BH211" i="2"/>
  <c r="BG211" i="2"/>
  <c r="BF211" i="2"/>
  <c r="T211" i="2"/>
  <c r="R211" i="2"/>
  <c r="P211" i="2"/>
  <c r="BI201" i="2"/>
  <c r="BH201" i="2"/>
  <c r="BG201" i="2"/>
  <c r="BF201" i="2"/>
  <c r="T201" i="2"/>
  <c r="R201" i="2"/>
  <c r="P201" i="2"/>
  <c r="BI198" i="2"/>
  <c r="BH198" i="2"/>
  <c r="BG198" i="2"/>
  <c r="BF198" i="2"/>
  <c r="T198" i="2"/>
  <c r="R198" i="2"/>
  <c r="P198" i="2"/>
  <c r="BI190" i="2"/>
  <c r="BH190" i="2"/>
  <c r="BG190" i="2"/>
  <c r="BF190" i="2"/>
  <c r="T190" i="2"/>
  <c r="R190" i="2"/>
  <c r="P190" i="2"/>
  <c r="BI181" i="2"/>
  <c r="BH181" i="2"/>
  <c r="BG181" i="2"/>
  <c r="BF181" i="2"/>
  <c r="T181" i="2"/>
  <c r="R181" i="2"/>
  <c r="P181" i="2"/>
  <c r="BI173" i="2"/>
  <c r="BH173" i="2"/>
  <c r="BG173" i="2"/>
  <c r="BF173" i="2"/>
  <c r="T173" i="2"/>
  <c r="R173" i="2"/>
  <c r="P173" i="2"/>
  <c r="BI166" i="2"/>
  <c r="BH166" i="2"/>
  <c r="BG166" i="2"/>
  <c r="BF166" i="2"/>
  <c r="T166" i="2"/>
  <c r="R166" i="2"/>
  <c r="P166" i="2"/>
  <c r="J159" i="2"/>
  <c r="J158" i="2"/>
  <c r="F158" i="2"/>
  <c r="F156" i="2"/>
  <c r="E154" i="2"/>
  <c r="J94" i="2"/>
  <c r="J93" i="2"/>
  <c r="F93" i="2"/>
  <c r="F91" i="2"/>
  <c r="E89" i="2"/>
  <c r="J20" i="2"/>
  <c r="E20" i="2"/>
  <c r="F94" i="2"/>
  <c r="J19" i="2"/>
  <c r="J14" i="2"/>
  <c r="J156" i="2"/>
  <c r="E7" i="2"/>
  <c r="E150" i="2"/>
  <c r="L90" i="1"/>
  <c r="AM90" i="1"/>
  <c r="AM89" i="1"/>
  <c r="L89" i="1"/>
  <c r="AM87" i="1"/>
  <c r="L87" i="1"/>
  <c r="L85" i="1"/>
  <c r="L84" i="1"/>
  <c r="BK2487" i="2"/>
  <c r="J2075" i="2"/>
  <c r="BK1964" i="2"/>
  <c r="BK1897" i="2"/>
  <c r="BK1829" i="2"/>
  <c r="BK1634" i="2"/>
  <c r="J1445" i="2"/>
  <c r="BK1149" i="2"/>
  <c r="BK775" i="2"/>
  <c r="J591" i="2"/>
  <c r="J343" i="2"/>
  <c r="J2569" i="2"/>
  <c r="BK2360" i="2"/>
  <c r="J1965" i="2"/>
  <c r="J1932" i="2"/>
  <c r="BK1891" i="2"/>
  <c r="J1842" i="2"/>
  <c r="BK1520" i="2"/>
  <c r="BK1353" i="2"/>
  <c r="BK1117" i="2"/>
  <c r="BK857" i="2"/>
  <c r="J456" i="2"/>
  <c r="J211" i="2"/>
  <c r="J2494" i="2"/>
  <c r="J2108" i="2"/>
  <c r="J1937" i="2"/>
  <c r="BK1898" i="2"/>
  <c r="J1765" i="2"/>
  <c r="J1497" i="2"/>
  <c r="BK1271" i="2"/>
  <c r="BK700" i="2"/>
  <c r="BK511" i="2"/>
  <c r="BK299" i="2"/>
  <c r="BK2587" i="2"/>
  <c r="BK2384" i="2"/>
  <c r="BK2108" i="2"/>
  <c r="J1962" i="2"/>
  <c r="J1904" i="2"/>
  <c r="J1866" i="2"/>
  <c r="J1703" i="2"/>
  <c r="BK1556" i="2"/>
  <c r="J1421" i="2"/>
  <c r="J1236" i="2"/>
  <c r="J930" i="2"/>
  <c r="BK563" i="2"/>
  <c r="BK243" i="2"/>
  <c r="J2538" i="2"/>
  <c r="J2370" i="2"/>
  <c r="J1972" i="2"/>
  <c r="J1955" i="2"/>
  <c r="J1924" i="2"/>
  <c r="BK1873" i="2"/>
  <c r="J1816" i="2"/>
  <c r="J1602" i="2"/>
  <c r="BK1427" i="2"/>
  <c r="J1243" i="2"/>
  <c r="J1013" i="2"/>
  <c r="J619" i="2"/>
  <c r="BK326" i="2"/>
  <c r="BK2522" i="2"/>
  <c r="BK2068" i="2"/>
  <c r="J1960" i="2"/>
  <c r="J1921" i="2"/>
  <c r="J1877" i="2"/>
  <c r="BK1579" i="2"/>
  <c r="BK1510" i="2"/>
  <c r="BK1421" i="2"/>
  <c r="BK1236" i="2"/>
  <c r="J914" i="2"/>
  <c r="BK478" i="2"/>
  <c r="BK2549" i="2"/>
  <c r="J2157" i="2"/>
  <c r="BK1955" i="2"/>
  <c r="BK1903" i="2"/>
  <c r="J1883" i="2"/>
  <c r="BK1435" i="2"/>
  <c r="J1149" i="2"/>
  <c r="BK983" i="2"/>
  <c r="J708" i="2"/>
  <c r="BK449" i="2"/>
  <c r="BK2835" i="2"/>
  <c r="J2817" i="2"/>
  <c r="BK2788" i="2"/>
  <c r="J2759" i="2"/>
  <c r="J2722" i="2"/>
  <c r="J2709" i="2"/>
  <c r="J2665" i="2"/>
  <c r="BK2625" i="2"/>
  <c r="J2603" i="2"/>
  <c r="BK2168" i="2"/>
  <c r="BK1935" i="2"/>
  <c r="BK1896" i="2"/>
  <c r="BK1880" i="2"/>
  <c r="J1818" i="2"/>
  <c r="BK1674" i="2"/>
  <c r="BK1430" i="2"/>
  <c r="J1171" i="2"/>
  <c r="BK582" i="2"/>
  <c r="BK357" i="2"/>
  <c r="BK190" i="3"/>
  <c r="J158" i="3"/>
  <c r="J36" i="3"/>
  <c r="BK132" i="4"/>
  <c r="J406" i="4"/>
  <c r="J253" i="4"/>
  <c r="J136" i="4"/>
  <c r="J356" i="4"/>
  <c r="J191" i="4"/>
  <c r="J292" i="4"/>
  <c r="BK222" i="4"/>
  <c r="BK154" i="4"/>
  <c r="BK396" i="4"/>
  <c r="J320" i="4"/>
  <c r="BK214" i="4"/>
  <c r="J437" i="4"/>
  <c r="BK298" i="4"/>
  <c r="J187" i="4"/>
  <c r="BK493" i="4"/>
  <c r="J449" i="4"/>
  <c r="J336" i="4"/>
  <c r="J272" i="4"/>
  <c r="J195" i="5"/>
  <c r="J152" i="5"/>
  <c r="BK189" i="5"/>
  <c r="J157" i="5"/>
  <c r="J194" i="5"/>
  <c r="BK159" i="5"/>
  <c r="BK128" i="5"/>
  <c r="J154" i="5"/>
  <c r="BK196" i="5"/>
  <c r="J177" i="5"/>
  <c r="BK195" i="5"/>
  <c r="BK169" i="5"/>
  <c r="BK199" i="5"/>
  <c r="BK170" i="5"/>
  <c r="J190" i="5"/>
  <c r="BK153" i="5"/>
  <c r="BK282" i="6"/>
  <c r="BK231" i="6"/>
  <c r="BK136" i="6"/>
  <c r="J187" i="6"/>
  <c r="BK259" i="6"/>
  <c r="J235" i="6"/>
  <c r="J190" i="6"/>
  <c r="J283" i="6"/>
  <c r="BK221" i="6"/>
  <c r="J192" i="6"/>
  <c r="J150" i="6"/>
  <c r="J262" i="6"/>
  <c r="J233" i="6"/>
  <c r="BK168" i="6"/>
  <c r="J140" i="6"/>
  <c r="J248" i="6"/>
  <c r="BK205" i="6"/>
  <c r="BK154" i="6"/>
  <c r="BK190" i="6"/>
  <c r="J521" i="7"/>
  <c r="BK454" i="7"/>
  <c r="BK303" i="7"/>
  <c r="J254" i="7"/>
  <c r="J211" i="7"/>
  <c r="J185" i="7"/>
  <c r="BK600" i="7"/>
  <c r="J545" i="7"/>
  <c r="BK505" i="7"/>
  <c r="BK444" i="7"/>
  <c r="J370" i="7"/>
  <c r="J299" i="7"/>
  <c r="J224" i="7"/>
  <c r="BK154" i="7"/>
  <c r="BK561" i="7"/>
  <c r="J511" i="7"/>
  <c r="J456" i="7"/>
  <c r="BK384" i="7"/>
  <c r="BK274" i="7"/>
  <c r="BK224" i="7"/>
  <c r="J156" i="7"/>
  <c r="J558" i="7"/>
  <c r="BK482" i="7"/>
  <c r="J386" i="7"/>
  <c r="J313" i="7"/>
  <c r="BK265" i="7"/>
  <c r="J205" i="7"/>
  <c r="J151" i="7"/>
  <c r="J532" i="7"/>
  <c r="J488" i="7"/>
  <c r="J433" i="7"/>
  <c r="J350" i="7"/>
  <c r="BK298" i="7"/>
  <c r="J209" i="7"/>
  <c r="BK570" i="7"/>
  <c r="BK527" i="7"/>
  <c r="BK480" i="7"/>
  <c r="J408" i="7"/>
  <c r="BK406" i="7"/>
  <c r="J358" i="7"/>
  <c r="BK296" i="7"/>
  <c r="BK254" i="7"/>
  <c r="BK175" i="7"/>
  <c r="J576" i="7"/>
  <c r="BK551" i="7"/>
  <c r="J549" i="7"/>
  <c r="J547" i="7"/>
  <c r="BK543" i="7"/>
  <c r="BK541" i="7"/>
  <c r="BK532" i="7"/>
  <c r="BK523" i="7"/>
  <c r="J519" i="7"/>
  <c r="BK510" i="7"/>
  <c r="BK503" i="7"/>
  <c r="J490" i="7"/>
  <c r="BK486" i="7"/>
  <c r="BK484" i="7"/>
  <c r="J480" i="7"/>
  <c r="BK450" i="7"/>
  <c r="J447" i="7"/>
  <c r="J444" i="7"/>
  <c r="BK442" i="7"/>
  <c r="J438" i="7"/>
  <c r="J431" i="7"/>
  <c r="J429" i="7"/>
  <c r="J417" i="7"/>
  <c r="J401" i="7"/>
  <c r="BK386" i="7"/>
  <c r="J384" i="7"/>
  <c r="BK370" i="7"/>
  <c r="J342" i="7"/>
  <c r="BK339" i="7"/>
  <c r="J326" i="7"/>
  <c r="J322" i="7"/>
  <c r="BK283" i="7"/>
  <c r="BK252" i="7"/>
  <c r="J232" i="7"/>
  <c r="J222" i="7"/>
  <c r="BK169" i="7"/>
  <c r="BK138" i="7"/>
  <c r="BK623" i="7"/>
  <c r="J621" i="7"/>
  <c r="BK616" i="7"/>
  <c r="BK611" i="7"/>
  <c r="BK609" i="7"/>
  <c r="BK590" i="7"/>
  <c r="J536" i="7"/>
  <c r="BK498" i="7"/>
  <c r="BK440" i="7"/>
  <c r="BK401" i="7"/>
  <c r="BK365" i="7"/>
  <c r="J345" i="7"/>
  <c r="J318" i="7"/>
  <c r="J288" i="7"/>
  <c r="BK248" i="7"/>
  <c r="J201" i="7"/>
  <c r="BK185" i="7"/>
  <c r="J169" i="7"/>
  <c r="J149" i="7"/>
  <c r="BK349" i="8"/>
  <c r="J324" i="8"/>
  <c r="J305" i="8"/>
  <c r="J293" i="8"/>
  <c r="BK275" i="8"/>
  <c r="BK248" i="8"/>
  <c r="BK228" i="8"/>
  <c r="J209" i="8"/>
  <c r="BK196" i="8"/>
  <c r="BK167" i="8"/>
  <c r="BK337" i="8"/>
  <c r="J310" i="8"/>
  <c r="J275" i="8"/>
  <c r="BK256" i="8"/>
  <c r="J244" i="8"/>
  <c r="J217" i="8"/>
  <c r="J198" i="8"/>
  <c r="J178" i="8"/>
  <c r="J151" i="8"/>
  <c r="BK341" i="8"/>
  <c r="BK292" i="8"/>
  <c r="J255" i="8"/>
  <c r="J207" i="8"/>
  <c r="BK182" i="8"/>
  <c r="J315" i="8"/>
  <c r="J262" i="8"/>
  <c r="J237" i="8"/>
  <c r="J191" i="8"/>
  <c r="J167" i="8"/>
  <c r="BK308" i="8"/>
  <c r="J261" i="8"/>
  <c r="J216" i="8"/>
  <c r="J162" i="8"/>
  <c r="J332" i="8"/>
  <c r="BK295" i="8"/>
  <c r="BK202" i="8"/>
  <c r="BK164" i="8"/>
  <c r="J344" i="8"/>
  <c r="J286" i="8"/>
  <c r="BK217" i="8"/>
  <c r="J154" i="8"/>
  <c r="J294" i="9"/>
  <c r="BK235" i="9"/>
  <c r="BK181" i="9"/>
  <c r="J324" i="9"/>
  <c r="BK245" i="9"/>
  <c r="J208" i="9"/>
  <c r="J155" i="9"/>
  <c r="J308" i="9"/>
  <c r="BK265" i="9"/>
  <c r="J230" i="9"/>
  <c r="BK173" i="9"/>
  <c r="BK314" i="9"/>
  <c r="J280" i="9"/>
  <c r="BK215" i="9"/>
  <c r="J173" i="9"/>
  <c r="J341" i="9"/>
  <c r="J301" i="9"/>
  <c r="BK231" i="9"/>
  <c r="J161" i="9"/>
  <c r="J263" i="9"/>
  <c r="J190" i="9"/>
  <c r="J331" i="9"/>
  <c r="J255" i="9"/>
  <c r="J235" i="9"/>
  <c r="J170" i="9"/>
  <c r="J258" i="9"/>
  <c r="J181" i="9"/>
  <c r="J138" i="10"/>
  <c r="BK126" i="10"/>
  <c r="J134" i="10"/>
  <c r="J132" i="10"/>
  <c r="J131" i="10"/>
  <c r="J129" i="10"/>
  <c r="BK133" i="10"/>
  <c r="J765" i="11"/>
  <c r="BK650" i="11"/>
  <c r="BK445" i="11"/>
  <c r="J255" i="11"/>
  <c r="J776" i="11"/>
  <c r="BK725" i="11"/>
  <c r="BK584" i="11"/>
  <c r="J415" i="11"/>
  <c r="J274" i="11"/>
  <c r="J763" i="11"/>
  <c r="BK710" i="11"/>
  <c r="BK592" i="11"/>
  <c r="BK448" i="11"/>
  <c r="BK790" i="11"/>
  <c r="J721" i="11"/>
  <c r="BK646" i="11"/>
  <c r="BK283" i="11"/>
  <c r="BK135" i="11"/>
  <c r="BK708" i="11"/>
  <c r="J625" i="11"/>
  <c r="J467" i="11"/>
  <c r="J315" i="11"/>
  <c r="J214" i="11"/>
  <c r="J778" i="11"/>
  <c r="J646" i="11"/>
  <c r="BK588" i="11"/>
  <c r="BK441" i="11"/>
  <c r="J354" i="11"/>
  <c r="J789" i="11"/>
  <c r="J638" i="11"/>
  <c r="J518" i="11"/>
  <c r="BK315" i="11"/>
  <c r="BK798" i="11"/>
  <c r="BK788" i="11"/>
  <c r="BK718" i="11"/>
  <c r="J618" i="11"/>
  <c r="BK431" i="11"/>
  <c r="BK267" i="11"/>
  <c r="J284" i="12"/>
  <c r="J271" i="12"/>
  <c r="J234" i="12"/>
  <c r="J263" i="12"/>
  <c r="BK218" i="12"/>
  <c r="J311" i="12"/>
  <c r="BK199" i="12"/>
  <c r="J280" i="12"/>
  <c r="J181" i="13"/>
  <c r="BK234" i="13"/>
  <c r="BK131" i="13"/>
  <c r="J131" i="13"/>
  <c r="BK2547" i="2"/>
  <c r="J2095" i="2"/>
  <c r="BK1962" i="2"/>
  <c r="J1902" i="2"/>
  <c r="BK1842" i="2"/>
  <c r="BK1546" i="2"/>
  <c r="BK1415" i="2"/>
  <c r="BK1124" i="2"/>
  <c r="J608" i="2"/>
  <c r="J389" i="2"/>
  <c r="BK2577" i="2"/>
  <c r="J2435" i="2"/>
  <c r="J1968" i="2"/>
  <c r="J1941" i="2"/>
  <c r="J1895" i="2"/>
  <c r="BK1874" i="2"/>
  <c r="J1829" i="2"/>
  <c r="J1538" i="2"/>
  <c r="J1299" i="2"/>
  <c r="J1202" i="2"/>
  <c r="BK840" i="2"/>
  <c r="J469" i="2"/>
  <c r="BK217" i="2"/>
  <c r="J2349" i="2"/>
  <c r="BK2097" i="2"/>
  <c r="BK1922" i="2"/>
  <c r="BK1687" i="2"/>
  <c r="J1472" i="2"/>
  <c r="BK1368" i="2"/>
  <c r="BK1002" i="2"/>
  <c r="BK637" i="2"/>
  <c r="J478" i="2"/>
  <c r="J254" i="2"/>
  <c r="BK2508" i="2"/>
  <c r="J2236" i="2"/>
  <c r="BK1969" i="2"/>
  <c r="BK1926" i="2"/>
  <c r="J1885" i="2"/>
  <c r="BK1816" i="2"/>
  <c r="J1678" i="2"/>
  <c r="J1536" i="2"/>
  <c r="BK1376" i="2"/>
  <c r="J1092" i="2"/>
  <c r="J545" i="2"/>
  <c r="BK359" i="2"/>
  <c r="J2558" i="2"/>
  <c r="BK2444" i="2"/>
  <c r="BK2266" i="2"/>
  <c r="BK1970" i="2"/>
  <c r="BK1944" i="2"/>
  <c r="BK1928" i="2"/>
  <c r="J1875" i="2"/>
  <c r="BK1858" i="2"/>
  <c r="J1674" i="2"/>
  <c r="BK1472" i="2"/>
  <c r="BK1278" i="2"/>
  <c r="J1021" i="2"/>
  <c r="BK756" i="2"/>
  <c r="BK343" i="2"/>
  <c r="J190" i="2"/>
  <c r="BK2312" i="2"/>
  <c r="BK2075" i="2"/>
  <c r="J1944" i="2"/>
  <c r="J1898" i="2"/>
  <c r="J1788" i="2"/>
  <c r="J1569" i="2"/>
  <c r="J1450" i="2"/>
  <c r="J1306" i="2"/>
  <c r="BK922" i="2"/>
  <c r="J535" i="2"/>
  <c r="BK380" i="2"/>
  <c r="BK2446" i="2"/>
  <c r="J2030" i="2"/>
  <c r="J1923" i="2"/>
  <c r="BK1878" i="2"/>
  <c r="J1432" i="2"/>
  <c r="BK1092" i="2"/>
  <c r="BK938" i="2"/>
  <c r="J857" i="2"/>
  <c r="BK545" i="2"/>
  <c r="BK181" i="2"/>
  <c r="BK2823" i="2"/>
  <c r="BK2799" i="2"/>
  <c r="J2765" i="2"/>
  <c r="J2723" i="2"/>
  <c r="BK2709" i="2"/>
  <c r="J2693" i="2"/>
  <c r="J2639" i="2"/>
  <c r="J2617" i="2"/>
  <c r="BK2538" i="2"/>
  <c r="BK1961" i="2"/>
  <c r="J1907" i="2"/>
  <c r="J1864" i="2"/>
  <c r="BK1781" i="2"/>
  <c r="BK1590" i="2"/>
  <c r="BK1450" i="2"/>
  <c r="BK1320" i="2"/>
  <c r="BK1021" i="2"/>
  <c r="BK556" i="2"/>
  <c r="BK350" i="2"/>
  <c r="BK185" i="3"/>
  <c r="BK140" i="3"/>
  <c r="J179" i="3"/>
  <c r="BK137" i="3"/>
  <c r="J176" i="3"/>
  <c r="J145" i="3"/>
  <c r="BK158" i="3"/>
  <c r="J465" i="4"/>
  <c r="BK275" i="4"/>
  <c r="J142" i="4"/>
  <c r="BK412" i="4"/>
  <c r="BK332" i="4"/>
  <c r="J183" i="4"/>
  <c r="J412" i="4"/>
  <c r="J257" i="4"/>
  <c r="BK151" i="4"/>
  <c r="J381" i="4"/>
  <c r="BK187" i="4"/>
  <c r="BK328" i="4"/>
  <c r="BK233" i="4"/>
  <c r="BK173" i="4"/>
  <c r="BK469" i="4"/>
  <c r="BK360" i="4"/>
  <c r="BK241" i="4"/>
  <c r="BK148" i="4"/>
  <c r="BK406" i="4"/>
  <c r="J332" i="4"/>
  <c r="BK226" i="4"/>
  <c r="J154" i="4"/>
  <c r="BK497" i="4"/>
  <c r="BK459" i="4"/>
  <c r="J423" i="4"/>
  <c r="J312" i="4"/>
  <c r="BK253" i="4"/>
  <c r="BK179" i="5"/>
  <c r="J137" i="5"/>
  <c r="J165" i="5"/>
  <c r="J135" i="5"/>
  <c r="BK174" i="5"/>
  <c r="BK135" i="5"/>
  <c r="BK168" i="5"/>
  <c r="J129" i="5"/>
  <c r="BK142" i="5"/>
  <c r="J184" i="5"/>
  <c r="J161" i="5"/>
  <c r="J198" i="5"/>
  <c r="BK163" i="5"/>
  <c r="J140" i="5"/>
  <c r="BK175" i="5"/>
  <c r="J139" i="5"/>
  <c r="BK237" i="6"/>
  <c r="BK156" i="6"/>
  <c r="BK257" i="6"/>
  <c r="BK172" i="6"/>
  <c r="J246" i="6"/>
  <c r="J205" i="6"/>
  <c r="J176" i="6"/>
  <c r="BK128" i="6"/>
  <c r="J254" i="6"/>
  <c r="J215" i="6"/>
  <c r="J198" i="6"/>
  <c r="BK144" i="6"/>
  <c r="J272" i="6"/>
  <c r="BK242" i="6"/>
  <c r="J196" i="6"/>
  <c r="BK162" i="6"/>
  <c r="BK146" i="6"/>
  <c r="J253" i="6"/>
  <c r="J225" i="6"/>
  <c r="BK174" i="6"/>
  <c r="BK138" i="6"/>
  <c r="BK158" i="6"/>
  <c r="BK134" i="6"/>
  <c r="BK256" i="6"/>
  <c r="BK213" i="6"/>
  <c r="BK166" i="6"/>
  <c r="J136" i="6"/>
  <c r="J574" i="7"/>
  <c r="BK519" i="7"/>
  <c r="BK467" i="7"/>
  <c r="BK413" i="7"/>
  <c r="J264" i="7"/>
  <c r="BK222" i="7"/>
  <c r="J193" i="7"/>
  <c r="J165" i="7"/>
  <c r="J551" i="7"/>
  <c r="J515" i="7"/>
  <c r="BK456" i="7"/>
  <c r="J413" i="7"/>
  <c r="BK358" i="7"/>
  <c r="BK207" i="7"/>
  <c r="J586" i="7"/>
  <c r="BK507" i="7"/>
  <c r="J450" i="7"/>
  <c r="BK394" i="7"/>
  <c r="BK318" i="7"/>
  <c r="J238" i="7"/>
  <c r="BK163" i="7"/>
  <c r="J513" i="7"/>
  <c r="J406" i="7"/>
  <c r="J360" i="7"/>
  <c r="J283" i="7"/>
  <c r="J234" i="7"/>
  <c r="BK192" i="7"/>
  <c r="J603" i="7"/>
  <c r="J507" i="7"/>
  <c r="BK447" i="7"/>
  <c r="J394" i="7"/>
  <c r="BK322" i="7"/>
  <c r="J265" i="7"/>
  <c r="J181" i="7"/>
  <c r="BK549" i="7"/>
  <c r="J509" i="7"/>
  <c r="BK458" i="7"/>
  <c r="BK417" i="7"/>
  <c r="BK250" i="7"/>
  <c r="J146" i="7"/>
  <c r="BK307" i="8"/>
  <c r="BK270" i="8"/>
  <c r="J215" i="8"/>
  <c r="J193" i="8"/>
  <c r="BK286" i="8"/>
  <c r="BK255" i="8"/>
  <c r="BK223" i="8"/>
  <c r="J186" i="8"/>
  <c r="BK174" i="8"/>
  <c r="BK317" i="8"/>
  <c r="BK287" i="8"/>
  <c r="BK220" i="8"/>
  <c r="BK176" i="8"/>
  <c r="J266" i="8"/>
  <c r="J248" i="8"/>
  <c r="J242" i="8"/>
  <c r="J232" i="8"/>
  <c r="J228" i="8"/>
  <c r="BK226" i="8"/>
  <c r="BK218" i="8"/>
  <c r="BK192" i="8"/>
  <c r="J188" i="8"/>
  <c r="BK185" i="8"/>
  <c r="J176" i="8"/>
  <c r="J172" i="8"/>
  <c r="J171" i="8"/>
  <c r="BK165" i="8"/>
  <c r="BK160" i="8"/>
  <c r="BK159" i="8"/>
  <c r="BK305" i="8"/>
  <c r="BK299" i="8"/>
  <c r="BK297" i="8"/>
  <c r="BK282" i="8"/>
  <c r="J264" i="8"/>
  <c r="BK250" i="8"/>
  <c r="J234" i="8"/>
  <c r="J220" i="8"/>
  <c r="J173" i="8"/>
  <c r="BK162" i="8"/>
  <c r="J156" i="8"/>
  <c r="J292" i="8"/>
  <c r="J225" i="8"/>
  <c r="J153" i="8"/>
  <c r="BK305" i="9"/>
  <c r="BK270" i="9"/>
  <c r="BK227" i="9"/>
  <c r="J183" i="9"/>
  <c r="J326" i="9"/>
  <c r="BK282" i="9"/>
  <c r="J223" i="9"/>
  <c r="BK172" i="9"/>
  <c r="BK324" i="9"/>
  <c r="J292" i="9"/>
  <c r="J250" i="9"/>
  <c r="BK213" i="9"/>
  <c r="BK158" i="9"/>
  <c r="BK311" i="9"/>
  <c r="BK285" i="9"/>
  <c r="BK255" i="9"/>
  <c r="BK185" i="9"/>
  <c r="BK166" i="9"/>
  <c r="BK293" i="9"/>
  <c r="BK229" i="9"/>
  <c r="J172" i="9"/>
  <c r="J337" i="9"/>
  <c r="BK257" i="9"/>
  <c r="BK206" i="9"/>
  <c r="BK149" i="9"/>
  <c r="J274" i="9"/>
  <c r="J236" i="9"/>
  <c r="BK192" i="9"/>
  <c r="BK161" i="9"/>
  <c r="BK252" i="9"/>
  <c r="BK162" i="9"/>
  <c r="J141" i="10"/>
  <c r="J137" i="10"/>
  <c r="BK150" i="10"/>
  <c r="BK148" i="10"/>
  <c r="BK157" i="10"/>
  <c r="BK153" i="10"/>
  <c r="BK156" i="10"/>
  <c r="BK793" i="11"/>
  <c r="BK758" i="11"/>
  <c r="BK623" i="11"/>
  <c r="J491" i="11"/>
  <c r="BK397" i="11"/>
  <c r="J780" i="11"/>
  <c r="J729" i="11"/>
  <c r="J576" i="11"/>
  <c r="J471" i="11"/>
  <c r="BK393" i="11"/>
  <c r="BK262" i="11"/>
  <c r="BK786" i="11"/>
  <c r="BK729" i="11"/>
  <c r="J584" i="11"/>
  <c r="BK307" i="11"/>
  <c r="J183" i="11"/>
  <c r="BK740" i="11"/>
  <c r="J669" i="11"/>
  <c r="BK475" i="11"/>
  <c r="BK183" i="11"/>
  <c r="BK748" i="11"/>
  <c r="J569" i="11"/>
  <c r="J411" i="11"/>
  <c r="J219" i="11"/>
  <c r="BK770" i="11"/>
  <c r="BK719" i="11"/>
  <c r="BK600" i="11"/>
  <c r="BK471" i="11"/>
  <c r="J381" i="11"/>
  <c r="J190" i="11"/>
  <c r="BK779" i="11"/>
  <c r="BK654" i="11"/>
  <c r="BK520" i="11"/>
  <c r="J368" i="11"/>
  <c r="J801" i="11"/>
  <c r="BK797" i="11"/>
  <c r="J794" i="11"/>
  <c r="J685" i="11"/>
  <c r="J441" i="11"/>
  <c r="BK354" i="11"/>
  <c r="BK250" i="11"/>
  <c r="J257" i="12"/>
  <c r="J186" i="12"/>
  <c r="J170" i="12"/>
  <c r="J244" i="12"/>
  <c r="BK205" i="12"/>
  <c r="J265" i="12"/>
  <c r="J289" i="12"/>
  <c r="BK186" i="12"/>
  <c r="J318" i="12"/>
  <c r="J228" i="12"/>
  <c r="J238" i="13"/>
  <c r="J183" i="13"/>
  <c r="J174" i="13"/>
  <c r="J202" i="13"/>
  <c r="BK2166" i="2"/>
  <c r="J2097" i="2"/>
  <c r="J1967" i="2"/>
  <c r="BK1924" i="2"/>
  <c r="J1870" i="2"/>
  <c r="BK1818" i="2"/>
  <c r="J1518" i="2"/>
  <c r="BK1337" i="2"/>
  <c r="J1032" i="2"/>
  <c r="BK619" i="2"/>
  <c r="J396" i="2"/>
  <c r="J270" i="2"/>
  <c r="BK2515" i="2"/>
  <c r="J2136" i="2"/>
  <c r="BK1956" i="2"/>
  <c r="BK1904" i="2"/>
  <c r="J1873" i="2"/>
  <c r="BK1743" i="2"/>
  <c r="J1482" i="2"/>
  <c r="J1264" i="2"/>
  <c r="J1106" i="2"/>
  <c r="BK570" i="2"/>
  <c r="BK316" i="2"/>
  <c r="J2549" i="2"/>
  <c r="J2116" i="2"/>
  <c r="J1926" i="2"/>
  <c r="BK1868" i="2"/>
  <c r="J1636" i="2"/>
  <c r="J1438" i="2"/>
  <c r="BK1328" i="2"/>
  <c r="J872" i="2"/>
  <c r="J628" i="2"/>
  <c r="BK419" i="2"/>
  <c r="BK2567" i="2"/>
  <c r="J2444" i="2"/>
  <c r="J2155" i="2"/>
  <c r="J1935" i="2"/>
  <c r="J1897" i="2"/>
  <c r="BK1875" i="2"/>
  <c r="J1781" i="2"/>
  <c r="J1559" i="2"/>
  <c r="J1361" i="2"/>
  <c r="BK1013" i="2"/>
  <c r="BK880" i="2"/>
  <c r="J449" i="2"/>
  <c r="J233" i="2"/>
  <c r="J2508" i="2"/>
  <c r="BK2341" i="2"/>
  <c r="J2068" i="2"/>
  <c r="J1943" i="2"/>
  <c r="J1900" i="2"/>
  <c r="BK1871" i="2"/>
  <c r="BK1708" i="2"/>
  <c r="BK1484" i="2"/>
  <c r="BK1228" i="2"/>
  <c r="J983" i="2"/>
  <c r="BK600" i="2"/>
  <c r="BK308" i="2"/>
  <c r="BK2406" i="2"/>
  <c r="BK2193" i="2"/>
  <c r="BK2041" i="2"/>
  <c r="BK1908" i="2"/>
  <c r="J1874" i="2"/>
  <c r="J1767" i="2"/>
  <c r="BK1548" i="2"/>
  <c r="BK1445" i="2"/>
  <c r="BK1285" i="2"/>
  <c r="BK930" i="2"/>
  <c r="BK644" i="2"/>
  <c r="J181" i="2"/>
  <c r="J2106" i="2"/>
  <c r="BK1941" i="2"/>
  <c r="J1891" i="2"/>
  <c r="J1440" i="2"/>
  <c r="J1320" i="2"/>
  <c r="J1124" i="2"/>
  <c r="BK914" i="2"/>
  <c r="J570" i="2"/>
  <c r="BK2837" i="2"/>
  <c r="BK2817" i="2"/>
  <c r="J2799" i="2"/>
  <c r="BK2741" i="2"/>
  <c r="BK2713" i="2"/>
  <c r="BK2693" i="2"/>
  <c r="BK2639" i="2"/>
  <c r="J2610" i="2"/>
  <c r="BK2501" i="2"/>
  <c r="BK2236" i="2"/>
  <c r="BK1957" i="2"/>
  <c r="BK1906" i="2"/>
  <c r="BK1869" i="2"/>
  <c r="J1800" i="2"/>
  <c r="BK1701" i="2"/>
  <c r="J1510" i="2"/>
  <c r="J1405" i="2"/>
  <c r="BK1106" i="2"/>
  <c r="BK609" i="2"/>
  <c r="BK396" i="2"/>
  <c r="BK173" i="2"/>
  <c r="BK150" i="3"/>
  <c r="BK183" i="3"/>
  <c r="J148" i="3"/>
  <c r="J183" i="3"/>
  <c r="BK142" i="3"/>
  <c r="J185" i="3"/>
  <c r="J142" i="3"/>
  <c r="BK305" i="4"/>
  <c r="BK202" i="4"/>
  <c r="J440" i="4"/>
  <c r="BK364" i="4"/>
  <c r="J263" i="4"/>
  <c r="J477" i="4"/>
  <c r="BK371" i="4"/>
  <c r="J241" i="4"/>
  <c r="J416" i="4"/>
  <c r="J352" i="4"/>
  <c r="J179" i="4"/>
  <c r="J324" i="4"/>
  <c r="J198" i="4"/>
  <c r="J473" i="4"/>
  <c r="J364" i="4"/>
  <c r="BK269" i="4"/>
  <c r="J180" i="5"/>
  <c r="BK141" i="5"/>
  <c r="BK172" i="5"/>
  <c r="J128" i="5"/>
  <c r="J160" i="5"/>
  <c r="BK130" i="5"/>
  <c r="BK152" i="5"/>
  <c r="BK194" i="5"/>
  <c r="J172" i="5"/>
  <c r="BK132" i="5"/>
  <c r="BK182" i="5"/>
  <c r="BK149" i="5"/>
  <c r="J197" i="5"/>
  <c r="J167" i="5"/>
  <c r="BK143" i="5"/>
  <c r="J179" i="5"/>
  <c r="BK156" i="5"/>
  <c r="BK273" i="6"/>
  <c r="J172" i="6"/>
  <c r="BK235" i="6"/>
  <c r="BK277" i="6"/>
  <c r="J209" i="6"/>
  <c r="BK197" i="7"/>
  <c r="BK593" i="7"/>
  <c r="BK509" i="7"/>
  <c r="BK465" i="7"/>
  <c r="J410" i="7"/>
  <c r="BK291" i="7"/>
  <c r="BK183" i="7"/>
  <c r="BK142" i="7"/>
  <c r="BK517" i="7"/>
  <c r="J452" i="7"/>
  <c r="J373" i="7"/>
  <c r="J293" i="7"/>
  <c r="BK242" i="7"/>
  <c r="J195" i="7"/>
  <c r="J136" i="7"/>
  <c r="BK525" i="7"/>
  <c r="J465" i="7"/>
  <c r="BK396" i="7"/>
  <c r="BK313" i="7"/>
  <c r="J229" i="7"/>
  <c r="J175" i="7"/>
  <c r="BK536" i="7"/>
  <c r="BK469" i="7"/>
  <c r="J416" i="7"/>
  <c r="BK293" i="7"/>
  <c r="J207" i="7"/>
  <c r="BK141" i="7"/>
  <c r="J192" i="8"/>
  <c r="J161" i="8"/>
  <c r="BK346" i="8"/>
  <c r="BK329" i="8"/>
  <c r="BK273" i="8"/>
  <c r="J213" i="8"/>
  <c r="BK191" i="8"/>
  <c r="BK154" i="8"/>
  <c r="J273" i="8"/>
  <c r="J246" i="8"/>
  <c r="BK194" i="8"/>
  <c r="BK178" i="8"/>
  <c r="BK339" i="8"/>
  <c r="J299" i="8"/>
  <c r="J223" i="8"/>
  <c r="BK169" i="8"/>
  <c r="J335" i="8"/>
  <c r="J306" i="8"/>
  <c r="BK280" i="8"/>
  <c r="J337" i="8"/>
  <c r="BK266" i="8"/>
  <c r="BK216" i="8"/>
  <c r="J164" i="8"/>
  <c r="BK307" i="9"/>
  <c r="J269" i="9"/>
  <c r="J215" i="9"/>
  <c r="J153" i="9"/>
  <c r="J248" i="9"/>
  <c r="BK194" i="9"/>
  <c r="J159" i="9"/>
  <c r="J314" i="9"/>
  <c r="J285" i="9"/>
  <c r="J238" i="9"/>
  <c r="J202" i="9"/>
  <c r="BK147" i="9"/>
  <c r="BK294" i="9"/>
  <c r="J265" i="9"/>
  <c r="J213" i="9"/>
  <c r="BK183" i="9"/>
  <c r="J151" i="9"/>
  <c r="J305" i="9"/>
  <c r="BK269" i="9"/>
  <c r="BK223" i="9"/>
  <c r="BK153" i="9"/>
  <c r="J259" i="9"/>
  <c r="BK211" i="9"/>
  <c r="BK163" i="9"/>
  <c r="BK290" i="9"/>
  <c r="BK248" i="9"/>
  <c r="BK197" i="9"/>
  <c r="J158" i="9"/>
  <c r="BK249" i="9"/>
  <c r="J166" i="9"/>
  <c r="BK134" i="10"/>
  <c r="BK147" i="10"/>
  <c r="BK138" i="10"/>
  <c r="BK151" i="10"/>
  <c r="J151" i="10"/>
  <c r="J140" i="10"/>
  <c r="J784" i="11"/>
  <c r="BK721" i="11"/>
  <c r="BK638" i="11"/>
  <c r="BK513" i="11"/>
  <c r="BK415" i="11"/>
  <c r="BK226" i="11"/>
  <c r="J758" i="11"/>
  <c r="BK618" i="11"/>
  <c r="J520" i="11"/>
  <c r="BK437" i="11"/>
  <c r="J341" i="11"/>
  <c r="BK175" i="11"/>
  <c r="J762" i="11"/>
  <c r="BK707" i="11"/>
  <c r="J580" i="11"/>
  <c r="BK423" i="11"/>
  <c r="J262" i="11"/>
  <c r="J787" i="11"/>
  <c r="BK714" i="11"/>
  <c r="J642" i="11"/>
  <c r="J463" i="11"/>
  <c r="J792" i="11"/>
  <c r="J707" i="11"/>
  <c r="BK614" i="11"/>
  <c r="BK446" i="11"/>
  <c r="BK274" i="11"/>
  <c r="BK202" i="11"/>
  <c r="BK781" i="11"/>
  <c r="J733" i="11"/>
  <c r="J623" i="11"/>
  <c r="J499" i="11"/>
  <c r="BK303" i="11"/>
  <c r="J135" i="11"/>
  <c r="BK733" i="11"/>
  <c r="J600" i="11"/>
  <c r="J397" i="11"/>
  <c r="BK800" i="11"/>
  <c r="J796" i="11"/>
  <c r="J791" i="11"/>
  <c r="J677" i="11"/>
  <c r="J538" i="11"/>
  <c r="J370" i="11"/>
  <c r="BK255" i="11"/>
  <c r="BK297" i="12"/>
  <c r="BK160" i="12"/>
  <c r="BK222" i="12"/>
  <c r="J160" i="12"/>
  <c r="J297" i="12"/>
  <c r="J215" i="12"/>
  <c r="BK211" i="12"/>
  <c r="J251" i="12"/>
  <c r="BK176" i="12"/>
  <c r="J313" i="12"/>
  <c r="BK215" i="12"/>
  <c r="J234" i="13"/>
  <c r="BK221" i="13"/>
  <c r="BK214" i="13"/>
  <c r="BK202" i="13"/>
  <c r="BK230" i="13"/>
  <c r="J230" i="13"/>
  <c r="BK2569" i="2"/>
  <c r="BK2116" i="2"/>
  <c r="BK1971" i="2"/>
  <c r="J1905" i="2"/>
  <c r="BK1865" i="2"/>
  <c r="BK1703" i="2"/>
  <c r="BK1482" i="2"/>
  <c r="BK1202" i="2"/>
  <c r="J756" i="2"/>
  <c r="BK460" i="2"/>
  <c r="BK211" i="2"/>
  <c r="BK2494" i="2"/>
  <c r="BK2286" i="2"/>
  <c r="J1963" i="2"/>
  <c r="BK1939" i="2"/>
  <c r="J1903" i="2"/>
  <c r="J1865" i="2"/>
  <c r="J1716" i="2"/>
  <c r="BK1440" i="2"/>
  <c r="BK1243" i="2"/>
  <c r="BK890" i="2"/>
  <c r="J609" i="2"/>
  <c r="J201" i="2"/>
  <c r="BK2449" i="2"/>
  <c r="BK1940" i="2"/>
  <c r="BK1902" i="2"/>
  <c r="J1759" i="2"/>
  <c r="BK1453" i="2"/>
  <c r="BK1179" i="2"/>
  <c r="J840" i="2"/>
  <c r="J460" i="2"/>
  <c r="J198" i="2"/>
  <c r="BK2468" i="2"/>
  <c r="J2196" i="2"/>
  <c r="BK1974" i="2"/>
  <c r="BK1930" i="2"/>
  <c r="BK1890" i="2"/>
  <c r="BK1864" i="2"/>
  <c r="J1736" i="2"/>
  <c r="BK1538" i="2"/>
  <c r="J1415" i="2"/>
  <c r="J1179" i="2"/>
  <c r="J654" i="2"/>
  <c r="J426" i="2"/>
  <c r="J2567" i="2"/>
  <c r="BK2386" i="2"/>
  <c r="J2208" i="2"/>
  <c r="J2041" i="2"/>
  <c r="J1958" i="2"/>
  <c r="BK1933" i="2"/>
  <c r="J1878" i="2"/>
  <c r="BK1832" i="2"/>
  <c r="J1457" i="2"/>
  <c r="J1292" i="2"/>
  <c r="BK906" i="2"/>
  <c r="J419" i="2"/>
  <c r="BK2530" i="2"/>
  <c r="BK2196" i="2"/>
  <c r="J1969" i="2"/>
  <c r="BK1889" i="2"/>
  <c r="J1774" i="2"/>
  <c r="J1567" i="2"/>
  <c r="J1430" i="2"/>
  <c r="BK1257" i="2"/>
  <c r="J849" i="2"/>
  <c r="J316" i="2"/>
  <c r="BK2301" i="2"/>
  <c r="BK1968" i="2"/>
  <c r="BK1921" i="2"/>
  <c r="J1889" i="2"/>
  <c r="BK1438" i="2"/>
  <c r="J1257" i="2"/>
  <c r="BK898" i="2"/>
  <c r="J692" i="2"/>
  <c r="J299" i="2"/>
  <c r="BK2831" i="2"/>
  <c r="J2808" i="2"/>
  <c r="BK2759" i="2"/>
  <c r="BK2722" i="2"/>
  <c r="J2711" i="2"/>
  <c r="J2679" i="2"/>
  <c r="J2632" i="2"/>
  <c r="BK2610" i="2"/>
  <c r="J2487" i="2"/>
  <c r="J2077" i="2"/>
  <c r="BK1893" i="2"/>
  <c r="J1834" i="2"/>
  <c r="BK1536" i="2"/>
  <c r="J1447" i="2"/>
  <c r="BK1313" i="2"/>
  <c r="J710" i="2"/>
  <c r="BK469" i="2"/>
  <c r="J262" i="2"/>
  <c r="J167" i="3"/>
  <c r="BK145" i="3"/>
  <c r="BK164" i="3"/>
  <c r="J188" i="3"/>
  <c r="J140" i="3"/>
  <c r="BK171" i="3"/>
  <c r="J456" i="4"/>
  <c r="J295" i="4"/>
  <c r="BK237" i="4"/>
  <c r="BK462" i="4"/>
  <c r="BK312" i="4"/>
  <c r="J210" i="4"/>
  <c r="BK480" i="4"/>
  <c r="J377" i="4"/>
  <c r="J233" i="4"/>
  <c r="J480" i="4"/>
  <c r="J367" i="4"/>
  <c r="BK206" i="4"/>
  <c r="BK336" i="4"/>
  <c r="BK245" i="4"/>
  <c r="BK166" i="4"/>
  <c r="BK434" i="4"/>
  <c r="J309" i="4"/>
  <c r="BK449" i="4"/>
  <c r="BK340" i="4"/>
  <c r="BK263" i="4"/>
  <c r="J158" i="4"/>
  <c r="J497" i="4"/>
  <c r="BK465" i="4"/>
  <c r="BK430" i="4"/>
  <c r="BK320" i="4"/>
  <c r="BK229" i="4"/>
  <c r="J169" i="5"/>
  <c r="J133" i="5"/>
  <c r="J171" i="5"/>
  <c r="BK138" i="5"/>
  <c r="J163" i="5"/>
  <c r="J138" i="5"/>
  <c r="BK176" i="5"/>
  <c r="BK137" i="5"/>
  <c r="J188" i="5"/>
  <c r="J168" i="5"/>
  <c r="BK192" i="5"/>
  <c r="J141" i="5"/>
  <c r="BK187" i="5"/>
  <c r="J149" i="5"/>
  <c r="J192" i="5"/>
  <c r="BK173" i="5"/>
  <c r="J142" i="5"/>
  <c r="J240" i="6"/>
  <c r="BK179" i="6"/>
  <c r="J250" i="6"/>
  <c r="BK150" i="6"/>
  <c r="BK250" i="6"/>
  <c r="BK217" i="6"/>
  <c r="J179" i="6"/>
  <c r="BK270" i="6"/>
  <c r="J211" i="6"/>
  <c r="BK184" i="6"/>
  <c r="J134" i="6"/>
  <c r="BK268" i="6"/>
  <c r="J237" i="6"/>
  <c r="J203" i="6"/>
  <c r="J152" i="6"/>
  <c r="J270" i="6"/>
  <c r="J219" i="6"/>
  <c r="J168" i="6"/>
  <c r="J199" i="6"/>
  <c r="J164" i="6"/>
  <c r="BK284" i="6"/>
  <c r="BK248" i="6"/>
  <c r="BK201" i="6"/>
  <c r="BK586" i="7"/>
  <c r="BK564" i="7"/>
  <c r="J504" i="7"/>
  <c r="BK421" i="7"/>
  <c r="BK280" i="7"/>
  <c r="BK236" i="7"/>
  <c r="J192" i="7"/>
  <c r="J148" i="7"/>
  <c r="BK555" i="7"/>
  <c r="BK516" i="7"/>
  <c r="BK452" i="7"/>
  <c r="J396" i="7"/>
  <c r="J330" i="7"/>
  <c r="BK234" i="7"/>
  <c r="BK195" i="7"/>
  <c r="J141" i="7"/>
  <c r="BK515" i="7"/>
  <c r="BK495" i="7"/>
  <c r="BK438" i="7"/>
  <c r="J375" i="7"/>
  <c r="BK262" i="7"/>
  <c r="J213" i="7"/>
  <c r="BK151" i="7"/>
  <c r="J523" i="7"/>
  <c r="BK462" i="7"/>
  <c r="J391" i="7"/>
  <c r="BK345" i="7"/>
  <c r="J262" i="7"/>
  <c r="J203" i="7"/>
  <c r="J140" i="7"/>
  <c r="J527" i="7"/>
  <c r="J486" i="7"/>
  <c r="BK426" i="7"/>
  <c r="J301" i="7"/>
  <c r="J228" i="7"/>
  <c r="J152" i="7"/>
  <c r="BK540" i="7"/>
  <c r="BK492" i="7"/>
  <c r="J424" i="7"/>
  <c r="BK368" i="7"/>
  <c r="J352" i="7"/>
  <c r="BK269" i="7"/>
  <c r="BK229" i="7"/>
  <c r="J607" i="7"/>
  <c r="J158" i="8"/>
  <c r="BK303" i="8"/>
  <c r="BK230" i="8"/>
  <c r="BK183" i="8"/>
  <c r="BK161" i="8"/>
  <c r="BK312" i="8"/>
  <c r="J308" i="8"/>
  <c r="BK244" i="8"/>
  <c r="BK190" i="8"/>
  <c r="J346" i="9"/>
  <c r="J299" i="9"/>
  <c r="BK267" i="9"/>
  <c r="BK219" i="9"/>
  <c r="J178" i="9"/>
  <c r="J316" i="9"/>
  <c r="J229" i="9"/>
  <c r="J162" i="9"/>
  <c r="J321" i="9"/>
  <c r="J282" i="9"/>
  <c r="J246" i="9"/>
  <c r="J209" i="9"/>
  <c r="BK175" i="9"/>
  <c r="BK319" i="9"/>
  <c r="BK287" i="9"/>
  <c r="BK262" i="9"/>
  <c r="J210" i="9"/>
  <c r="J177" i="9"/>
  <c r="J339" i="9"/>
  <c r="BK280" i="9"/>
  <c r="J175" i="9"/>
  <c r="BK159" i="9"/>
  <c r="J242" i="9"/>
  <c r="J344" i="9"/>
  <c r="BK272" i="9"/>
  <c r="BK242" i="9"/>
  <c r="J179" i="9"/>
  <c r="J147" i="9"/>
  <c r="BK233" i="9"/>
  <c r="BK155" i="10"/>
  <c r="J136" i="10"/>
  <c r="J135" i="10"/>
  <c r="BK146" i="10"/>
  <c r="BK141" i="10"/>
  <c r="J139" i="10"/>
  <c r="J142" i="10"/>
  <c r="J143" i="10"/>
  <c r="J128" i="10"/>
  <c r="J771" i="11"/>
  <c r="J703" i="11"/>
  <c r="BK557" i="11"/>
  <c r="BK368" i="11"/>
  <c r="BK179" i="11"/>
  <c r="BK737" i="11"/>
  <c r="BK608" i="11"/>
  <c r="BK483" i="11"/>
  <c r="BK427" i="11"/>
  <c r="BK299" i="11"/>
  <c r="BK787" i="11"/>
  <c r="J681" i="11"/>
  <c r="J540" i="11"/>
  <c r="J385" i="11"/>
  <c r="J793" i="11"/>
  <c r="BK765" i="11"/>
  <c r="BK565" i="11"/>
  <c r="BK467" i="11"/>
  <c r="J175" i="11"/>
  <c r="BK763" i="11"/>
  <c r="BK673" i="11"/>
  <c r="J537" i="11"/>
  <c r="J437" i="11"/>
  <c r="J250" i="11"/>
  <c r="BK155" i="11"/>
  <c r="J748" i="11"/>
  <c r="J604" i="11"/>
  <c r="J459" i="11"/>
  <c r="J307" i="11"/>
  <c r="BK171" i="11"/>
  <c r="BK769" i="11"/>
  <c r="BK540" i="11"/>
  <c r="BK406" i="11"/>
  <c r="BK279" i="11"/>
  <c r="J800" i="11"/>
  <c r="BK796" i="11"/>
  <c r="J770" i="11"/>
  <c r="J650" i="11"/>
  <c r="J513" i="11"/>
  <c r="J291" i="11"/>
  <c r="J226" i="11"/>
  <c r="BK251" i="12"/>
  <c r="BK313" i="12"/>
  <c r="BK265" i="12"/>
  <c r="J304" i="12"/>
  <c r="BK194" i="12"/>
  <c r="BK244" i="12"/>
  <c r="J222" i="12"/>
  <c r="J154" i="12"/>
  <c r="BK299" i="12"/>
  <c r="BK134" i="12"/>
  <c r="J186" i="13"/>
  <c r="J191" i="13"/>
  <c r="BK183" i="13"/>
  <c r="BK186" i="13"/>
  <c r="BK2579" i="2"/>
  <c r="J2066" i="2"/>
  <c r="J1957" i="2"/>
  <c r="J1894" i="2"/>
  <c r="J1833" i="2"/>
  <c r="BK1559" i="2"/>
  <c r="BK1480" i="2"/>
  <c r="J1077" i="2"/>
  <c r="BK628" i="2"/>
  <c r="BK456" i="2"/>
  <c r="J308" i="2"/>
  <c r="J2522" i="2"/>
  <c r="J2341" i="2"/>
  <c r="J1959" i="2"/>
  <c r="BK1931" i="2"/>
  <c r="J1892" i="2"/>
  <c r="BK1866" i="2"/>
  <c r="BK1592" i="2"/>
  <c r="J1337" i="2"/>
  <c r="BK1220" i="2"/>
  <c r="BK994" i="2"/>
  <c r="J617" i="2"/>
  <c r="J335" i="2"/>
  <c r="J2540" i="2"/>
  <c r="J1970" i="2"/>
  <c r="BK1870" i="2"/>
  <c r="J1634" i="2"/>
  <c r="J1442" i="2"/>
  <c r="J1068" i="2"/>
  <c r="J775" i="2"/>
  <c r="J582" i="2"/>
  <c r="BK389" i="2"/>
  <c r="BK190" i="2"/>
  <c r="J2446" i="2"/>
  <c r="J2002" i="2"/>
  <c r="BK1934" i="2"/>
  <c r="BK1879" i="2"/>
  <c r="J1853" i="2"/>
  <c r="J1592" i="2"/>
  <c r="J1470" i="2"/>
  <c r="J1328" i="2"/>
  <c r="J1117" i="2"/>
  <c r="J906" i="2"/>
  <c r="J600" i="2"/>
  <c r="J380" i="2"/>
  <c r="J2547" i="2"/>
  <c r="J2426" i="2"/>
  <c r="BK2157" i="2"/>
  <c r="J1974" i="2"/>
  <c r="BK1963" i="2"/>
  <c r="J1938" i="2"/>
  <c r="BK1885" i="2"/>
  <c r="J1790" i="2"/>
  <c r="J1548" i="2"/>
  <c r="J1419" i="2"/>
  <c r="BK1211" i="2"/>
  <c r="BK956" i="2"/>
  <c r="J516" i="2"/>
  <c r="J173" i="2"/>
  <c r="J2301" i="2"/>
  <c r="BK2056" i="2"/>
  <c r="J1945" i="2"/>
  <c r="J1880" i="2"/>
  <c r="BK1850" i="2"/>
  <c r="J1590" i="2"/>
  <c r="BK1518" i="2"/>
  <c r="J1424" i="2"/>
  <c r="BK975" i="2"/>
  <c r="J898" i="2"/>
  <c r="J412" i="2"/>
  <c r="J2501" i="2"/>
  <c r="BK2120" i="2"/>
  <c r="BK1937" i="2"/>
  <c r="J1896" i="2"/>
  <c r="J1871" i="2"/>
  <c r="J1386" i="2"/>
  <c r="J1228" i="2"/>
  <c r="J922" i="2"/>
  <c r="BK825" i="2"/>
  <c r="BK438" i="2"/>
  <c r="J2823" i="2"/>
  <c r="BK2778" i="2"/>
  <c r="J2741" i="2"/>
  <c r="BK2720" i="2"/>
  <c r="BK2701" i="2"/>
  <c r="BK2679" i="2"/>
  <c r="BK2632" i="2"/>
  <c r="J2614" i="2"/>
  <c r="J2577" i="2"/>
  <c r="J2329" i="2"/>
  <c r="J2058" i="2"/>
  <c r="J1899" i="2"/>
  <c r="J1867" i="2"/>
  <c r="J1724" i="2"/>
  <c r="BK1567" i="2"/>
  <c r="BK1419" i="2"/>
  <c r="BK1299" i="2"/>
  <c r="J994" i="2"/>
  <c r="BK440" i="2"/>
  <c r="BK222" i="2"/>
  <c r="BK153" i="3"/>
  <c r="J126" i="3"/>
  <c r="J174" i="3"/>
  <c r="BK133" i="3"/>
  <c r="BK148" i="3"/>
  <c r="BK128" i="3"/>
  <c r="BK176" i="3"/>
  <c r="J150" i="3"/>
  <c r="J434" i="4"/>
  <c r="J328" i="4"/>
  <c r="J249" i="4"/>
  <c r="BK138" i="4"/>
  <c r="J384" i="4"/>
  <c r="BK309" i="4"/>
  <c r="BK191" i="4"/>
  <c r="J459" i="4"/>
  <c r="J298" i="4"/>
  <c r="J245" i="4"/>
  <c r="BK491" i="4"/>
  <c r="J374" i="4"/>
  <c r="J266" i="4"/>
  <c r="J348" i="4"/>
  <c r="J269" i="4"/>
  <c r="J214" i="4"/>
  <c r="J452" i="4"/>
  <c r="BK381" i="4"/>
  <c r="BK292" i="4"/>
  <c r="BK456" i="4"/>
  <c r="J344" i="4"/>
  <c r="J281" i="4"/>
  <c r="BK142" i="4"/>
  <c r="J495" i="4"/>
  <c r="BK452" i="4"/>
  <c r="BK384" i="4"/>
  <c r="BK295" i="4"/>
  <c r="J206" i="4"/>
  <c r="BK167" i="5"/>
  <c r="BK191" i="5"/>
  <c r="J159" i="5"/>
  <c r="BK193" i="5"/>
  <c r="BK148" i="5"/>
  <c r="BK157" i="5"/>
  <c r="J193" i="5"/>
  <c r="J145" i="5"/>
  <c r="BK198" i="5"/>
  <c r="J170" i="5"/>
  <c r="BK136" i="5"/>
  <c r="J182" i="5"/>
  <c r="J158" i="5"/>
  <c r="J130" i="5"/>
  <c r="BK158" i="5"/>
  <c r="J136" i="5"/>
  <c r="J259" i="6"/>
  <c r="BK199" i="6"/>
  <c r="J128" i="6"/>
  <c r="BK233" i="6"/>
  <c r="J130" i="6"/>
  <c r="J194" i="6"/>
  <c r="BK170" i="6"/>
  <c r="J282" i="6"/>
  <c r="BK240" i="6"/>
  <c r="BK209" i="6"/>
  <c r="BK180" i="6"/>
  <c r="BK132" i="6"/>
  <c r="BK244" i="6"/>
  <c r="BK225" i="6"/>
  <c r="J166" i="6"/>
  <c r="BK283" i="6"/>
  <c r="BK251" i="6"/>
  <c r="J184" i="6"/>
  <c r="BK207" i="6"/>
  <c r="BK182" i="6"/>
  <c r="BK148" i="6"/>
  <c r="BK266" i="6"/>
  <c r="BK215" i="6"/>
  <c r="BK185" i="6"/>
  <c r="J138" i="6"/>
  <c r="BK580" i="7"/>
  <c r="BK534" i="7"/>
  <c r="BK475" i="7"/>
  <c r="J404" i="7"/>
  <c r="BK260" i="7"/>
  <c r="BK226" i="7"/>
  <c r="BK187" i="7"/>
  <c r="J142" i="7"/>
  <c r="BK547" i="7"/>
  <c r="BK488" i="7"/>
  <c r="J436" i="7"/>
  <c r="J389" i="7"/>
  <c r="BK326" i="7"/>
  <c r="BK232" i="7"/>
  <c r="BK152" i="7"/>
  <c r="BK521" i="7"/>
  <c r="J497" i="7"/>
  <c r="BK391" i="7"/>
  <c r="J258" i="7"/>
  <c r="BK167" i="7"/>
  <c r="J597" i="7"/>
  <c r="BK436" i="7"/>
  <c r="BK363" i="7"/>
  <c r="J280" i="7"/>
  <c r="J215" i="7"/>
  <c r="BK160" i="7"/>
  <c r="BK538" i="7"/>
  <c r="J498" i="7"/>
  <c r="J454" i="7"/>
  <c r="BK355" i="7"/>
  <c r="BK276" i="7"/>
  <c r="J190" i="7"/>
  <c r="J564" i="7"/>
  <c r="J505" i="7"/>
  <c r="J363" i="7"/>
  <c r="BK330" i="7"/>
  <c r="J260" i="7"/>
  <c r="BK199" i="7"/>
  <c r="BK603" i="7"/>
  <c r="J327" i="8"/>
  <c r="BK259" i="8"/>
  <c r="J202" i="8"/>
  <c r="J159" i="8"/>
  <c r="BK324" i="8"/>
  <c r="BK319" i="8"/>
  <c r="J230" i="8"/>
  <c r="BK175" i="8"/>
  <c r="J335" i="9"/>
  <c r="BK278" i="9"/>
  <c r="BK236" i="9"/>
  <c r="J185" i="9"/>
  <c r="BK335" i="9"/>
  <c r="J261" i="9"/>
  <c r="BK189" i="9"/>
  <c r="BK341" i="9"/>
  <c r="BK299" i="9"/>
  <c r="J254" i="9"/>
  <c r="J200" i="9"/>
  <c r="BK337" i="9"/>
  <c r="J278" i="9"/>
  <c r="BK250" i="9"/>
  <c r="BK208" i="9"/>
  <c r="BK170" i="9"/>
  <c r="J319" i="9"/>
  <c r="J267" i="9"/>
  <c r="J219" i="9"/>
  <c r="J167" i="9"/>
  <c r="BK326" i="9"/>
  <c r="J231" i="9"/>
  <c r="BK179" i="9"/>
  <c r="BK316" i="9"/>
  <c r="J257" i="9"/>
  <c r="BK238" i="9"/>
  <c r="J204" i="9"/>
  <c r="J168" i="9"/>
  <c r="J270" i="9"/>
  <c r="BK217" i="9"/>
  <c r="J156" i="10"/>
  <c r="BK130" i="10"/>
  <c r="J154" i="10"/>
  <c r="BK154" i="10"/>
  <c r="J147" i="10"/>
  <c r="J133" i="10"/>
  <c r="BK137" i="10"/>
  <c r="BK782" i="11"/>
  <c r="J693" i="11"/>
  <c r="J565" i="11"/>
  <c r="J419" i="11"/>
  <c r="BK291" i="11"/>
  <c r="BK789" i="11"/>
  <c r="BK703" i="11"/>
  <c r="BK499" i="11"/>
  <c r="J446" i="11"/>
  <c r="BK370" i="11"/>
  <c r="BK238" i="11"/>
  <c r="BK751" i="11"/>
  <c r="J654" i="11"/>
  <c r="J503" i="11"/>
  <c r="BK231" i="11"/>
  <c r="BK738" i="11"/>
  <c r="BK681" i="11"/>
  <c r="BK487" i="11"/>
  <c r="BK167" i="11"/>
  <c r="BK693" i="11"/>
  <c r="J588" i="11"/>
  <c r="J448" i="11"/>
  <c r="BK287" i="11"/>
  <c r="BK771" i="11"/>
  <c r="J714" i="11"/>
  <c r="BK569" i="11"/>
  <c r="BK419" i="11"/>
  <c r="J267" i="11"/>
  <c r="BK791" i="11"/>
  <c r="J665" i="11"/>
  <c r="BK402" i="11"/>
  <c r="J155" i="11"/>
  <c r="J798" i="11"/>
  <c r="J795" i="11"/>
  <c r="J769" i="11"/>
  <c r="BK604" i="11"/>
  <c r="J402" i="11"/>
  <c r="J311" i="11"/>
  <c r="BK148" i="12"/>
  <c r="BK304" i="12"/>
  <c r="BK128" i="12"/>
  <c r="BK234" i="12"/>
  <c r="BK284" i="12"/>
  <c r="BK170" i="12"/>
  <c r="BK228" i="12"/>
  <c r="J164" i="12"/>
  <c r="BK311" i="12"/>
  <c r="BK181" i="12"/>
  <c r="BK141" i="13"/>
  <c r="BK181" i="13"/>
  <c r="J217" i="13"/>
  <c r="J148" i="13"/>
  <c r="J2120" i="2"/>
  <c r="BK2002" i="2"/>
  <c r="J1933" i="2"/>
  <c r="J1861" i="2"/>
  <c r="J1528" i="2"/>
  <c r="BK1264" i="2"/>
  <c r="BK986" i="2"/>
  <c r="J563" i="2"/>
  <c r="J382" i="2"/>
  <c r="BK198" i="2"/>
  <c r="J2386" i="2"/>
  <c r="BK2077" i="2"/>
  <c r="BK1943" i="2"/>
  <c r="J1928" i="2"/>
  <c r="J1890" i="2"/>
  <c r="BK1790" i="2"/>
  <c r="J1435" i="2"/>
  <c r="J1285" i="2"/>
  <c r="J1041" i="2"/>
  <c r="BK708" i="2"/>
  <c r="J404" i="2"/>
  <c r="BK166" i="2"/>
  <c r="J2303" i="2"/>
  <c r="BK1942" i="2"/>
  <c r="J1906" i="2"/>
  <c r="J1832" i="2"/>
  <c r="J1480" i="2"/>
  <c r="J1395" i="2"/>
  <c r="J938" i="2"/>
  <c r="BK516" i="2"/>
  <c r="J326" i="2"/>
  <c r="AS95" i="1"/>
  <c r="BK1695" i="2"/>
  <c r="BK1447" i="2"/>
  <c r="J1220" i="2"/>
  <c r="BK947" i="2"/>
  <c r="J511" i="2"/>
  <c r="J357" i="2"/>
  <c r="BK2540" i="2"/>
  <c r="BK2349" i="2"/>
  <c r="BK2146" i="2"/>
  <c r="BK1966" i="2"/>
  <c r="J1942" i="2"/>
  <c r="BK1892" i="2"/>
  <c r="BK1862" i="2"/>
  <c r="BK1678" i="2"/>
  <c r="BK1528" i="2"/>
  <c r="J1368" i="2"/>
  <c r="J1189" i="2"/>
  <c r="J975" i="2"/>
  <c r="BK526" i="2"/>
  <c r="BK254" i="2"/>
  <c r="J2360" i="2"/>
  <c r="BK2155" i="2"/>
  <c r="BK2048" i="2"/>
  <c r="J1930" i="2"/>
  <c r="BK1834" i="2"/>
  <c r="BK1636" i="2"/>
  <c r="BK1457" i="2"/>
  <c r="BK1405" i="2"/>
  <c r="J1211" i="2"/>
  <c r="J700" i="2"/>
  <c r="J373" i="2"/>
  <c r="BK2327" i="2"/>
  <c r="J1961" i="2"/>
  <c r="BK1900" i="2"/>
  <c r="J1876" i="2"/>
  <c r="J1313" i="2"/>
  <c r="BK1050" i="2"/>
  <c r="J890" i="2"/>
  <c r="BK654" i="2"/>
  <c r="J350" i="2"/>
  <c r="J2835" i="2"/>
  <c r="J2809" i="2"/>
  <c r="BK2765" i="2"/>
  <c r="J2733" i="2"/>
  <c r="BK2711" i="2"/>
  <c r="J2700" i="2"/>
  <c r="J2652" i="2"/>
  <c r="BK2617" i="2"/>
  <c r="BK2600" i="2"/>
  <c r="BK2370" i="2"/>
  <c r="BK2085" i="2"/>
  <c r="BK1932" i="2"/>
  <c r="BK1881" i="2"/>
  <c r="J1858" i="2"/>
  <c r="BK1759" i="2"/>
  <c r="J1587" i="2"/>
  <c r="J1453" i="2"/>
  <c r="BK1361" i="2"/>
  <c r="BK882" i="2"/>
  <c r="J492" i="2"/>
  <c r="BK280" i="2"/>
  <c r="BK188" i="3"/>
  <c r="J132" i="3"/>
  <c r="J170" i="3"/>
  <c r="BK132" i="3"/>
  <c r="BK179" i="3"/>
  <c r="J133" i="3"/>
  <c r="BK124" i="3"/>
  <c r="J155" i="3"/>
  <c r="BK416" i="4"/>
  <c r="J261" i="4"/>
  <c r="J166" i="4"/>
  <c r="BK437" i="4"/>
  <c r="BK356" i="4"/>
  <c r="J237" i="4"/>
  <c r="J491" i="4"/>
  <c r="J430" i="4"/>
  <c r="BK261" i="4"/>
  <c r="J177" i="4"/>
  <c r="BK400" i="4"/>
  <c r="J275" i="4"/>
  <c r="J371" i="4"/>
  <c r="BK278" i="4"/>
  <c r="BK179" i="4"/>
  <c r="J132" i="4"/>
  <c r="J388" i="4"/>
  <c r="BK316" i="4"/>
  <c r="BK183" i="4"/>
  <c r="J396" i="4"/>
  <c r="J316" i="4"/>
  <c r="J202" i="4"/>
  <c r="J145" i="4"/>
  <c r="BK495" i="4"/>
  <c r="J462" i="4"/>
  <c r="BK348" i="4"/>
  <c r="BK302" i="4"/>
  <c r="BK249" i="4"/>
  <c r="BK171" i="5"/>
  <c r="BK134" i="5"/>
  <c r="J175" i="5"/>
  <c r="J146" i="5"/>
  <c r="BK190" i="5"/>
  <c r="BK154" i="5"/>
  <c r="J189" i="5"/>
  <c r="BK145" i="5"/>
  <c r="BK178" i="5"/>
  <c r="J134" i="5"/>
  <c r="J174" i="5"/>
  <c r="BK140" i="5"/>
  <c r="J196" i="5"/>
  <c r="J155" i="5"/>
  <c r="J199" i="5"/>
  <c r="J178" i="5"/>
  <c r="BK146" i="5"/>
  <c r="J260" i="6"/>
  <c r="J221" i="6"/>
  <c r="J158" i="6"/>
  <c r="BK264" i="6"/>
  <c r="BK142" i="6"/>
  <c r="J229" i="6"/>
  <c r="J182" i="6"/>
  <c r="BK262" i="6"/>
  <c r="J217" i="6"/>
  <c r="J207" i="6"/>
  <c r="J162" i="6"/>
  <c r="J275" i="6"/>
  <c r="BK246" i="6"/>
  <c r="J174" i="6"/>
  <c r="J154" i="6"/>
  <c r="J257" i="6"/>
  <c r="J223" i="6"/>
  <c r="J180" i="6"/>
  <c r="BK198" i="6"/>
  <c r="J156" i="6"/>
  <c r="J280" i="6"/>
  <c r="J251" i="6"/>
  <c r="BK211" i="6"/>
  <c r="BK164" i="6"/>
  <c r="BK576" i="7"/>
  <c r="BK545" i="7"/>
  <c r="J492" i="7"/>
  <c r="BK416" i="7"/>
  <c r="BK258" i="7"/>
  <c r="BK205" i="7"/>
  <c r="BK177" i="7"/>
  <c r="J561" i="7"/>
  <c r="BK530" i="7"/>
  <c r="J469" i="7"/>
  <c r="BK429" i="7"/>
  <c r="BK375" i="7"/>
  <c r="J303" i="7"/>
  <c r="BK220" i="7"/>
  <c r="BK148" i="7"/>
  <c r="BK558" i="7"/>
  <c r="BK504" i="7"/>
  <c r="J426" i="7"/>
  <c r="J296" i="7"/>
  <c r="J220" i="7"/>
  <c r="BK158" i="7"/>
  <c r="J582" i="7"/>
  <c r="BK511" i="7"/>
  <c r="BK410" i="7"/>
  <c r="J368" i="7"/>
  <c r="BK288" i="7"/>
  <c r="BK238" i="7"/>
  <c r="J199" i="7"/>
  <c r="BK574" i="7"/>
  <c r="J495" i="7"/>
  <c r="J440" i="7"/>
  <c r="BK380" i="7"/>
  <c r="J236" i="7"/>
  <c r="BK171" i="7"/>
  <c r="J543" i="7"/>
  <c r="BK501" i="7"/>
  <c r="BK435" i="7"/>
  <c r="J278" i="7"/>
  <c r="BK213" i="7"/>
  <c r="J593" i="7"/>
  <c r="J580" i="7"/>
  <c r="J578" i="7"/>
  <c r="J336" i="7"/>
  <c r="J306" i="7"/>
  <c r="J276" i="7"/>
  <c r="BK256" i="7"/>
  <c r="J248" i="7"/>
  <c r="BK228" i="7"/>
  <c r="BK193" i="7"/>
  <c r="J183" i="7"/>
  <c r="BK146" i="7"/>
  <c r="J625" i="7"/>
  <c r="J623" i="7"/>
  <c r="BK619" i="7"/>
  <c r="J616" i="7"/>
  <c r="J613" i="7"/>
  <c r="J609" i="7"/>
  <c r="BK578" i="7"/>
  <c r="J530" i="7"/>
  <c r="J510" i="7"/>
  <c r="J467" i="7"/>
  <c r="J435" i="7"/>
  <c r="J399" i="7"/>
  <c r="BK360" i="7"/>
  <c r="BK342" i="7"/>
  <c r="BK306" i="7"/>
  <c r="J274" i="7"/>
  <c r="J250" i="7"/>
  <c r="BK246" i="7"/>
  <c r="J197" i="7"/>
  <c r="BK179" i="7"/>
  <c r="BK173" i="7"/>
  <c r="BK156" i="7"/>
  <c r="BK353" i="8"/>
  <c r="BK332" i="8"/>
  <c r="J319" i="8"/>
  <c r="J303" i="8"/>
  <c r="J295" i="8"/>
  <c r="J278" i="8"/>
  <c r="J256" i="8"/>
  <c r="BK241" i="8"/>
  <c r="BK225" i="8"/>
  <c r="J218" i="8"/>
  <c r="BK197" i="8"/>
  <c r="J175" i="8"/>
  <c r="BK153" i="8"/>
  <c r="J329" i="8"/>
  <c r="BK301" i="8"/>
  <c r="J276" i="8"/>
  <c r="J270" i="8"/>
  <c r="BK246" i="8"/>
  <c r="BK237" i="8"/>
  <c r="BK213" i="8"/>
  <c r="J203" i="8"/>
  <c r="J180" i="8"/>
  <c r="BK157" i="8"/>
  <c r="BK344" i="8"/>
  <c r="BK321" i="8"/>
  <c r="J259" i="8"/>
  <c r="BK209" i="8"/>
  <c r="BK186" i="8"/>
  <c r="BK351" i="8"/>
  <c r="BK264" i="8"/>
  <c r="J241" i="8"/>
  <c r="BK198" i="8"/>
  <c r="J183" i="8"/>
  <c r="BK335" i="8"/>
  <c r="J297" i="8"/>
  <c r="BK232" i="8"/>
  <c r="BK188" i="8"/>
  <c r="BK151" i="8"/>
  <c r="J317" i="8"/>
  <c r="BK293" i="8"/>
  <c r="J349" i="8"/>
  <c r="J253" i="8"/>
  <c r="J197" i="8"/>
  <c r="J160" i="8"/>
  <c r="BK301" i="9"/>
  <c r="BK258" i="9"/>
  <c r="BK204" i="9"/>
  <c r="BK344" i="9"/>
  <c r="BK263" i="9"/>
  <c r="BK240" i="9"/>
  <c r="J184" i="9"/>
  <c r="BK331" i="9"/>
  <c r="J293" i="9"/>
  <c r="BK259" i="9"/>
  <c r="J206" i="9"/>
  <c r="J164" i="9"/>
  <c r="BK310" i="9"/>
  <c r="BK274" i="9"/>
  <c r="BK243" i="9"/>
  <c r="BK200" i="9"/>
  <c r="J157" i="9"/>
  <c r="J310" i="9"/>
  <c r="J240" i="9"/>
  <c r="J211" i="9"/>
  <c r="BK165" i="9"/>
  <c r="J311" i="9"/>
  <c r="J241" i="9"/>
  <c r="BK187" i="9"/>
  <c r="BK308" i="9"/>
  <c r="BK246" i="9"/>
  <c r="BK178" i="9"/>
  <c r="BK155" i="9"/>
  <c r="J237" i="9"/>
  <c r="BK196" i="9"/>
  <c r="BK143" i="10"/>
  <c r="J153" i="10"/>
  <c r="BK131" i="10"/>
  <c r="BK142" i="10"/>
  <c r="J126" i="10"/>
  <c r="BK127" i="10"/>
  <c r="J130" i="10"/>
  <c r="BK135" i="10"/>
  <c r="BK775" i="11"/>
  <c r="J719" i="11"/>
  <c r="BK625" i="11"/>
  <c r="J509" i="11"/>
  <c r="BK328" i="11"/>
  <c r="J163" i="11"/>
  <c r="BK762" i="11"/>
  <c r="J673" i="11"/>
  <c r="BK553" i="11"/>
  <c r="J445" i="11"/>
  <c r="J328" i="11"/>
  <c r="J195" i="11"/>
  <c r="BK744" i="11"/>
  <c r="BK642" i="11"/>
  <c r="J367" i="11"/>
  <c r="J202" i="11"/>
  <c r="BK776" i="11"/>
  <c r="BK699" i="11"/>
  <c r="BK518" i="11"/>
  <c r="J207" i="11"/>
  <c r="J781" i="11"/>
  <c r="J661" i="11"/>
  <c r="J483" i="11"/>
  <c r="J406" i="11"/>
  <c r="J179" i="11"/>
  <c r="J744" i="11"/>
  <c r="BK596" i="11"/>
  <c r="J431" i="11"/>
  <c r="J295" i="11"/>
  <c r="BK784" i="11"/>
  <c r="BK689" i="11"/>
  <c r="BK509" i="11"/>
  <c r="BK381" i="11"/>
  <c r="BK801" i="11"/>
  <c r="J797" i="11"/>
  <c r="BK792" i="11"/>
  <c r="J740" i="11"/>
  <c r="J592" i="11"/>
  <c r="J393" i="11"/>
  <c r="J287" i="11"/>
  <c r="BK219" i="11"/>
  <c r="J194" i="12"/>
  <c r="J176" i="12"/>
  <c r="BK164" i="12"/>
  <c r="BK236" i="12"/>
  <c r="J299" i="12"/>
  <c r="J128" i="12"/>
  <c r="J218" i="12"/>
  <c r="BK318" i="12"/>
  <c r="J236" i="12"/>
  <c r="J2384" i="2"/>
  <c r="BK1972" i="2"/>
  <c r="J1940" i="2"/>
  <c r="J1879" i="2"/>
  <c r="BK1788" i="2"/>
  <c r="BK1497" i="2"/>
  <c r="J1271" i="2"/>
  <c r="J956" i="2"/>
  <c r="BK535" i="2"/>
  <c r="J359" i="2"/>
  <c r="BK2558" i="2"/>
  <c r="J2406" i="2"/>
  <c r="BK1967" i="2"/>
  <c r="J1934" i="2"/>
  <c r="BK1899" i="2"/>
  <c r="BK1876" i="2"/>
  <c r="BK1800" i="2"/>
  <c r="BK1569" i="2"/>
  <c r="BK1292" i="2"/>
  <c r="BK1171" i="2"/>
  <c r="J825" i="2"/>
  <c r="BK373" i="2"/>
  <c r="J2587" i="2"/>
  <c r="J2266" i="2"/>
  <c r="J1936" i="2"/>
  <c r="BK1894" i="2"/>
  <c r="J1695" i="2"/>
  <c r="J1571" i="2"/>
  <c r="J1427" i="2"/>
  <c r="BK1032" i="2"/>
  <c r="BK710" i="2"/>
  <c r="BK428" i="2"/>
  <c r="BK270" i="2"/>
  <c r="J2515" i="2"/>
  <c r="J2312" i="2"/>
  <c r="BK2136" i="2"/>
  <c r="J1964" i="2"/>
  <c r="BK1923" i="2"/>
  <c r="J1872" i="2"/>
  <c r="BK1765" i="2"/>
  <c r="BK1587" i="2"/>
  <c r="BK1442" i="2"/>
  <c r="BK1250" i="2"/>
  <c r="BK966" i="2"/>
  <c r="BK608" i="2"/>
  <c r="J428" i="2"/>
  <c r="J166" i="2"/>
  <c r="J2468" i="2"/>
  <c r="J2327" i="2"/>
  <c r="BK2095" i="2"/>
  <c r="BK1965" i="2"/>
  <c r="J1910" i="2"/>
  <c r="J1743" i="2"/>
  <c r="J1520" i="2"/>
  <c r="J1353" i="2"/>
  <c r="BK1041" i="2"/>
  <c r="BK617" i="2"/>
  <c r="J222" i="2"/>
  <c r="BK2329" i="2"/>
  <c r="BK2058" i="2"/>
  <c r="BK1938" i="2"/>
  <c r="BK1888" i="2"/>
  <c r="BK1861" i="2"/>
  <c r="J1687" i="2"/>
  <c r="J1484" i="2"/>
  <c r="J1345" i="2"/>
  <c r="J966" i="2"/>
  <c r="J814" i="2"/>
  <c r="BK404" i="2"/>
  <c r="BK2351" i="2"/>
  <c r="J2085" i="2"/>
  <c r="BK1936" i="2"/>
  <c r="J1893" i="2"/>
  <c r="BK1867" i="2"/>
  <c r="J1278" i="2"/>
  <c r="J1002" i="2"/>
  <c r="BK814" i="2"/>
  <c r="J217" i="2"/>
  <c r="J2831" i="2"/>
  <c r="BK2808" i="2"/>
  <c r="J2778" i="2"/>
  <c r="BK2723" i="2"/>
  <c r="J2713" i="2"/>
  <c r="BK2700" i="2"/>
  <c r="BK2652" i="2"/>
  <c r="BK2614" i="2"/>
  <c r="J2579" i="2"/>
  <c r="J2286" i="2"/>
  <c r="J1971" i="2"/>
  <c r="J1931" i="2"/>
  <c r="J1888" i="2"/>
  <c r="BK1863" i="2"/>
  <c r="BK1774" i="2"/>
  <c r="J1546" i="2"/>
  <c r="BK1424" i="2"/>
  <c r="BK1306" i="2"/>
  <c r="BK692" i="2"/>
  <c r="BK426" i="2"/>
  <c r="BK233" i="2"/>
  <c r="BK170" i="3"/>
  <c r="J137" i="3"/>
  <c r="BK155" i="3"/>
  <c r="J128" i="3"/>
  <c r="J164" i="3"/>
  <c r="BK126" i="3"/>
  <c r="BK174" i="3"/>
  <c r="J482" i="4"/>
  <c r="BK388" i="4"/>
  <c r="BK257" i="4"/>
  <c r="J173" i="4"/>
  <c r="BK367" i="4"/>
  <c r="J302" i="4"/>
  <c r="BK158" i="4"/>
  <c r="BK443" i="4"/>
  <c r="BK272" i="4"/>
  <c r="J218" i="4"/>
  <c r="J443" i="4"/>
  <c r="BK324" i="4"/>
  <c r="BK473" i="4"/>
  <c r="BK266" i="4"/>
  <c r="BK145" i="4"/>
  <c r="J400" i="4"/>
  <c r="J340" i="4"/>
  <c r="J222" i="4"/>
  <c r="BK477" i="4"/>
  <c r="BK374" i="4"/>
  <c r="BK198" i="4"/>
  <c r="J138" i="4"/>
  <c r="J493" i="4"/>
  <c r="BK403" i="4"/>
  <c r="BK281" i="4"/>
  <c r="BK185" i="5"/>
  <c r="J150" i="5"/>
  <c r="J185" i="5"/>
  <c r="BK150" i="5"/>
  <c r="BK183" i="5"/>
  <c r="J153" i="5"/>
  <c r="J187" i="5"/>
  <c r="J143" i="5"/>
  <c r="BK184" i="5"/>
  <c r="BK139" i="5"/>
  <c r="BK188" i="5"/>
  <c r="BK165" i="5"/>
  <c r="J132" i="5"/>
  <c r="J176" i="5"/>
  <c r="J148" i="5"/>
  <c r="J181" i="5"/>
  <c r="BK155" i="5"/>
  <c r="BK131" i="5"/>
  <c r="BK254" i="6"/>
  <c r="J181" i="6"/>
  <c r="J284" i="6"/>
  <c r="BK176" i="6"/>
  <c r="J244" i="6"/>
  <c r="BK181" i="6"/>
  <c r="J277" i="6"/>
  <c r="BK219" i="6"/>
  <c r="BK196" i="6"/>
  <c r="BK152" i="6"/>
  <c r="J256" i="6"/>
  <c r="BK192" i="6"/>
  <c r="BK160" i="6"/>
  <c r="BK275" i="6"/>
  <c r="J242" i="6"/>
  <c r="J201" i="6"/>
  <c r="J144" i="6"/>
  <c r="BK177" i="6"/>
  <c r="BK272" i="6"/>
  <c r="BK229" i="6"/>
  <c r="BK203" i="6"/>
  <c r="BK130" i="6"/>
  <c r="J555" i="7"/>
  <c r="BK497" i="7"/>
  <c r="J365" i="7"/>
  <c r="J244" i="7"/>
  <c r="BK209" i="7"/>
  <c r="J173" i="7"/>
  <c r="BK567" i="7"/>
  <c r="J534" i="7"/>
  <c r="BK478" i="7"/>
  <c r="BK419" i="7"/>
  <c r="BK350" i="7"/>
  <c r="J246" i="7"/>
  <c r="J167" i="7"/>
  <c r="J138" i="7"/>
  <c r="J541" i="7"/>
  <c r="J462" i="7"/>
  <c r="J421" i="7"/>
  <c r="BK347" i="7"/>
  <c r="J217" i="7"/>
  <c r="BK165" i="7"/>
  <c r="J590" i="7"/>
  <c r="BK490" i="7"/>
  <c r="BK399" i="7"/>
  <c r="BK352" i="7"/>
  <c r="J252" i="7"/>
  <c r="BK201" i="7"/>
  <c r="J158" i="7"/>
  <c r="J517" i="7"/>
  <c r="J482" i="7"/>
  <c r="J339" i="7"/>
  <c r="BK278" i="7"/>
  <c r="BK217" i="7"/>
  <c r="J569" i="7"/>
  <c r="BK513" i="7"/>
  <c r="J478" i="7"/>
  <c r="J419" i="7"/>
  <c r="J242" i="7"/>
  <c r="BK597" i="7"/>
  <c r="J280" i="8"/>
  <c r="BK252" i="8"/>
  <c r="BK203" i="8"/>
  <c r="J165" i="8"/>
  <c r="BK276" i="8"/>
  <c r="BK253" i="8"/>
  <c r="BK215" i="8"/>
  <c r="J185" i="8"/>
  <c r="J351" i="8"/>
  <c r="J290" i="8"/>
  <c r="J226" i="8"/>
  <c r="BK180" i="8"/>
  <c r="J157" i="8"/>
  <c r="J321" i="8"/>
  <c r="BK284" i="8"/>
  <c r="BK310" i="8"/>
  <c r="J200" i="8"/>
  <c r="J174" i="8"/>
  <c r="BK333" i="9"/>
  <c r="J287" i="9"/>
  <c r="BK254" i="9"/>
  <c r="BK202" i="9"/>
  <c r="BK167" i="9"/>
  <c r="BK296" i="9"/>
  <c r="J243" i="9"/>
  <c r="BK190" i="9"/>
  <c r="BK157" i="9"/>
  <c r="BK303" i="9"/>
  <c r="J249" i="9"/>
  <c r="BK210" i="9"/>
  <c r="J194" i="9"/>
  <c r="J297" i="9"/>
  <c r="J272" i="9"/>
  <c r="J233" i="9"/>
  <c r="J189" i="9"/>
  <c r="J149" i="9"/>
  <c r="BK297" i="9"/>
  <c r="J245" i="9"/>
  <c r="J198" i="9"/>
  <c r="J150" i="9"/>
  <c r="BK230" i="9"/>
  <c r="BK164" i="9"/>
  <c r="J303" i="9"/>
  <c r="J252" i="9"/>
  <c r="J221" i="9"/>
  <c r="BK177" i="9"/>
  <c r="BK151" i="9"/>
  <c r="J192" i="9"/>
  <c r="J146" i="10"/>
  <c r="BK140" i="10"/>
  <c r="J127" i="10"/>
  <c r="J144" i="10"/>
  <c r="BK144" i="10"/>
  <c r="BK139" i="10"/>
  <c r="J790" i="11"/>
  <c r="J725" i="11"/>
  <c r="J596" i="11"/>
  <c r="J487" i="11"/>
  <c r="J389" i="11"/>
  <c r="BK214" i="11"/>
  <c r="J775" i="11"/>
  <c r="J710" i="11"/>
  <c r="J517" i="11"/>
  <c r="BK463" i="11"/>
  <c r="BK385" i="11"/>
  <c r="J171" i="11"/>
  <c r="J737" i="11"/>
  <c r="J622" i="11"/>
  <c r="J479" i="11"/>
  <c r="J283" i="11"/>
  <c r="BK778" i="11"/>
  <c r="J689" i="11"/>
  <c r="BK491" i="11"/>
  <c r="BK190" i="11"/>
  <c r="J718" i="11"/>
  <c r="BK576" i="11"/>
  <c r="BK459" i="11"/>
  <c r="BK295" i="11"/>
  <c r="BK159" i="11"/>
  <c r="J749" i="11"/>
  <c r="J614" i="11"/>
  <c r="BK538" i="11"/>
  <c r="BK411" i="11"/>
  <c r="BK243" i="11"/>
  <c r="J786" i="11"/>
  <c r="J608" i="11"/>
  <c r="J495" i="11"/>
  <c r="J167" i="11"/>
  <c r="BK799" i="11"/>
  <c r="BK795" i="11"/>
  <c r="J779" i="11"/>
  <c r="BK669" i="11"/>
  <c r="BK537" i="11"/>
  <c r="BK367" i="11"/>
  <c r="J279" i="11"/>
  <c r="BK163" i="11"/>
  <c r="J316" i="12"/>
  <c r="BK278" i="12"/>
  <c r="BK154" i="12"/>
  <c r="BK263" i="12"/>
  <c r="BK141" i="12"/>
  <c r="BK257" i="12"/>
  <c r="J148" i="12"/>
  <c r="BK289" i="12"/>
  <c r="J141" i="12"/>
  <c r="BK217" i="13"/>
  <c r="BK238" i="13"/>
  <c r="J221" i="13"/>
  <c r="J141" i="13"/>
  <c r="J214" i="13"/>
  <c r="J2193" i="2"/>
  <c r="J2056" i="2"/>
  <c r="J1908" i="2"/>
  <c r="J1862" i="2"/>
  <c r="BK1716" i="2"/>
  <c r="BK1345" i="2"/>
  <c r="J1058" i="2"/>
  <c r="J644" i="2"/>
  <c r="BK412" i="2"/>
  <c r="BK201" i="2"/>
  <c r="BK2426" i="2"/>
  <c r="BK2106" i="2"/>
  <c r="BK1945" i="2"/>
  <c r="BK1910" i="2"/>
  <c r="J1881" i="2"/>
  <c r="BK1833" i="2"/>
  <c r="J1701" i="2"/>
  <c r="BK1417" i="2"/>
  <c r="J1250" i="2"/>
  <c r="BK1068" i="2"/>
  <c r="J556" i="2"/>
  <c r="BK286" i="2"/>
  <c r="BK2303" i="2"/>
  <c r="J1966" i="2"/>
  <c r="BK1907" i="2"/>
  <c r="BK1853" i="2"/>
  <c r="BK1602" i="2"/>
  <c r="BK1432" i="2"/>
  <c r="BK1077" i="2"/>
  <c r="BK849" i="2"/>
  <c r="BK591" i="2"/>
  <c r="BK335" i="2"/>
  <c r="J2600" i="2"/>
  <c r="J2449" i="2"/>
  <c r="J2166" i="2"/>
  <c r="BK2030" i="2"/>
  <c r="BK1960" i="2"/>
  <c r="BK1905" i="2"/>
  <c r="BK1877" i="2"/>
  <c r="J1863" i="2"/>
  <c r="J1708" i="2"/>
  <c r="BK1571" i="2"/>
  <c r="BK1386" i="2"/>
  <c r="J986" i="2"/>
  <c r="J637" i="2"/>
  <c r="J440" i="2"/>
  <c r="J286" i="2"/>
  <c r="J2530" i="2"/>
  <c r="J2351" i="2"/>
  <c r="J2048" i="2"/>
  <c r="BK1959" i="2"/>
  <c r="J1939" i="2"/>
  <c r="BK1895" i="2"/>
  <c r="J1868" i="2"/>
  <c r="BK1767" i="2"/>
  <c r="J1579" i="2"/>
  <c r="J1050" i="2"/>
  <c r="J882" i="2"/>
  <c r="BK382" i="2"/>
  <c r="BK262" i="2"/>
  <c r="BK2208" i="2"/>
  <c r="BK2066" i="2"/>
  <c r="J1956" i="2"/>
  <c r="J1901" i="2"/>
  <c r="J1869" i="2"/>
  <c r="BK1724" i="2"/>
  <c r="J1556" i="2"/>
  <c r="J1376" i="2"/>
  <c r="J947" i="2"/>
  <c r="BK492" i="2"/>
  <c r="J280" i="2"/>
  <c r="J2168" i="2"/>
  <c r="BK1958" i="2"/>
  <c r="BK1901" i="2"/>
  <c r="BK1872" i="2"/>
  <c r="BK1395" i="2"/>
  <c r="BK1058" i="2"/>
  <c r="BK872" i="2"/>
  <c r="J526" i="2"/>
  <c r="J2837" i="2"/>
  <c r="BK2809" i="2"/>
  <c r="J2788" i="2"/>
  <c r="BK2733" i="2"/>
  <c r="J2720" i="2"/>
  <c r="J2701" i="2"/>
  <c r="BK2665" i="2"/>
  <c r="J2625" i="2"/>
  <c r="BK2603" i="2"/>
  <c r="BK2435" i="2"/>
  <c r="J2146" i="2"/>
  <c r="J1922" i="2"/>
  <c r="BK1883" i="2"/>
  <c r="J1850" i="2"/>
  <c r="BK1736" i="2"/>
  <c r="BK1470" i="2"/>
  <c r="J1417" i="2"/>
  <c r="BK1189" i="2"/>
  <c r="J880" i="2"/>
  <c r="J438" i="2"/>
  <c r="J243" i="2"/>
  <c r="J161" i="3"/>
  <c r="J190" i="3"/>
  <c r="J153" i="3"/>
  <c r="J124" i="3"/>
  <c r="J171" i="3"/>
  <c r="BK167" i="3"/>
  <c r="BK161" i="3"/>
  <c r="J469" i="4"/>
  <c r="BK289" i="4"/>
  <c r="BK210" i="4"/>
  <c r="BK482" i="4"/>
  <c r="J360" i="4"/>
  <c r="J278" i="4"/>
  <c r="J151" i="4"/>
  <c r="BK440" i="4"/>
  <c r="J289" i="4"/>
  <c r="J226" i="4"/>
  <c r="BK392" i="4"/>
  <c r="BK344" i="4"/>
  <c r="J403" i="4"/>
  <c r="J285" i="4"/>
  <c r="BK218" i="4"/>
  <c r="J148" i="4"/>
  <c r="BK423" i="4"/>
  <c r="BK352" i="4"/>
  <c r="J229" i="4"/>
  <c r="J489" i="4"/>
  <c r="J392" i="4"/>
  <c r="BK285" i="4"/>
  <c r="BK177" i="4"/>
  <c r="BK136" i="4"/>
  <c r="BK489" i="4"/>
  <c r="BK377" i="4"/>
  <c r="J305" i="4"/>
  <c r="BK197" i="5"/>
  <c r="J156" i="5"/>
  <c r="J183" i="5"/>
  <c r="BK144" i="5"/>
  <c r="BK177" i="5"/>
  <c r="J144" i="5"/>
  <c r="J173" i="5"/>
  <c r="BK133" i="5"/>
  <c r="BK181" i="5"/>
  <c r="BK162" i="5"/>
  <c r="J191" i="5"/>
  <c r="J162" i="5"/>
  <c r="BK129" i="5"/>
  <c r="BK180" i="5"/>
  <c r="BK161" i="5"/>
  <c r="J131" i="5"/>
  <c r="BK160" i="5"/>
  <c r="BK280" i="6"/>
  <c r="BK223" i="6"/>
  <c r="J146" i="6"/>
  <c r="BK194" i="6"/>
  <c r="J264" i="6"/>
  <c r="J227" i="6"/>
  <c r="J142" i="6"/>
  <c r="J266" i="6"/>
  <c r="J213" i="6"/>
  <c r="J185" i="6"/>
  <c r="J273" i="6"/>
  <c r="BK253" i="6"/>
  <c r="J231" i="6"/>
  <c r="J170" i="6"/>
  <c r="J148" i="6"/>
  <c r="J268" i="6"/>
  <c r="BK227" i="6"/>
  <c r="J160" i="6"/>
  <c r="BK187" i="6"/>
  <c r="BK140" i="6"/>
  <c r="BK260" i="6"/>
  <c r="J177" i="6"/>
  <c r="J132" i="6"/>
  <c r="J570" i="7"/>
  <c r="J516" i="7"/>
  <c r="J458" i="7"/>
  <c r="BK301" i="7"/>
  <c r="J240" i="7"/>
  <c r="BK203" i="7"/>
  <c r="BK181" i="7"/>
  <c r="BK569" i="7"/>
  <c r="J538" i="7"/>
  <c r="J484" i="7"/>
  <c r="BK424" i="7"/>
  <c r="J333" i="7"/>
  <c r="J298" i="7"/>
  <c r="J171" i="7"/>
  <c r="BK140" i="7"/>
  <c r="BK553" i="7"/>
  <c r="J499" i="7"/>
  <c r="BK431" i="7"/>
  <c r="BK373" i="7"/>
  <c r="J188" i="7"/>
  <c r="J154" i="7"/>
  <c r="J540" i="7"/>
  <c r="J501" i="7"/>
  <c r="BK389" i="7"/>
  <c r="BK285" i="7"/>
  <c r="BK211" i="7"/>
  <c r="J179" i="7"/>
  <c r="BK582" i="7"/>
  <c r="BK499" i="7"/>
  <c r="J475" i="7"/>
  <c r="BK408" i="7"/>
  <c r="BK336" i="7"/>
  <c r="J269" i="7"/>
  <c r="BK188" i="7"/>
  <c r="J553" i="7"/>
  <c r="J503" i="7"/>
  <c r="BK404" i="7"/>
  <c r="J355" i="7"/>
  <c r="J285" i="7"/>
  <c r="BK240" i="7"/>
  <c r="BK149" i="7"/>
  <c r="J600" i="7"/>
  <c r="J291" i="7"/>
  <c r="BK264" i="7"/>
  <c r="BK244" i="7"/>
  <c r="J226" i="7"/>
  <c r="BK190" i="7"/>
  <c r="J163" i="7"/>
  <c r="BK625" i="7"/>
  <c r="BK621" i="7"/>
  <c r="J619" i="7"/>
  <c r="BK613" i="7"/>
  <c r="J611" i="7"/>
  <c r="BK607" i="7"/>
  <c r="J567" i="7"/>
  <c r="J525" i="7"/>
  <c r="J442" i="7"/>
  <c r="BK433" i="7"/>
  <c r="J380" i="7"/>
  <c r="J347" i="7"/>
  <c r="BK333" i="7"/>
  <c r="BK299" i="7"/>
  <c r="J256" i="7"/>
  <c r="BK215" i="7"/>
  <c r="J187" i="7"/>
  <c r="J177" i="7"/>
  <c r="J160" i="7"/>
  <c r="BK136" i="7"/>
  <c r="J341" i="8"/>
  <c r="BK306" i="8"/>
  <c r="J301" i="8"/>
  <c r="BK290" i="8"/>
  <c r="J272" i="8"/>
  <c r="BK242" i="8"/>
  <c r="BK236" i="8"/>
  <c r="J222" i="8"/>
  <c r="BK205" i="8"/>
  <c r="J190" i="8"/>
  <c r="BK156" i="8"/>
  <c r="BK327" i="8"/>
  <c r="J284" i="8"/>
  <c r="BK272" i="8"/>
  <c r="J252" i="8"/>
  <c r="J239" i="8"/>
  <c r="BK234" i="8"/>
  <c r="J205" i="8"/>
  <c r="J182" i="8"/>
  <c r="J169" i="8"/>
  <c r="J353" i="8"/>
  <c r="J339" i="8"/>
  <c r="J287" i="8"/>
  <c r="BK262" i="8"/>
  <c r="J250" i="8"/>
  <c r="J194" i="8"/>
  <c r="BK171" i="8"/>
  <c r="J282" i="8"/>
  <c r="BK261" i="8"/>
  <c r="J236" i="8"/>
  <c r="BK193" i="8"/>
  <c r="BK172" i="8"/>
  <c r="J312" i="8"/>
  <c r="BK278" i="8"/>
  <c r="BK207" i="8"/>
  <c r="BK173" i="8"/>
  <c r="J346" i="8"/>
  <c r="BK315" i="8"/>
  <c r="BK222" i="8"/>
  <c r="BK200" i="8"/>
  <c r="BK158" i="8"/>
  <c r="J307" i="8"/>
  <c r="BK239" i="8"/>
  <c r="J196" i="8"/>
  <c r="BK339" i="9"/>
  <c r="J290" i="9"/>
  <c r="J262" i="9"/>
  <c r="BK184" i="9"/>
  <c r="BK150" i="9"/>
  <c r="BK321" i="9"/>
  <c r="BK209" i="9"/>
  <c r="BK168" i="9"/>
  <c r="J333" i="9"/>
  <c r="BK261" i="9"/>
  <c r="J217" i="9"/>
  <c r="J197" i="9"/>
  <c r="BK329" i="9"/>
  <c r="BK292" i="9"/>
  <c r="BK241" i="9"/>
  <c r="BK198" i="9"/>
  <c r="J329" i="9"/>
  <c r="J276" i="9"/>
  <c r="J227" i="9"/>
  <c r="J163" i="9"/>
  <c r="J307" i="9"/>
  <c r="J196" i="9"/>
  <c r="BK346" i="9"/>
  <c r="J296" i="9"/>
  <c r="BK237" i="9"/>
  <c r="J187" i="9"/>
  <c r="BK276" i="9"/>
  <c r="BK221" i="9"/>
  <c r="J165" i="9"/>
  <c r="BK128" i="10"/>
  <c r="J150" i="10"/>
  <c r="BK132" i="10"/>
  <c r="J148" i="10"/>
  <c r="BK136" i="10"/>
  <c r="J155" i="10"/>
  <c r="J157" i="10"/>
  <c r="BK129" i="10"/>
  <c r="BK780" i="11"/>
  <c r="BK685" i="11"/>
  <c r="BK561" i="11"/>
  <c r="J423" i="11"/>
  <c r="BK311" i="11"/>
  <c r="J782" i="11"/>
  <c r="J738" i="11"/>
  <c r="BK580" i="11"/>
  <c r="BK479" i="11"/>
  <c r="J303" i="11"/>
  <c r="J788" i="11"/>
  <c r="BK677" i="11"/>
  <c r="BK517" i="11"/>
  <c r="J243" i="11"/>
  <c r="BK785" i="11"/>
  <c r="J708" i="11"/>
  <c r="J557" i="11"/>
  <c r="J299" i="11"/>
  <c r="J159" i="11"/>
  <c r="BK665" i="11"/>
  <c r="BK495" i="11"/>
  <c r="BK389" i="11"/>
  <c r="BK195" i="11"/>
  <c r="J751" i="11"/>
  <c r="BK661" i="11"/>
  <c r="J553" i="11"/>
  <c r="J427" i="11"/>
  <c r="BK207" i="11"/>
  <c r="J785" i="11"/>
  <c r="J699" i="11"/>
  <c r="J561" i="11"/>
  <c r="J475" i="11"/>
  <c r="J231" i="11"/>
  <c r="J799" i="11"/>
  <c r="BK794" i="11"/>
  <c r="BK749" i="11"/>
  <c r="BK622" i="11"/>
  <c r="BK503" i="11"/>
  <c r="BK341" i="11"/>
  <c r="J238" i="11"/>
  <c r="BK271" i="12"/>
  <c r="J205" i="12"/>
  <c r="J199" i="12"/>
  <c r="J278" i="12"/>
  <c r="BK316" i="12"/>
  <c r="J181" i="12"/>
  <c r="BK280" i="12"/>
  <c r="J134" i="12"/>
  <c r="J211" i="12"/>
  <c r="BK174" i="13"/>
  <c r="BK191" i="13"/>
  <c r="BK126" i="13"/>
  <c r="BK148" i="13"/>
  <c r="J126" i="13"/>
  <c r="R165" i="2" l="1"/>
  <c r="T232" i="2"/>
  <c r="P279" i="2"/>
  <c r="P411" i="2"/>
  <c r="P985" i="2"/>
  <c r="P839" i="2"/>
  <c r="P1414" i="2"/>
  <c r="P1558" i="2"/>
  <c r="T1589" i="2"/>
  <c r="R1831" i="2"/>
  <c r="P1887" i="2"/>
  <c r="T1909" i="2"/>
  <c r="T1929" i="2"/>
  <c r="BK2195" i="2"/>
  <c r="J2195" i="2"/>
  <c r="J135" i="2"/>
  <c r="P2616" i="2"/>
  <c r="T2758" i="2"/>
  <c r="T2757" i="2"/>
  <c r="P123" i="3"/>
  <c r="P228" i="4"/>
  <c r="P415" i="4"/>
  <c r="T468" i="4"/>
  <c r="T127" i="5"/>
  <c r="T147" i="5"/>
  <c r="T166" i="5"/>
  <c r="BK189" i="6"/>
  <c r="J189" i="6"/>
  <c r="J101" i="6"/>
  <c r="BK279" i="6"/>
  <c r="J279" i="6"/>
  <c r="J103" i="6"/>
  <c r="BK135" i="7"/>
  <c r="J135" i="7"/>
  <c r="J100" i="7"/>
  <c r="T219" i="7"/>
  <c r="P268" i="7"/>
  <c r="BK412" i="7"/>
  <c r="J412" i="7"/>
  <c r="J105" i="7"/>
  <c r="R494" i="7"/>
  <c r="R573" i="7"/>
  <c r="R150" i="8"/>
  <c r="P179" i="8"/>
  <c r="BK212" i="8"/>
  <c r="R229" i="8"/>
  <c r="T245" i="8"/>
  <c r="P279" i="8"/>
  <c r="BK314" i="8"/>
  <c r="J314" i="8"/>
  <c r="J119" i="8"/>
  <c r="BK343" i="8"/>
  <c r="J343" i="8"/>
  <c r="J124" i="8"/>
  <c r="P154" i="9"/>
  <c r="P174" i="9"/>
  <c r="BK186" i="9"/>
  <c r="J186" i="9"/>
  <c r="J106" i="9"/>
  <c r="R201" i="9"/>
  <c r="T212" i="9"/>
  <c r="P226" i="9"/>
  <c r="BK266" i="9"/>
  <c r="J266" i="9"/>
  <c r="J113" i="9"/>
  <c r="T289" i="9"/>
  <c r="BK323" i="9"/>
  <c r="J323" i="9"/>
  <c r="J119" i="9"/>
  <c r="BK343" i="9"/>
  <c r="J343" i="9"/>
  <c r="J121" i="9"/>
  <c r="R125" i="10"/>
  <c r="P152" i="10"/>
  <c r="P369" i="11"/>
  <c r="BK539" i="11"/>
  <c r="J539" i="11"/>
  <c r="J103" i="11"/>
  <c r="BK720" i="11"/>
  <c r="J720" i="11"/>
  <c r="J106" i="11"/>
  <c r="P739" i="11"/>
  <c r="P764" i="11"/>
  <c r="R777" i="11"/>
  <c r="T189" i="2"/>
  <c r="P334" i="2"/>
  <c r="T459" i="2"/>
  <c r="T581" i="2"/>
  <c r="R653" i="2"/>
  <c r="R1456" i="2"/>
  <c r="P1677" i="2"/>
  <c r="T1860" i="2"/>
  <c r="T1852" i="2"/>
  <c r="BK1909" i="2"/>
  <c r="J1909" i="2"/>
  <c r="J130" i="2"/>
  <c r="P1929" i="2"/>
  <c r="T2195" i="2"/>
  <c r="BK2616" i="2"/>
  <c r="J2616" i="2"/>
  <c r="J137" i="2"/>
  <c r="BK2758" i="2"/>
  <c r="J2758" i="2"/>
  <c r="J140" i="2"/>
  <c r="BK182" i="3"/>
  <c r="J182" i="3"/>
  <c r="J100" i="3"/>
  <c r="T228" i="4"/>
  <c r="R376" i="4"/>
  <c r="R405" i="4"/>
  <c r="R468" i="4"/>
  <c r="R127" i="5"/>
  <c r="R147" i="5"/>
  <c r="R166" i="5"/>
  <c r="R189" i="6"/>
  <c r="P279" i="6"/>
  <c r="BK145" i="7"/>
  <c r="P305" i="7"/>
  <c r="BK446" i="7"/>
  <c r="J446" i="7"/>
  <c r="J106" i="7"/>
  <c r="BK529" i="7"/>
  <c r="J529" i="7"/>
  <c r="J108" i="7"/>
  <c r="P557" i="7"/>
  <c r="R618" i="7"/>
  <c r="BK179" i="8"/>
  <c r="J179" i="8"/>
  <c r="J103" i="8"/>
  <c r="R212" i="8"/>
  <c r="P233" i="8"/>
  <c r="P240" i="8"/>
  <c r="P258" i="8"/>
  <c r="T269" i="8"/>
  <c r="P309" i="8"/>
  <c r="P289" i="8"/>
  <c r="R326" i="8"/>
  <c r="P334" i="8"/>
  <c r="R343" i="8"/>
  <c r="R146" i="9"/>
  <c r="P169" i="9"/>
  <c r="P180" i="9"/>
  <c r="T193" i="9"/>
  <c r="P232" i="9"/>
  <c r="BK284" i="9"/>
  <c r="J284" i="9"/>
  <c r="J114" i="9"/>
  <c r="R300" i="9"/>
  <c r="T318" i="9"/>
  <c r="T323" i="9"/>
  <c r="R343" i="9"/>
  <c r="T145" i="10"/>
  <c r="T152" i="10"/>
  <c r="P134" i="11"/>
  <c r="P447" i="11"/>
  <c r="R519" i="11"/>
  <c r="P624" i="11"/>
  <c r="BK709" i="11"/>
  <c r="J709" i="11"/>
  <c r="J105" i="11"/>
  <c r="BK739" i="11"/>
  <c r="J739" i="11"/>
  <c r="J107" i="11"/>
  <c r="BK764" i="11"/>
  <c r="J764" i="11"/>
  <c r="J109" i="11"/>
  <c r="BK777" i="11"/>
  <c r="J777" i="11"/>
  <c r="J110" i="11"/>
  <c r="T175" i="12"/>
  <c r="R250" i="12"/>
  <c r="R296" i="12"/>
  <c r="BK189" i="2"/>
  <c r="J189" i="2"/>
  <c r="J102" i="2"/>
  <c r="R334" i="2"/>
  <c r="BK459" i="2"/>
  <c r="R581" i="2"/>
  <c r="P653" i="2"/>
  <c r="T1414" i="2"/>
  <c r="T1558" i="2"/>
  <c r="BK1589" i="2"/>
  <c r="J1589" i="2"/>
  <c r="J121" i="2"/>
  <c r="T1831" i="2"/>
  <c r="T1887" i="2"/>
  <c r="T1884" i="2"/>
  <c r="BK1973" i="2"/>
  <c r="J1973" i="2"/>
  <c r="J134" i="2"/>
  <c r="T2448" i="2"/>
  <c r="P2678" i="2"/>
  <c r="T123" i="3"/>
  <c r="P131" i="4"/>
  <c r="R153" i="4"/>
  <c r="BK376" i="4"/>
  <c r="J376" i="4"/>
  <c r="J103" i="4"/>
  <c r="BK405" i="4"/>
  <c r="J405" i="4"/>
  <c r="J104" i="4"/>
  <c r="BK468" i="4"/>
  <c r="J468" i="4"/>
  <c r="J106" i="4"/>
  <c r="P147" i="5"/>
  <c r="P166" i="5"/>
  <c r="P189" i="6"/>
  <c r="T279" i="6"/>
  <c r="P145" i="7"/>
  <c r="T305" i="7"/>
  <c r="T446" i="7"/>
  <c r="P529" i="7"/>
  <c r="R557" i="7"/>
  <c r="T618" i="7"/>
  <c r="BK150" i="8"/>
  <c r="J150" i="8"/>
  <c r="J101" i="8"/>
  <c r="R168" i="8"/>
  <c r="T204" i="8"/>
  <c r="T219" i="8"/>
  <c r="P229" i="8"/>
  <c r="BK240" i="8"/>
  <c r="J240" i="8"/>
  <c r="J110" i="8"/>
  <c r="BK258" i="8"/>
  <c r="J258" i="8"/>
  <c r="J112" i="8"/>
  <c r="T279" i="8"/>
  <c r="T309" i="8"/>
  <c r="T289" i="8"/>
  <c r="T326" i="8"/>
  <c r="P348" i="8"/>
  <c r="P146" i="9"/>
  <c r="R169" i="9"/>
  <c r="R180" i="9"/>
  <c r="BK201" i="9"/>
  <c r="J201" i="9"/>
  <c r="J108" i="9"/>
  <c r="BK232" i="9"/>
  <c r="R284" i="9"/>
  <c r="R289" i="9"/>
  <c r="R318" i="9"/>
  <c r="R323" i="9"/>
  <c r="T343" i="9"/>
  <c r="P125" i="10"/>
  <c r="P149" i="10"/>
  <c r="R134" i="11"/>
  <c r="T447" i="11"/>
  <c r="T539" i="11"/>
  <c r="R720" i="11"/>
  <c r="BK750" i="11"/>
  <c r="J750" i="11"/>
  <c r="J108" i="11"/>
  <c r="P783" i="11"/>
  <c r="BK175" i="12"/>
  <c r="J175" i="12"/>
  <c r="J99" i="12"/>
  <c r="R204" i="12"/>
  <c r="T277" i="12"/>
  <c r="T310" i="12"/>
  <c r="R189" i="2"/>
  <c r="T334" i="2"/>
  <c r="R459" i="2"/>
  <c r="R458" i="2"/>
  <c r="P581" i="2"/>
  <c r="T653" i="2"/>
  <c r="R1414" i="2"/>
  <c r="BK1558" i="2"/>
  <c r="J1558" i="2"/>
  <c r="J120" i="2"/>
  <c r="R1589" i="2"/>
  <c r="P1831" i="2"/>
  <c r="R1887" i="2"/>
  <c r="R1909" i="2"/>
  <c r="R1929" i="2"/>
  <c r="P2195" i="2"/>
  <c r="R2616" i="2"/>
  <c r="R2758" i="2"/>
  <c r="R2757" i="2"/>
  <c r="R123" i="3"/>
  <c r="T131" i="4"/>
  <c r="T153" i="4"/>
  <c r="P376" i="4"/>
  <c r="P405" i="4"/>
  <c r="P468" i="4"/>
  <c r="T151" i="5"/>
  <c r="BK186" i="5"/>
  <c r="J186" i="5"/>
  <c r="J104" i="5"/>
  <c r="BK127" i="6"/>
  <c r="BK239" i="6"/>
  <c r="BK126" i="6" s="1"/>
  <c r="J126" i="6" s="1"/>
  <c r="J99" i="6" s="1"/>
  <c r="J239" i="6"/>
  <c r="J102" i="6"/>
  <c r="T145" i="7"/>
  <c r="R305" i="7"/>
  <c r="R446" i="7"/>
  <c r="T529" i="7"/>
  <c r="T557" i="7"/>
  <c r="BK618" i="7"/>
  <c r="J618" i="7"/>
  <c r="J111" i="7"/>
  <c r="R179" i="8"/>
  <c r="P212" i="8"/>
  <c r="R233" i="8"/>
  <c r="T240" i="8"/>
  <c r="R258" i="8"/>
  <c r="BK279" i="8"/>
  <c r="J279" i="8"/>
  <c r="J115" i="8"/>
  <c r="R314" i="8"/>
  <c r="R334" i="8"/>
  <c r="BK348" i="8"/>
  <c r="J348" i="8"/>
  <c r="J125" i="8"/>
  <c r="BK154" i="9"/>
  <c r="J154" i="9"/>
  <c r="J102" i="9"/>
  <c r="T169" i="9"/>
  <c r="R186" i="9"/>
  <c r="T201" i="9"/>
  <c r="R212" i="9"/>
  <c r="BK226" i="9"/>
  <c r="J226" i="9"/>
  <c r="J111" i="9"/>
  <c r="R266" i="9"/>
  <c r="T300" i="9"/>
  <c r="R328" i="9"/>
  <c r="P145" i="10"/>
  <c r="T149" i="10"/>
  <c r="T369" i="11"/>
  <c r="R447" i="11"/>
  <c r="R539" i="11"/>
  <c r="P720" i="11"/>
  <c r="T739" i="11"/>
  <c r="R764" i="11"/>
  <c r="P777" i="11"/>
  <c r="BK127" i="12"/>
  <c r="J127" i="12"/>
  <c r="J98" i="12"/>
  <c r="R175" i="12"/>
  <c r="T250" i="12"/>
  <c r="P296" i="12"/>
  <c r="T147" i="13"/>
  <c r="P165" i="2"/>
  <c r="BK232" i="2"/>
  <c r="J232" i="2"/>
  <c r="J103" i="2"/>
  <c r="T279" i="2"/>
  <c r="R411" i="2"/>
  <c r="BK985" i="2"/>
  <c r="J985" i="2"/>
  <c r="J113" i="2"/>
  <c r="P1456" i="2"/>
  <c r="BK1677" i="2"/>
  <c r="J1677" i="2"/>
  <c r="J123" i="2"/>
  <c r="BK1860" i="2"/>
  <c r="J1860" i="2"/>
  <c r="J126" i="2"/>
  <c r="R1973" i="2"/>
  <c r="R2448" i="2"/>
  <c r="T2678" i="2"/>
  <c r="BK123" i="3"/>
  <c r="J123" i="3"/>
  <c r="J99" i="3"/>
  <c r="BK131" i="4"/>
  <c r="J131" i="4"/>
  <c r="J100" i="4"/>
  <c r="BK153" i="4"/>
  <c r="J153" i="4"/>
  <c r="J101" i="4"/>
  <c r="R415" i="4"/>
  <c r="BK488" i="4"/>
  <c r="J488" i="4"/>
  <c r="J107" i="4"/>
  <c r="BK147" i="5"/>
  <c r="J147" i="5"/>
  <c r="J100" i="5"/>
  <c r="BK166" i="5"/>
  <c r="J166" i="5"/>
  <c r="J103" i="5"/>
  <c r="T127" i="6"/>
  <c r="R239" i="6"/>
  <c r="R135" i="7"/>
  <c r="P219" i="7"/>
  <c r="T268" i="7"/>
  <c r="T412" i="7"/>
  <c r="P494" i="7"/>
  <c r="T573" i="7"/>
  <c r="T150" i="8"/>
  <c r="T168" i="8"/>
  <c r="T149" i="8" s="1"/>
  <c r="P204" i="8"/>
  <c r="T212" i="8"/>
  <c r="BK229" i="8"/>
  <c r="J229" i="8"/>
  <c r="J108" i="8"/>
  <c r="BK245" i="8"/>
  <c r="J245" i="8"/>
  <c r="J111" i="8"/>
  <c r="BK269" i="8"/>
  <c r="J269" i="8"/>
  <c r="J114" i="8"/>
  <c r="P314" i="8"/>
  <c r="BK334" i="8"/>
  <c r="J334" i="8"/>
  <c r="J123" i="8"/>
  <c r="R348" i="8"/>
  <c r="BK146" i="9"/>
  <c r="BK169" i="9"/>
  <c r="J169" i="9"/>
  <c r="J103" i="9"/>
  <c r="BK180" i="9"/>
  <c r="J180" i="9"/>
  <c r="J105" i="9"/>
  <c r="P193" i="9"/>
  <c r="R232" i="9"/>
  <c r="P284" i="9"/>
  <c r="P300" i="9"/>
  <c r="P328" i="9"/>
  <c r="T125" i="10"/>
  <c r="T124" i="10"/>
  <c r="R149" i="10"/>
  <c r="BK134" i="11"/>
  <c r="J134" i="11"/>
  <c r="J99" i="11"/>
  <c r="BK369" i="11"/>
  <c r="J369" i="11"/>
  <c r="J100" i="11"/>
  <c r="P519" i="11"/>
  <c r="R624" i="11"/>
  <c r="R709" i="11"/>
  <c r="P750" i="11"/>
  <c r="R783" i="11"/>
  <c r="T127" i="12"/>
  <c r="T204" i="12"/>
  <c r="P277" i="12"/>
  <c r="BK310" i="12"/>
  <c r="J310" i="12"/>
  <c r="J105" i="12"/>
  <c r="P190" i="13"/>
  <c r="BK165" i="2"/>
  <c r="P232" i="2"/>
  <c r="R279" i="2"/>
  <c r="T411" i="2"/>
  <c r="R985" i="2"/>
  <c r="R839" i="2"/>
  <c r="BK1414" i="2"/>
  <c r="J1414" i="2"/>
  <c r="J116" i="2"/>
  <c r="R1558" i="2"/>
  <c r="P1589" i="2"/>
  <c r="BK1831" i="2"/>
  <c r="J1831" i="2"/>
  <c r="J124" i="2"/>
  <c r="BK1887" i="2"/>
  <c r="P1909" i="2"/>
  <c r="BK1929" i="2"/>
  <c r="J1929" i="2"/>
  <c r="J133" i="2"/>
  <c r="R2195" i="2"/>
  <c r="T2616" i="2"/>
  <c r="P2758" i="2"/>
  <c r="P2757" i="2"/>
  <c r="P182" i="3"/>
  <c r="R131" i="4"/>
  <c r="P153" i="4"/>
  <c r="BK415" i="4"/>
  <c r="J415" i="4"/>
  <c r="J105" i="4"/>
  <c r="P488" i="4"/>
  <c r="BK127" i="5"/>
  <c r="J127" i="5"/>
  <c r="J99" i="5"/>
  <c r="P151" i="5"/>
  <c r="R186" i="5"/>
  <c r="R127" i="6"/>
  <c r="T239" i="6"/>
  <c r="P135" i="7"/>
  <c r="BK219" i="7"/>
  <c r="J219" i="7"/>
  <c r="J102" i="7"/>
  <c r="R268" i="7"/>
  <c r="R412" i="7"/>
  <c r="T494" i="7"/>
  <c r="BK573" i="7"/>
  <c r="J573" i="7"/>
  <c r="J110" i="7"/>
  <c r="P168" i="8"/>
  <c r="R204" i="8"/>
  <c r="P219" i="8"/>
  <c r="BK233" i="8"/>
  <c r="J233" i="8"/>
  <c r="J109" i="8"/>
  <c r="P245" i="8"/>
  <c r="P269" i="8"/>
  <c r="P268" i="8"/>
  <c r="BK309" i="8"/>
  <c r="J309" i="8"/>
  <c r="J118" i="8"/>
  <c r="BK326" i="8"/>
  <c r="J326" i="8"/>
  <c r="J121" i="8"/>
  <c r="T348" i="8"/>
  <c r="R154" i="9"/>
  <c r="R174" i="9"/>
  <c r="P186" i="9"/>
  <c r="R193" i="9"/>
  <c r="T232" i="9"/>
  <c r="T284" i="9"/>
  <c r="P289" i="9"/>
  <c r="P318" i="9"/>
  <c r="P323" i="9"/>
  <c r="P343" i="9"/>
  <c r="R145" i="10"/>
  <c r="BK152" i="10"/>
  <c r="J152" i="10"/>
  <c r="J102" i="10"/>
  <c r="T134" i="11"/>
  <c r="BK447" i="11"/>
  <c r="J447" i="11"/>
  <c r="J101" i="11"/>
  <c r="BK519" i="11"/>
  <c r="J519" i="11"/>
  <c r="J102" i="11"/>
  <c r="T624" i="11"/>
  <c r="T709" i="11"/>
  <c r="R739" i="11"/>
  <c r="T764" i="11"/>
  <c r="T777" i="11"/>
  <c r="R127" i="12"/>
  <c r="P204" i="12"/>
  <c r="BK277" i="12"/>
  <c r="J277" i="12"/>
  <c r="J102" i="12"/>
  <c r="T296" i="12"/>
  <c r="T295" i="12"/>
  <c r="P147" i="13"/>
  <c r="T190" i="13"/>
  <c r="P189" i="2"/>
  <c r="BK334" i="2"/>
  <c r="J334" i="2"/>
  <c r="J106" i="2"/>
  <c r="P459" i="2"/>
  <c r="P458" i="2"/>
  <c r="BK581" i="2"/>
  <c r="J581" i="2"/>
  <c r="J110" i="2"/>
  <c r="BK653" i="2"/>
  <c r="J653" i="2"/>
  <c r="J111" i="2"/>
  <c r="T1456" i="2"/>
  <c r="T1677" i="2"/>
  <c r="R1860" i="2"/>
  <c r="R1852" i="2"/>
  <c r="T1973" i="2"/>
  <c r="BK2448" i="2"/>
  <c r="J2448" i="2"/>
  <c r="J136" i="2"/>
  <c r="BK2678" i="2"/>
  <c r="J2678" i="2"/>
  <c r="J138" i="2"/>
  <c r="T182" i="3"/>
  <c r="BK228" i="4"/>
  <c r="J228" i="4"/>
  <c r="J102" i="4"/>
  <c r="T415" i="4"/>
  <c r="T488" i="4"/>
  <c r="BK151" i="5"/>
  <c r="J151" i="5"/>
  <c r="J101" i="5"/>
  <c r="T186" i="5"/>
  <c r="P127" i="6"/>
  <c r="P239" i="6"/>
  <c r="P126" i="6" s="1"/>
  <c r="P125" i="6" s="1"/>
  <c r="AU100" i="1" s="1"/>
  <c r="T135" i="7"/>
  <c r="R219" i="7"/>
  <c r="BK268" i="7"/>
  <c r="J268" i="7"/>
  <c r="J103" i="7"/>
  <c r="P412" i="7"/>
  <c r="BK494" i="7"/>
  <c r="J494" i="7"/>
  <c r="J107" i="7"/>
  <c r="P573" i="7"/>
  <c r="BK168" i="8"/>
  <c r="J168" i="8"/>
  <c r="J102" i="8"/>
  <c r="BK204" i="8"/>
  <c r="J204" i="8"/>
  <c r="J104" i="8"/>
  <c r="R219" i="8"/>
  <c r="T229" i="8"/>
  <c r="R240" i="8"/>
  <c r="T258" i="8"/>
  <c r="R279" i="8"/>
  <c r="R309" i="8"/>
  <c r="R289" i="8"/>
  <c r="P326" i="8"/>
  <c r="P343" i="8"/>
  <c r="P323" i="8" s="1"/>
  <c r="T154" i="9"/>
  <c r="T174" i="9"/>
  <c r="T186" i="9"/>
  <c r="P201" i="9"/>
  <c r="P212" i="9"/>
  <c r="R226" i="9"/>
  <c r="T266" i="9"/>
  <c r="BK289" i="9"/>
  <c r="J289" i="9"/>
  <c r="J115" i="9"/>
  <c r="BK318" i="9"/>
  <c r="J318" i="9"/>
  <c r="J118" i="9"/>
  <c r="T328" i="9"/>
  <c r="BK125" i="10"/>
  <c r="BK149" i="10"/>
  <c r="J149" i="10"/>
  <c r="J101" i="10"/>
  <c r="R369" i="11"/>
  <c r="P539" i="11"/>
  <c r="T720" i="11"/>
  <c r="R750" i="11"/>
  <c r="BK783" i="11"/>
  <c r="J783" i="11"/>
  <c r="J111" i="11"/>
  <c r="P127" i="12"/>
  <c r="P175" i="12"/>
  <c r="BK250" i="12"/>
  <c r="J250" i="12"/>
  <c r="J101" i="12"/>
  <c r="R277" i="12"/>
  <c r="R310" i="12"/>
  <c r="BK147" i="13"/>
  <c r="J147" i="13"/>
  <c r="J100" i="13"/>
  <c r="BK190" i="13"/>
  <c r="J190" i="13"/>
  <c r="J101" i="13"/>
  <c r="P229" i="13"/>
  <c r="P124" i="13" s="1"/>
  <c r="P123" i="13" s="1"/>
  <c r="AU107" i="1" s="1"/>
  <c r="T165" i="2"/>
  <c r="T164" i="2"/>
  <c r="R232" i="2"/>
  <c r="BK279" i="2"/>
  <c r="J279" i="2"/>
  <c r="J105" i="2"/>
  <c r="BK411" i="2"/>
  <c r="J411" i="2"/>
  <c r="J107" i="2"/>
  <c r="T985" i="2"/>
  <c r="T839" i="2"/>
  <c r="BK1456" i="2"/>
  <c r="J1456" i="2"/>
  <c r="J119" i="2"/>
  <c r="R1677" i="2"/>
  <c r="P1860" i="2"/>
  <c r="P1852" i="2"/>
  <c r="P1973" i="2"/>
  <c r="P2448" i="2"/>
  <c r="R2678" i="2"/>
  <c r="R182" i="3"/>
  <c r="R228" i="4"/>
  <c r="T376" i="4"/>
  <c r="T405" i="4"/>
  <c r="R488" i="4"/>
  <c r="P127" i="5"/>
  <c r="R151" i="5"/>
  <c r="P186" i="5"/>
  <c r="P126" i="5" s="1"/>
  <c r="AU99" i="1" s="1"/>
  <c r="T189" i="6"/>
  <c r="R279" i="6"/>
  <c r="R145" i="7"/>
  <c r="BK305" i="7"/>
  <c r="J305" i="7"/>
  <c r="J104" i="7"/>
  <c r="P446" i="7"/>
  <c r="R529" i="7"/>
  <c r="R134" i="7" s="1"/>
  <c r="R133" i="7" s="1"/>
  <c r="BK557" i="7"/>
  <c r="J557" i="7"/>
  <c r="J109" i="7"/>
  <c r="P618" i="7"/>
  <c r="P150" i="8"/>
  <c r="P149" i="8"/>
  <c r="P148" i="8"/>
  <c r="T179" i="8"/>
  <c r="BK219" i="8"/>
  <c r="J219" i="8"/>
  <c r="J107" i="8"/>
  <c r="T233" i="8"/>
  <c r="R245" i="8"/>
  <c r="R269" i="8"/>
  <c r="R268" i="8"/>
  <c r="T314" i="8"/>
  <c r="T334" i="8"/>
  <c r="T343" i="8"/>
  <c r="T146" i="9"/>
  <c r="BK174" i="9"/>
  <c r="J174" i="9"/>
  <c r="J104" i="9"/>
  <c r="T180" i="9"/>
  <c r="BK193" i="9"/>
  <c r="J193" i="9"/>
  <c r="J107" i="9"/>
  <c r="BK212" i="9"/>
  <c r="J212" i="9"/>
  <c r="J109" i="9"/>
  <c r="T226" i="9"/>
  <c r="P266" i="9"/>
  <c r="BK300" i="9"/>
  <c r="J300" i="9"/>
  <c r="J116" i="9"/>
  <c r="BK328" i="9"/>
  <c r="J328" i="9"/>
  <c r="J120" i="9"/>
  <c r="BK145" i="10"/>
  <c r="J145" i="10"/>
  <c r="J100" i="10"/>
  <c r="R152" i="10"/>
  <c r="T519" i="11"/>
  <c r="BK624" i="11"/>
  <c r="J624" i="11"/>
  <c r="J104" i="11"/>
  <c r="P709" i="11"/>
  <c r="T750" i="11"/>
  <c r="T783" i="11"/>
  <c r="BK204" i="12"/>
  <c r="J204" i="12"/>
  <c r="J100" i="12"/>
  <c r="P250" i="12"/>
  <c r="BK296" i="12"/>
  <c r="J296" i="12"/>
  <c r="J104" i="12"/>
  <c r="P310" i="12"/>
  <c r="R147" i="13"/>
  <c r="R190" i="13"/>
  <c r="BK229" i="13"/>
  <c r="J229" i="13"/>
  <c r="J103" i="13"/>
  <c r="R229" i="13"/>
  <c r="T229" i="13"/>
  <c r="BK331" i="8"/>
  <c r="J331" i="8"/>
  <c r="J122" i="8"/>
  <c r="BK313" i="9"/>
  <c r="J313" i="9"/>
  <c r="J117" i="9"/>
  <c r="BK1925" i="2"/>
  <c r="J1925" i="2"/>
  <c r="J131" i="2"/>
  <c r="BK1394" i="2"/>
  <c r="BK839" i="2" s="1"/>
  <c r="J839" i="2" s="1"/>
  <c r="J112" i="2" s="1"/>
  <c r="J1394" i="2"/>
  <c r="J114" i="2"/>
  <c r="BK1452" i="2"/>
  <c r="J1452" i="2"/>
  <c r="J117" i="2"/>
  <c r="BK140" i="13"/>
  <c r="J140" i="13"/>
  <c r="J99" i="13"/>
  <c r="BK1927" i="2"/>
  <c r="J1927" i="2"/>
  <c r="J132" i="2"/>
  <c r="BK261" i="2"/>
  <c r="J261" i="2"/>
  <c r="J104" i="2"/>
  <c r="BK164" i="5"/>
  <c r="J164" i="5"/>
  <c r="J102" i="5"/>
  <c r="BK1882" i="2"/>
  <c r="J1882" i="2"/>
  <c r="J127" i="2"/>
  <c r="BK289" i="8"/>
  <c r="J289" i="8"/>
  <c r="J117" i="8"/>
  <c r="BK125" i="13"/>
  <c r="J125" i="13"/>
  <c r="J98" i="13"/>
  <c r="BK220" i="13"/>
  <c r="J220" i="13"/>
  <c r="J102" i="13"/>
  <c r="BK295" i="12"/>
  <c r="J295" i="12"/>
  <c r="J103" i="12"/>
  <c r="F92" i="13"/>
  <c r="BE183" i="13"/>
  <c r="BE131" i="13"/>
  <c r="BE141" i="13"/>
  <c r="BE148" i="13"/>
  <c r="BE174" i="13"/>
  <c r="BE181" i="13"/>
  <c r="BE217" i="13"/>
  <c r="BE202" i="13"/>
  <c r="BE186" i="13"/>
  <c r="BE234" i="13"/>
  <c r="J89" i="13"/>
  <c r="BE221" i="13"/>
  <c r="BE230" i="13"/>
  <c r="E85" i="13"/>
  <c r="BE238" i="13"/>
  <c r="BE126" i="13"/>
  <c r="BE191" i="13"/>
  <c r="BE214" i="13"/>
  <c r="F92" i="12"/>
  <c r="BE128" i="12"/>
  <c r="BE148" i="12"/>
  <c r="BE164" i="12"/>
  <c r="BE170" i="12"/>
  <c r="BE186" i="12"/>
  <c r="BE194" i="12"/>
  <c r="BE199" i="12"/>
  <c r="BE263" i="12"/>
  <c r="BE271" i="12"/>
  <c r="BE316" i="12"/>
  <c r="BE318" i="12"/>
  <c r="E115" i="12"/>
  <c r="BE141" i="12"/>
  <c r="BE205" i="12"/>
  <c r="BE265" i="12"/>
  <c r="BE278" i="12"/>
  <c r="BE228" i="12"/>
  <c r="BK133" i="11"/>
  <c r="J133" i="11"/>
  <c r="BE311" i="12"/>
  <c r="BE181" i="12"/>
  <c r="BE289" i="12"/>
  <c r="BE297" i="12"/>
  <c r="BE134" i="12"/>
  <c r="BE176" i="12"/>
  <c r="BE211" i="12"/>
  <c r="BE244" i="12"/>
  <c r="BE280" i="12"/>
  <c r="BE284" i="12"/>
  <c r="BE313" i="12"/>
  <c r="J119" i="12"/>
  <c r="BE154" i="12"/>
  <c r="BE160" i="12"/>
  <c r="BE215" i="12"/>
  <c r="BE234" i="12"/>
  <c r="BE236" i="12"/>
  <c r="BE251" i="12"/>
  <c r="BE257" i="12"/>
  <c r="BE299" i="12"/>
  <c r="BE218" i="12"/>
  <c r="BE222" i="12"/>
  <c r="BE304" i="12"/>
  <c r="J127" i="11"/>
  <c r="BE175" i="11"/>
  <c r="BE179" i="11"/>
  <c r="BE195" i="11"/>
  <c r="BE202" i="11"/>
  <c r="BE299" i="11"/>
  <c r="BE328" i="11"/>
  <c r="BE446" i="11"/>
  <c r="BE495" i="11"/>
  <c r="BE499" i="11"/>
  <c r="BE517" i="11"/>
  <c r="BE518" i="11"/>
  <c r="BE520" i="11"/>
  <c r="BE553" i="11"/>
  <c r="BE565" i="11"/>
  <c r="BE576" i="11"/>
  <c r="BE580" i="11"/>
  <c r="BE584" i="11"/>
  <c r="BE608" i="11"/>
  <c r="BE725" i="11"/>
  <c r="BE780" i="11"/>
  <c r="BE786" i="11"/>
  <c r="BE793" i="11"/>
  <c r="BE794" i="11"/>
  <c r="BE795" i="11"/>
  <c r="BE796" i="11"/>
  <c r="BE797" i="11"/>
  <c r="BE798" i="11"/>
  <c r="BE799" i="11"/>
  <c r="BE800" i="11"/>
  <c r="BE801" i="11"/>
  <c r="J125" i="10"/>
  <c r="J99" i="10"/>
  <c r="E85" i="11"/>
  <c r="F130" i="11"/>
  <c r="BE159" i="11"/>
  <c r="BE287" i="11"/>
  <c r="BE537" i="11"/>
  <c r="BE569" i="11"/>
  <c r="BE588" i="11"/>
  <c r="BE592" i="11"/>
  <c r="BE618" i="11"/>
  <c r="BE623" i="11"/>
  <c r="BE677" i="11"/>
  <c r="BE707" i="11"/>
  <c r="BE710" i="11"/>
  <c r="BE770" i="11"/>
  <c r="BE775" i="11"/>
  <c r="BE782" i="11"/>
  <c r="BE163" i="11"/>
  <c r="BE231" i="11"/>
  <c r="BE283" i="11"/>
  <c r="BE367" i="11"/>
  <c r="BE370" i="11"/>
  <c r="BE389" i="11"/>
  <c r="BE467" i="11"/>
  <c r="BE479" i="11"/>
  <c r="BE487" i="11"/>
  <c r="BE491" i="11"/>
  <c r="BE650" i="11"/>
  <c r="BE669" i="11"/>
  <c r="BE699" i="11"/>
  <c r="BE765" i="11"/>
  <c r="BE779" i="11"/>
  <c r="BE784" i="11"/>
  <c r="BE785" i="11"/>
  <c r="BE787" i="11"/>
  <c r="BE788" i="11"/>
  <c r="BE791" i="11"/>
  <c r="BE167" i="11"/>
  <c r="BE171" i="11"/>
  <c r="BE183" i="11"/>
  <c r="BE238" i="11"/>
  <c r="BE307" i="11"/>
  <c r="BE368" i="11"/>
  <c r="BE419" i="11"/>
  <c r="BE471" i="11"/>
  <c r="BE475" i="11"/>
  <c r="BE509" i="11"/>
  <c r="BE513" i="11"/>
  <c r="BE557" i="11"/>
  <c r="BE622" i="11"/>
  <c r="BE642" i="11"/>
  <c r="BE721" i="11"/>
  <c r="BE769" i="11"/>
  <c r="BE790" i="11"/>
  <c r="BE219" i="11"/>
  <c r="BE226" i="11"/>
  <c r="BE255" i="11"/>
  <c r="BE267" i="11"/>
  <c r="BE274" i="11"/>
  <c r="BE291" i="11"/>
  <c r="BE303" i="11"/>
  <c r="BE315" i="11"/>
  <c r="BE354" i="11"/>
  <c r="BE381" i="11"/>
  <c r="BE385" i="11"/>
  <c r="BE402" i="11"/>
  <c r="BE423" i="11"/>
  <c r="BE427" i="11"/>
  <c r="BE431" i="11"/>
  <c r="BE441" i="11"/>
  <c r="BE448" i="11"/>
  <c r="BE503" i="11"/>
  <c r="BE561" i="11"/>
  <c r="BE600" i="11"/>
  <c r="BE604" i="11"/>
  <c r="BE654" i="11"/>
  <c r="BE703" i="11"/>
  <c r="BE748" i="11"/>
  <c r="BE758" i="11"/>
  <c r="BE771" i="11"/>
  <c r="BE190" i="11"/>
  <c r="BE214" i="11"/>
  <c r="BE250" i="11"/>
  <c r="BE295" i="11"/>
  <c r="BE311" i="11"/>
  <c r="BE341" i="11"/>
  <c r="BE393" i="11"/>
  <c r="BE397" i="11"/>
  <c r="BE406" i="11"/>
  <c r="BE411" i="11"/>
  <c r="BE415" i="11"/>
  <c r="BE445" i="11"/>
  <c r="BE483" i="11"/>
  <c r="BE646" i="11"/>
  <c r="BE685" i="11"/>
  <c r="BE718" i="11"/>
  <c r="BE738" i="11"/>
  <c r="BE776" i="11"/>
  <c r="BE781" i="11"/>
  <c r="BE789" i="11"/>
  <c r="BE207" i="11"/>
  <c r="BE459" i="11"/>
  <c r="BE596" i="11"/>
  <c r="BE625" i="11"/>
  <c r="BE638" i="11"/>
  <c r="BE665" i="11"/>
  <c r="BE681" i="11"/>
  <c r="BE689" i="11"/>
  <c r="BE693" i="11"/>
  <c r="BE708" i="11"/>
  <c r="BE714" i="11"/>
  <c r="BE719" i="11"/>
  <c r="BE744" i="11"/>
  <c r="BE751" i="11"/>
  <c r="BE762" i="11"/>
  <c r="BE763" i="11"/>
  <c r="BE792" i="11"/>
  <c r="BE135" i="11"/>
  <c r="BE155" i="11"/>
  <c r="BE243" i="11"/>
  <c r="BE262" i="11"/>
  <c r="BE279" i="11"/>
  <c r="BE437" i="11"/>
  <c r="BE463" i="11"/>
  <c r="BE538" i="11"/>
  <c r="BE540" i="11"/>
  <c r="BE614" i="11"/>
  <c r="BE661" i="11"/>
  <c r="BE673" i="11"/>
  <c r="BE729" i="11"/>
  <c r="BE733" i="11"/>
  <c r="BE737" i="11"/>
  <c r="BE740" i="11"/>
  <c r="BE749" i="11"/>
  <c r="BE778" i="11"/>
  <c r="E112" i="10"/>
  <c r="BE147" i="10"/>
  <c r="BE148" i="10"/>
  <c r="BE150" i="10"/>
  <c r="J146" i="9"/>
  <c r="J101" i="9"/>
  <c r="J232" i="9"/>
  <c r="J112" i="9"/>
  <c r="F94" i="10"/>
  <c r="BE126" i="10"/>
  <c r="BE129" i="10"/>
  <c r="BE135" i="10"/>
  <c r="BE136" i="10"/>
  <c r="BE140" i="10"/>
  <c r="BE142" i="10"/>
  <c r="BE153" i="10"/>
  <c r="BE154" i="10"/>
  <c r="BE134" i="10"/>
  <c r="BE138" i="10"/>
  <c r="BE155" i="10"/>
  <c r="BE130" i="10"/>
  <c r="BE132" i="10"/>
  <c r="BE151" i="10"/>
  <c r="J118" i="10"/>
  <c r="BE133" i="10"/>
  <c r="BE139" i="10"/>
  <c r="BE143" i="10"/>
  <c r="BE156" i="10"/>
  <c r="BE157" i="10"/>
  <c r="BE127" i="10"/>
  <c r="BE128" i="10"/>
  <c r="BE131" i="10"/>
  <c r="BE137" i="10"/>
  <c r="BE141" i="10"/>
  <c r="BE144" i="10"/>
  <c r="BE146" i="10"/>
  <c r="BK268" i="8"/>
  <c r="J268" i="8"/>
  <c r="J113" i="8"/>
  <c r="BE147" i="9"/>
  <c r="BE157" i="9"/>
  <c r="BE163" i="9"/>
  <c r="BE168" i="9"/>
  <c r="BE178" i="9"/>
  <c r="BE211" i="9"/>
  <c r="BE240" i="9"/>
  <c r="BE243" i="9"/>
  <c r="BE245" i="9"/>
  <c r="BE262" i="9"/>
  <c r="BE265" i="9"/>
  <c r="BE292" i="9"/>
  <c r="E131" i="9"/>
  <c r="BE173" i="9"/>
  <c r="BE200" i="9"/>
  <c r="BE206" i="9"/>
  <c r="BE229" i="9"/>
  <c r="BE230" i="9"/>
  <c r="BE231" i="9"/>
  <c r="BE261" i="9"/>
  <c r="BE263" i="9"/>
  <c r="BE278" i="9"/>
  <c r="BE335" i="9"/>
  <c r="BE337" i="9"/>
  <c r="BE339" i="9"/>
  <c r="BE341" i="9"/>
  <c r="J91" i="9"/>
  <c r="BE151" i="9"/>
  <c r="BE155" i="9"/>
  <c r="BE161" i="9"/>
  <c r="BE167" i="9"/>
  <c r="BE172" i="9"/>
  <c r="BE177" i="9"/>
  <c r="BE202" i="9"/>
  <c r="BE208" i="9"/>
  <c r="BE219" i="9"/>
  <c r="BE227" i="9"/>
  <c r="BE238" i="9"/>
  <c r="BE248" i="9"/>
  <c r="BE249" i="9"/>
  <c r="BE250" i="9"/>
  <c r="BE269" i="9"/>
  <c r="BE276" i="9"/>
  <c r="BE280" i="9"/>
  <c r="BE290" i="9"/>
  <c r="BE299" i="9"/>
  <c r="BE301" i="9"/>
  <c r="BE303" i="9"/>
  <c r="BE305" i="9"/>
  <c r="BE314" i="9"/>
  <c r="BE316" i="9"/>
  <c r="BE319" i="9"/>
  <c r="BE321" i="9"/>
  <c r="BK149" i="8"/>
  <c r="BK148" i="8"/>
  <c r="J148" i="8"/>
  <c r="J99" i="8"/>
  <c r="BE158" i="9"/>
  <c r="BE183" i="9"/>
  <c r="BE184" i="9"/>
  <c r="BE185" i="9"/>
  <c r="BE187" i="9"/>
  <c r="BE189" i="9"/>
  <c r="BE194" i="9"/>
  <c r="BE196" i="9"/>
  <c r="BE213" i="9"/>
  <c r="BE215" i="9"/>
  <c r="BE236" i="9"/>
  <c r="BE241" i="9"/>
  <c r="BE246" i="9"/>
  <c r="BE254" i="9"/>
  <c r="BE255" i="9"/>
  <c r="BE258" i="9"/>
  <c r="BE259" i="9"/>
  <c r="BE270" i="9"/>
  <c r="BE272" i="9"/>
  <c r="BE287" i="9"/>
  <c r="BE296" i="9"/>
  <c r="BE324" i="9"/>
  <c r="BE326" i="9"/>
  <c r="BE344" i="9"/>
  <c r="F140" i="9"/>
  <c r="BE192" i="9"/>
  <c r="BE204" i="9"/>
  <c r="BE252" i="9"/>
  <c r="BE267" i="9"/>
  <c r="BE282" i="9"/>
  <c r="BE308" i="9"/>
  <c r="BE333" i="9"/>
  <c r="BE150" i="9"/>
  <c r="BE165" i="9"/>
  <c r="BE166" i="9"/>
  <c r="BE181" i="9"/>
  <c r="BE190" i="9"/>
  <c r="BE233" i="9"/>
  <c r="BE242" i="9"/>
  <c r="BE257" i="9"/>
  <c r="BE307" i="9"/>
  <c r="BE329" i="9"/>
  <c r="J212" i="8"/>
  <c r="J106" i="8"/>
  <c r="BE153" i="9"/>
  <c r="BE175" i="9"/>
  <c r="BE179" i="9"/>
  <c r="BE197" i="9"/>
  <c r="BE217" i="9"/>
  <c r="BE235" i="9"/>
  <c r="BE237" i="9"/>
  <c r="BE274" i="9"/>
  <c r="BE293" i="9"/>
  <c r="BE294" i="9"/>
  <c r="BE149" i="9"/>
  <c r="BE159" i="9"/>
  <c r="BE162" i="9"/>
  <c r="BE164" i="9"/>
  <c r="BE170" i="9"/>
  <c r="BE198" i="9"/>
  <c r="BE209" i="9"/>
  <c r="BE210" i="9"/>
  <c r="BE221" i="9"/>
  <c r="BE223" i="9"/>
  <c r="BE285" i="9"/>
  <c r="BE297" i="9"/>
  <c r="BE310" i="9"/>
  <c r="BE311" i="9"/>
  <c r="BE331" i="9"/>
  <c r="BE346" i="9"/>
  <c r="BE167" i="8"/>
  <c r="BE171" i="8"/>
  <c r="BE192" i="8"/>
  <c r="BE236" i="8"/>
  <c r="BE248" i="8"/>
  <c r="BE250" i="8"/>
  <c r="BE272" i="8"/>
  <c r="J145" i="7"/>
  <c r="J101" i="7"/>
  <c r="BE151" i="8"/>
  <c r="BE169" i="8"/>
  <c r="BE176" i="8"/>
  <c r="BE182" i="8"/>
  <c r="BE185" i="8"/>
  <c r="BE196" i="8"/>
  <c r="BE205" i="8"/>
  <c r="BE207" i="8"/>
  <c r="BE226" i="8"/>
  <c r="BE228" i="8"/>
  <c r="BE232" i="8"/>
  <c r="BE241" i="8"/>
  <c r="BE246" i="8"/>
  <c r="BE255" i="8"/>
  <c r="BE256" i="8"/>
  <c r="BE259" i="8"/>
  <c r="BE276" i="8"/>
  <c r="BE287" i="8"/>
  <c r="BE290" i="8"/>
  <c r="BE308" i="8"/>
  <c r="BE310" i="8"/>
  <c r="BE312" i="8"/>
  <c r="BE317" i="8"/>
  <c r="BE174" i="8"/>
  <c r="BE178" i="8"/>
  <c r="BE193" i="8"/>
  <c r="BE197" i="8"/>
  <c r="BE198" i="8"/>
  <c r="BE200" i="8"/>
  <c r="BE203" i="8"/>
  <c r="BE234" i="8"/>
  <c r="BE237" i="8"/>
  <c r="BE239" i="8"/>
  <c r="BE261" i="8"/>
  <c r="BE273" i="8"/>
  <c r="BE275" i="8"/>
  <c r="BE278" i="8"/>
  <c r="BE286" i="8"/>
  <c r="BE299" i="8"/>
  <c r="BE329" i="8"/>
  <c r="J91" i="8"/>
  <c r="BE165" i="8"/>
  <c r="BE172" i="8"/>
  <c r="BE191" i="8"/>
  <c r="BE194" i="8"/>
  <c r="BE213" i="8"/>
  <c r="BE244" i="8"/>
  <c r="BE252" i="8"/>
  <c r="BE270" i="8"/>
  <c r="BE284" i="8"/>
  <c r="BE353" i="8"/>
  <c r="BE156" i="8"/>
  <c r="BE159" i="8"/>
  <c r="BE162" i="8"/>
  <c r="BE164" i="8"/>
  <c r="BE173" i="8"/>
  <c r="BE180" i="8"/>
  <c r="BE202" i="8"/>
  <c r="BE209" i="8"/>
  <c r="BE217" i="8"/>
  <c r="BE218" i="8"/>
  <c r="BE220" i="8"/>
  <c r="BE230" i="8"/>
  <c r="BE242" i="8"/>
  <c r="BE292" i="8"/>
  <c r="BE297" i="8"/>
  <c r="BE301" i="8"/>
  <c r="BE303" i="8"/>
  <c r="BE306" i="8"/>
  <c r="BE332" i="8"/>
  <c r="BE335" i="8"/>
  <c r="BE337" i="8"/>
  <c r="BE339" i="8"/>
  <c r="BE341" i="8"/>
  <c r="BE344" i="8"/>
  <c r="BE346" i="8"/>
  <c r="BE349" i="8"/>
  <c r="E135" i="8"/>
  <c r="F144" i="8"/>
  <c r="BE153" i="8"/>
  <c r="BE157" i="8"/>
  <c r="BE158" i="8"/>
  <c r="BE160" i="8"/>
  <c r="BE175" i="8"/>
  <c r="BE183" i="8"/>
  <c r="BE216" i="8"/>
  <c r="BE222" i="8"/>
  <c r="BE266" i="8"/>
  <c r="BE282" i="8"/>
  <c r="BE293" i="8"/>
  <c r="BE295" i="8"/>
  <c r="BE315" i="8"/>
  <c r="BE327" i="8"/>
  <c r="BE351" i="8"/>
  <c r="BE154" i="8"/>
  <c r="BE188" i="8"/>
  <c r="BE190" i="8"/>
  <c r="BE215" i="8"/>
  <c r="BE223" i="8"/>
  <c r="BE225" i="8"/>
  <c r="BE262" i="8"/>
  <c r="BE305" i="8"/>
  <c r="BE307" i="8"/>
  <c r="BE319" i="8"/>
  <c r="BE321" i="8"/>
  <c r="BE324" i="8"/>
  <c r="BE161" i="8"/>
  <c r="BE186" i="8"/>
  <c r="BE253" i="8"/>
  <c r="BE264" i="8"/>
  <c r="BE280" i="8"/>
  <c r="J91" i="7"/>
  <c r="E121" i="7"/>
  <c r="BE141" i="7"/>
  <c r="BE142" i="7"/>
  <c r="BE165" i="7"/>
  <c r="BE207" i="7"/>
  <c r="BE213" i="7"/>
  <c r="BE222" i="7"/>
  <c r="BE229" i="7"/>
  <c r="BE232" i="7"/>
  <c r="BE242" i="7"/>
  <c r="BE260" i="7"/>
  <c r="BE262" i="7"/>
  <c r="BE264" i="7"/>
  <c r="BE265" i="7"/>
  <c r="BE278" i="7"/>
  <c r="BE326" i="7"/>
  <c r="BE352" i="7"/>
  <c r="BE363" i="7"/>
  <c r="BE404" i="7"/>
  <c r="BE417" i="7"/>
  <c r="BE421" i="7"/>
  <c r="BE424" i="7"/>
  <c r="BE431" i="7"/>
  <c r="BE447" i="7"/>
  <c r="BE456" i="7"/>
  <c r="BE490" i="7"/>
  <c r="BE505" i="7"/>
  <c r="BE507" i="7"/>
  <c r="BE540" i="7"/>
  <c r="BE555" i="7"/>
  <c r="BE561" i="7"/>
  <c r="BE576" i="7"/>
  <c r="BE582" i="7"/>
  <c r="BE609" i="7"/>
  <c r="BE611" i="7"/>
  <c r="BE613" i="7"/>
  <c r="BE616" i="7"/>
  <c r="BE619" i="7"/>
  <c r="BE621" i="7"/>
  <c r="BE623" i="7"/>
  <c r="BE625" i="7"/>
  <c r="F94" i="7"/>
  <c r="BE151" i="7"/>
  <c r="BE152" i="7"/>
  <c r="BE156" i="7"/>
  <c r="BE187" i="7"/>
  <c r="BE195" i="7"/>
  <c r="BE199" i="7"/>
  <c r="BE211" i="7"/>
  <c r="BE236" i="7"/>
  <c r="BE238" i="7"/>
  <c r="BE269" i="7"/>
  <c r="BE285" i="7"/>
  <c r="BE298" i="7"/>
  <c r="BE345" i="7"/>
  <c r="BE454" i="7"/>
  <c r="BE465" i="7"/>
  <c r="BE469" i="7"/>
  <c r="BE475" i="7"/>
  <c r="BE497" i="7"/>
  <c r="BE516" i="7"/>
  <c r="BE525" i="7"/>
  <c r="BE536" i="7"/>
  <c r="BE580" i="7"/>
  <c r="BE136" i="7"/>
  <c r="BE138" i="7"/>
  <c r="BE140" i="7"/>
  <c r="BE169" i="7"/>
  <c r="BE173" i="7"/>
  <c r="BE188" i="7"/>
  <c r="BE193" i="7"/>
  <c r="BE209" i="7"/>
  <c r="BE217" i="7"/>
  <c r="BE220" i="7"/>
  <c r="BE246" i="7"/>
  <c r="BE256" i="7"/>
  <c r="BE280" i="7"/>
  <c r="BE301" i="7"/>
  <c r="BE306" i="7"/>
  <c r="BE426" i="7"/>
  <c r="BE450" i="7"/>
  <c r="BE452" i="7"/>
  <c r="BE486" i="7"/>
  <c r="BE498" i="7"/>
  <c r="BE511" i="7"/>
  <c r="BE532" i="7"/>
  <c r="BE538" i="7"/>
  <c r="BE578" i="7"/>
  <c r="BE586" i="7"/>
  <c r="BE590" i="7"/>
  <c r="BE597" i="7"/>
  <c r="BE603" i="7"/>
  <c r="BE149" i="7"/>
  <c r="BE160" i="7"/>
  <c r="BE163" i="7"/>
  <c r="BE185" i="7"/>
  <c r="BE201" i="7"/>
  <c r="BE205" i="7"/>
  <c r="BE252" i="7"/>
  <c r="BE283" i="7"/>
  <c r="BE296" i="7"/>
  <c r="BE330" i="7"/>
  <c r="BE368" i="7"/>
  <c r="BE370" i="7"/>
  <c r="BE373" i="7"/>
  <c r="BE389" i="7"/>
  <c r="BE410" i="7"/>
  <c r="BE413" i="7"/>
  <c r="BE419" i="7"/>
  <c r="BE429" i="7"/>
  <c r="BE435" i="7"/>
  <c r="BE436" i="7"/>
  <c r="BE442" i="7"/>
  <c r="BE458" i="7"/>
  <c r="BE501" i="7"/>
  <c r="BE504" i="7"/>
  <c r="BE513" i="7"/>
  <c r="BE519" i="7"/>
  <c r="BE523" i="7"/>
  <c r="BE558" i="7"/>
  <c r="BE569" i="7"/>
  <c r="BE570" i="7"/>
  <c r="BK125" i="6"/>
  <c r="J125" i="6"/>
  <c r="J98" i="6"/>
  <c r="J127" i="6"/>
  <c r="J100" i="6"/>
  <c r="BE148" i="7"/>
  <c r="BE154" i="7"/>
  <c r="BE167" i="7"/>
  <c r="BE183" i="7"/>
  <c r="BE224" i="7"/>
  <c r="BE228" i="7"/>
  <c r="BE248" i="7"/>
  <c r="BE303" i="7"/>
  <c r="BE318" i="7"/>
  <c r="BE336" i="7"/>
  <c r="BE355" i="7"/>
  <c r="BE394" i="7"/>
  <c r="BE440" i="7"/>
  <c r="BE467" i="7"/>
  <c r="BE478" i="7"/>
  <c r="BE492" i="7"/>
  <c r="BE495" i="7"/>
  <c r="BE503" i="7"/>
  <c r="BE509" i="7"/>
  <c r="BE515" i="7"/>
  <c r="BE530" i="7"/>
  <c r="BE545" i="7"/>
  <c r="BE553" i="7"/>
  <c r="BE567" i="7"/>
  <c r="BE600" i="7"/>
  <c r="BE175" i="7"/>
  <c r="BE177" i="7"/>
  <c r="BE181" i="7"/>
  <c r="BE190" i="7"/>
  <c r="BE226" i="7"/>
  <c r="BE240" i="7"/>
  <c r="BE244" i="7"/>
  <c r="BE250" i="7"/>
  <c r="BE288" i="7"/>
  <c r="BE299" i="7"/>
  <c r="BE358" i="7"/>
  <c r="BE386" i="7"/>
  <c r="BE399" i="7"/>
  <c r="BE401" i="7"/>
  <c r="BE416" i="7"/>
  <c r="BE488" i="7"/>
  <c r="BE534" i="7"/>
  <c r="BE543" i="7"/>
  <c r="BE549" i="7"/>
  <c r="BE564" i="7"/>
  <c r="BE146" i="7"/>
  <c r="BE179" i="7"/>
  <c r="BE192" i="7"/>
  <c r="BE203" i="7"/>
  <c r="BE215" i="7"/>
  <c r="BE254" i="7"/>
  <c r="BE258" i="7"/>
  <c r="BE274" i="7"/>
  <c r="BE293" i="7"/>
  <c r="BE313" i="7"/>
  <c r="BE339" i="7"/>
  <c r="BE342" i="7"/>
  <c r="BE365" i="7"/>
  <c r="BE380" i="7"/>
  <c r="BE384" i="7"/>
  <c r="BE406" i="7"/>
  <c r="BE408" i="7"/>
  <c r="BE499" i="7"/>
  <c r="BE517" i="7"/>
  <c r="BE521" i="7"/>
  <c r="BE574" i="7"/>
  <c r="BE607" i="7"/>
  <c r="BE158" i="7"/>
  <c r="BE171" i="7"/>
  <c r="BE197" i="7"/>
  <c r="BE234" i="7"/>
  <c r="BE276" i="7"/>
  <c r="BE291" i="7"/>
  <c r="BE322" i="7"/>
  <c r="BE333" i="7"/>
  <c r="BE347" i="7"/>
  <c r="BE350" i="7"/>
  <c r="BE360" i="7"/>
  <c r="BE375" i="7"/>
  <c r="BE391" i="7"/>
  <c r="BE396" i="7"/>
  <c r="BE433" i="7"/>
  <c r="BE438" i="7"/>
  <c r="BE444" i="7"/>
  <c r="BE462" i="7"/>
  <c r="BE480" i="7"/>
  <c r="BE482" i="7"/>
  <c r="BE484" i="7"/>
  <c r="BE510" i="7"/>
  <c r="BE527" i="7"/>
  <c r="BE541" i="7"/>
  <c r="BE547" i="7"/>
  <c r="BE551" i="7"/>
  <c r="BE593" i="7"/>
  <c r="E113" i="6"/>
  <c r="BE142" i="6"/>
  <c r="BE160" i="6"/>
  <c r="BE162" i="6"/>
  <c r="BE194" i="6"/>
  <c r="BE198" i="6"/>
  <c r="BE207" i="6"/>
  <c r="BE254" i="6"/>
  <c r="BE259" i="6"/>
  <c r="BE264" i="6"/>
  <c r="BE283" i="6"/>
  <c r="BE144" i="6"/>
  <c r="BE181" i="6"/>
  <c r="BE184" i="6"/>
  <c r="BE185" i="6"/>
  <c r="BE213" i="6"/>
  <c r="F122" i="6"/>
  <c r="BE132" i="6"/>
  <c r="BE150" i="6"/>
  <c r="BE211" i="6"/>
  <c r="BE237" i="6"/>
  <c r="BE273" i="6"/>
  <c r="BE128" i="6"/>
  <c r="BE134" i="6"/>
  <c r="BE176" i="6"/>
  <c r="BE179" i="6"/>
  <c r="BE180" i="6"/>
  <c r="BE182" i="6"/>
  <c r="BK126" i="5"/>
  <c r="J126" i="5"/>
  <c r="J91" i="6"/>
  <c r="BE130" i="6"/>
  <c r="BE136" i="6"/>
  <c r="BE138" i="6"/>
  <c r="BE148" i="6"/>
  <c r="BE156" i="6"/>
  <c r="BE158" i="6"/>
  <c r="BE164" i="6"/>
  <c r="BE172" i="6"/>
  <c r="BE177" i="6"/>
  <c r="BE199" i="6"/>
  <c r="BE203" i="6"/>
  <c r="BE227" i="6"/>
  <c r="BE229" i="6"/>
  <c r="BE233" i="6"/>
  <c r="BE248" i="6"/>
  <c r="BE275" i="6"/>
  <c r="BE284" i="6"/>
  <c r="BE152" i="6"/>
  <c r="BE154" i="6"/>
  <c r="BE196" i="6"/>
  <c r="BE201" i="6"/>
  <c r="BE225" i="6"/>
  <c r="BE256" i="6"/>
  <c r="BE280" i="6"/>
  <c r="BE282" i="6"/>
  <c r="BE140" i="6"/>
  <c r="BE146" i="6"/>
  <c r="BE168" i="6"/>
  <c r="BE170" i="6"/>
  <c r="BE192" i="6"/>
  <c r="BE215" i="6"/>
  <c r="BE217" i="6"/>
  <c r="BE219" i="6"/>
  <c r="BE221" i="6"/>
  <c r="BE223" i="6"/>
  <c r="BE231" i="6"/>
  <c r="BE240" i="6"/>
  <c r="BE242" i="6"/>
  <c r="BE244" i="6"/>
  <c r="BE246" i="6"/>
  <c r="BE251" i="6"/>
  <c r="BE260" i="6"/>
  <c r="BE262" i="6"/>
  <c r="BE266" i="6"/>
  <c r="BE166" i="6"/>
  <c r="BE174" i="6"/>
  <c r="BE187" i="6"/>
  <c r="BE190" i="6"/>
  <c r="BE205" i="6"/>
  <c r="BE209" i="6"/>
  <c r="BE235" i="6"/>
  <c r="BE250" i="6"/>
  <c r="BE253" i="6"/>
  <c r="BE257" i="6"/>
  <c r="BE268" i="6"/>
  <c r="BE270" i="6"/>
  <c r="BE272" i="6"/>
  <c r="BE277" i="6"/>
  <c r="E85" i="5"/>
  <c r="BE137" i="5"/>
  <c r="BE152" i="5"/>
  <c r="BE167" i="5"/>
  <c r="BE170" i="5"/>
  <c r="BE191" i="5"/>
  <c r="F94" i="5"/>
  <c r="BE134" i="5"/>
  <c r="BE135" i="5"/>
  <c r="BE136" i="5"/>
  <c r="BE138" i="5"/>
  <c r="BE144" i="5"/>
  <c r="BE178" i="5"/>
  <c r="BE184" i="5"/>
  <c r="BE188" i="5"/>
  <c r="BK130" i="4"/>
  <c r="J130" i="4"/>
  <c r="J99" i="4"/>
  <c r="BE133" i="5"/>
  <c r="BE142" i="5"/>
  <c r="BE143" i="5"/>
  <c r="BE153" i="5"/>
  <c r="BE154" i="5"/>
  <c r="BE157" i="5"/>
  <c r="BE172" i="5"/>
  <c r="BE179" i="5"/>
  <c r="BE190" i="5"/>
  <c r="BE148" i="5"/>
  <c r="BE149" i="5"/>
  <c r="BE150" i="5"/>
  <c r="BE155" i="5"/>
  <c r="BE156" i="5"/>
  <c r="BE158" i="5"/>
  <c r="BE159" i="5"/>
  <c r="BE161" i="5"/>
  <c r="BE174" i="5"/>
  <c r="BE175" i="5"/>
  <c r="BE189" i="5"/>
  <c r="BE192" i="5"/>
  <c r="BE139" i="5"/>
  <c r="BE141" i="5"/>
  <c r="BE146" i="5"/>
  <c r="BE160" i="5"/>
  <c r="BE180" i="5"/>
  <c r="BE182" i="5"/>
  <c r="BE194" i="5"/>
  <c r="BE140" i="5"/>
  <c r="BE168" i="5"/>
  <c r="BE169" i="5"/>
  <c r="BE171" i="5"/>
  <c r="BE185" i="5"/>
  <c r="J91" i="5"/>
  <c r="BE130" i="5"/>
  <c r="BE131" i="5"/>
  <c r="BE132" i="5"/>
  <c r="BE162" i="5"/>
  <c r="BE173" i="5"/>
  <c r="BE177" i="5"/>
  <c r="BE187" i="5"/>
  <c r="BE195" i="5"/>
  <c r="BE196" i="5"/>
  <c r="BE197" i="5"/>
  <c r="BE198" i="5"/>
  <c r="BE199" i="5"/>
  <c r="BE128" i="5"/>
  <c r="BE129" i="5"/>
  <c r="BE145" i="5"/>
  <c r="BE163" i="5"/>
  <c r="BE165" i="5"/>
  <c r="BE176" i="5"/>
  <c r="BE181" i="5"/>
  <c r="BE183" i="5"/>
  <c r="BE193" i="5"/>
  <c r="BE148" i="4"/>
  <c r="BE151" i="4"/>
  <c r="BE154" i="4"/>
  <c r="BE158" i="4"/>
  <c r="BE179" i="4"/>
  <c r="BE187" i="4"/>
  <c r="BE191" i="4"/>
  <c r="BE214" i="4"/>
  <c r="BE263" i="4"/>
  <c r="BE292" i="4"/>
  <c r="BE364" i="4"/>
  <c r="BE371" i="4"/>
  <c r="BE456" i="4"/>
  <c r="BE473" i="4"/>
  <c r="BE482" i="4"/>
  <c r="BE491" i="4"/>
  <c r="BE493" i="4"/>
  <c r="BE495" i="4"/>
  <c r="BE497" i="4"/>
  <c r="BK122" i="3"/>
  <c r="J122" i="3"/>
  <c r="J98" i="3"/>
  <c r="BE210" i="4"/>
  <c r="BE229" i="4"/>
  <c r="BE233" i="4"/>
  <c r="BE241" i="4"/>
  <c r="BE249" i="4"/>
  <c r="BE253" i="4"/>
  <c r="BE257" i="4"/>
  <c r="BE324" i="4"/>
  <c r="BE400" i="4"/>
  <c r="BE423" i="4"/>
  <c r="BE430" i="4"/>
  <c r="BE469" i="4"/>
  <c r="BE206" i="4"/>
  <c r="BE275" i="4"/>
  <c r="BE285" i="4"/>
  <c r="BE295" i="4"/>
  <c r="BE406" i="4"/>
  <c r="BE416" i="4"/>
  <c r="BE440" i="4"/>
  <c r="BE480" i="4"/>
  <c r="BE298" i="4"/>
  <c r="BE302" i="4"/>
  <c r="BE344" i="4"/>
  <c r="BE374" i="4"/>
  <c r="BE377" i="4"/>
  <c r="BE384" i="4"/>
  <c r="BE392" i="4"/>
  <c r="BE459" i="4"/>
  <c r="BE462" i="4"/>
  <c r="BE132" i="4"/>
  <c r="BE136" i="4"/>
  <c r="BE173" i="4"/>
  <c r="BE198" i="4"/>
  <c r="BE202" i="4"/>
  <c r="BE222" i="4"/>
  <c r="BE237" i="4"/>
  <c r="BE261" i="4"/>
  <c r="BE269" i="4"/>
  <c r="BE309" i="4"/>
  <c r="BE312" i="4"/>
  <c r="BE316" i="4"/>
  <c r="BE336" i="4"/>
  <c r="BE452" i="4"/>
  <c r="BE465" i="4"/>
  <c r="J91" i="4"/>
  <c r="E117" i="4"/>
  <c r="F126" i="4"/>
  <c r="BE266" i="4"/>
  <c r="BE305" i="4"/>
  <c r="BE332" i="4"/>
  <c r="BE352" i="4"/>
  <c r="BE356" i="4"/>
  <c r="BE360" i="4"/>
  <c r="BE367" i="4"/>
  <c r="BE381" i="4"/>
  <c r="BE388" i="4"/>
  <c r="BE396" i="4"/>
  <c r="BE434" i="4"/>
  <c r="BE437" i="4"/>
  <c r="BE449" i="4"/>
  <c r="BE138" i="4"/>
  <c r="BE142" i="4"/>
  <c r="BE145" i="4"/>
  <c r="BE166" i="4"/>
  <c r="BE245" i="4"/>
  <c r="BE272" i="4"/>
  <c r="BE281" i="4"/>
  <c r="BE289" i="4"/>
  <c r="BE320" i="4"/>
  <c r="BE328" i="4"/>
  <c r="BE340" i="4"/>
  <c r="BE348" i="4"/>
  <c r="BE477" i="4"/>
  <c r="BE489" i="4"/>
  <c r="BE177" i="4"/>
  <c r="BE183" i="4"/>
  <c r="BE218" i="4"/>
  <c r="BE226" i="4"/>
  <c r="BE278" i="4"/>
  <c r="BE403" i="4"/>
  <c r="BE412" i="4"/>
  <c r="BE443" i="4"/>
  <c r="J459" i="2"/>
  <c r="J109" i="2"/>
  <c r="BK1852" i="2"/>
  <c r="J1852" i="2"/>
  <c r="J125" i="2"/>
  <c r="F94" i="3"/>
  <c r="E110" i="3"/>
  <c r="BE126" i="3"/>
  <c r="BE137" i="3"/>
  <c r="BE170" i="3"/>
  <c r="BE183" i="3"/>
  <c r="J165" i="2"/>
  <c r="J101" i="2"/>
  <c r="J1887" i="2"/>
  <c r="J129" i="2"/>
  <c r="J91" i="3"/>
  <c r="BE142" i="3"/>
  <c r="BE148" i="3"/>
  <c r="BE164" i="3"/>
  <c r="BE171" i="3"/>
  <c r="BE176" i="3"/>
  <c r="BE179" i="3"/>
  <c r="BE132" i="3"/>
  <c r="BE153" i="3"/>
  <c r="BE161" i="3"/>
  <c r="BE167" i="3"/>
  <c r="BE174" i="3"/>
  <c r="BE185" i="3"/>
  <c r="BE140" i="3"/>
  <c r="BE145" i="3"/>
  <c r="BE150" i="3"/>
  <c r="BE158" i="3"/>
  <c r="BE188" i="3"/>
  <c r="BE190" i="3"/>
  <c r="AW97" i="1"/>
  <c r="BK2757" i="2"/>
  <c r="J2757" i="2"/>
  <c r="J139" i="2"/>
  <c r="BE124" i="3"/>
  <c r="BE128" i="3"/>
  <c r="BE133" i="3"/>
  <c r="BE155" i="3"/>
  <c r="F159" i="2"/>
  <c r="BE198" i="2"/>
  <c r="BE254" i="2"/>
  <c r="BE299" i="2"/>
  <c r="BE419" i="2"/>
  <c r="BE600" i="2"/>
  <c r="BE637" i="2"/>
  <c r="BE840" i="2"/>
  <c r="BE930" i="2"/>
  <c r="BE938" i="2"/>
  <c r="BE947" i="2"/>
  <c r="BE1220" i="2"/>
  <c r="BE1257" i="2"/>
  <c r="BE1271" i="2"/>
  <c r="BE1278" i="2"/>
  <c r="BE1328" i="2"/>
  <c r="BE1337" i="2"/>
  <c r="BE1345" i="2"/>
  <c r="BE1432" i="2"/>
  <c r="BE1438" i="2"/>
  <c r="BE1518" i="2"/>
  <c r="BE1520" i="2"/>
  <c r="BE1548" i="2"/>
  <c r="BE1556" i="2"/>
  <c r="BE1559" i="2"/>
  <c r="BE1579" i="2"/>
  <c r="BE1687" i="2"/>
  <c r="BE1695" i="2"/>
  <c r="BE1765" i="2"/>
  <c r="BE1829" i="2"/>
  <c r="BE1832" i="2"/>
  <c r="BE1833" i="2"/>
  <c r="BE1865" i="2"/>
  <c r="BE1878" i="2"/>
  <c r="BE1901" i="2"/>
  <c r="BE1905" i="2"/>
  <c r="BE1939" i="2"/>
  <c r="BE1943" i="2"/>
  <c r="BE1944" i="2"/>
  <c r="BE1945" i="2"/>
  <c r="BE1969" i="2"/>
  <c r="BE2030" i="2"/>
  <c r="BE2041" i="2"/>
  <c r="BE2108" i="2"/>
  <c r="BE2351" i="2"/>
  <c r="BE2446" i="2"/>
  <c r="BE2540" i="2"/>
  <c r="BE2547" i="2"/>
  <c r="BE2579" i="2"/>
  <c r="BE2587" i="2"/>
  <c r="BE2600" i="2"/>
  <c r="BE2603" i="2"/>
  <c r="BE2610" i="2"/>
  <c r="BE2614" i="2"/>
  <c r="BE2617" i="2"/>
  <c r="BE2625" i="2"/>
  <c r="BE2632" i="2"/>
  <c r="BE2639" i="2"/>
  <c r="BE2652" i="2"/>
  <c r="BE2665" i="2"/>
  <c r="BE2679" i="2"/>
  <c r="BE2693" i="2"/>
  <c r="BE2700" i="2"/>
  <c r="BE2701" i="2"/>
  <c r="BE2709" i="2"/>
  <c r="BE2711" i="2"/>
  <c r="BE2713" i="2"/>
  <c r="BE2720" i="2"/>
  <c r="BE2722" i="2"/>
  <c r="BE2723" i="2"/>
  <c r="BE2733" i="2"/>
  <c r="BE2741" i="2"/>
  <c r="BE2759" i="2"/>
  <c r="BE2765" i="2"/>
  <c r="BE2778" i="2"/>
  <c r="BE2788" i="2"/>
  <c r="BE2799" i="2"/>
  <c r="BE2808" i="2"/>
  <c r="BE2809" i="2"/>
  <c r="BE2817" i="2"/>
  <c r="BE2823" i="2"/>
  <c r="BE2831" i="2"/>
  <c r="BE2835" i="2"/>
  <c r="BE2837" i="2"/>
  <c r="E85" i="2"/>
  <c r="BE222" i="2"/>
  <c r="BE280" i="2"/>
  <c r="BE382" i="2"/>
  <c r="BE389" i="2"/>
  <c r="BE478" i="2"/>
  <c r="BE628" i="2"/>
  <c r="BE1021" i="2"/>
  <c r="BE1171" i="2"/>
  <c r="BE1189" i="2"/>
  <c r="BE1243" i="2"/>
  <c r="BE1299" i="2"/>
  <c r="BE1353" i="2"/>
  <c r="BE1445" i="2"/>
  <c r="BE1874" i="2"/>
  <c r="BE1880" i="2"/>
  <c r="BE1888" i="2"/>
  <c r="BE1894" i="2"/>
  <c r="BE1897" i="2"/>
  <c r="BE1907" i="2"/>
  <c r="BE1932" i="2"/>
  <c r="BE1963" i="2"/>
  <c r="BE1965" i="2"/>
  <c r="BE1966" i="2"/>
  <c r="BE1970" i="2"/>
  <c r="BE1974" i="2"/>
  <c r="BE2048" i="2"/>
  <c r="BE2058" i="2"/>
  <c r="BE2303" i="2"/>
  <c r="BE2384" i="2"/>
  <c r="BE2426" i="2"/>
  <c r="BE2449" i="2"/>
  <c r="BE2487" i="2"/>
  <c r="BE2515" i="2"/>
  <c r="BE2567" i="2"/>
  <c r="BE243" i="2"/>
  <c r="BE262" i="2"/>
  <c r="BE286" i="2"/>
  <c r="BE343" i="2"/>
  <c r="BE357" i="2"/>
  <c r="BE516" i="2"/>
  <c r="BE556" i="2"/>
  <c r="BE582" i="2"/>
  <c r="BE591" i="2"/>
  <c r="BE608" i="2"/>
  <c r="BE609" i="2"/>
  <c r="BE617" i="2"/>
  <c r="BE710" i="2"/>
  <c r="BE882" i="2"/>
  <c r="BE986" i="2"/>
  <c r="BE1002" i="2"/>
  <c r="BE1077" i="2"/>
  <c r="BE1092" i="2"/>
  <c r="BE1149" i="2"/>
  <c r="BE1179" i="2"/>
  <c r="BE1386" i="2"/>
  <c r="BE1440" i="2"/>
  <c r="BE1538" i="2"/>
  <c r="BE1546" i="2"/>
  <c r="BE1571" i="2"/>
  <c r="BE1716" i="2"/>
  <c r="BE1743" i="2"/>
  <c r="BE1883" i="2"/>
  <c r="BE1893" i="2"/>
  <c r="BE1896" i="2"/>
  <c r="BE1903" i="2"/>
  <c r="BE1906" i="2"/>
  <c r="BE1924" i="2"/>
  <c r="BE1928" i="2"/>
  <c r="BE1933" i="2"/>
  <c r="BE1936" i="2"/>
  <c r="BE1940" i="2"/>
  <c r="BE1941" i="2"/>
  <c r="BE1961" i="2"/>
  <c r="BE1971" i="2"/>
  <c r="BE2002" i="2"/>
  <c r="BE2095" i="2"/>
  <c r="BE2106" i="2"/>
  <c r="BE2120" i="2"/>
  <c r="BE2157" i="2"/>
  <c r="BE2168" i="2"/>
  <c r="BE2370" i="2"/>
  <c r="BE2444" i="2"/>
  <c r="BE2468" i="2"/>
  <c r="BE2494" i="2"/>
  <c r="BE2549" i="2"/>
  <c r="BE396" i="2"/>
  <c r="BE404" i="2"/>
  <c r="BE438" i="2"/>
  <c r="BE440" i="2"/>
  <c r="BE456" i="2"/>
  <c r="BE460" i="2"/>
  <c r="BE469" i="2"/>
  <c r="BE644" i="2"/>
  <c r="BE654" i="2"/>
  <c r="BE692" i="2"/>
  <c r="BE775" i="2"/>
  <c r="BE814" i="2"/>
  <c r="BE825" i="2"/>
  <c r="BE872" i="2"/>
  <c r="BE922" i="2"/>
  <c r="BE994" i="2"/>
  <c r="BE1068" i="2"/>
  <c r="BE1106" i="2"/>
  <c r="BE1124" i="2"/>
  <c r="BE1264" i="2"/>
  <c r="BE1306" i="2"/>
  <c r="BE1320" i="2"/>
  <c r="BE1405" i="2"/>
  <c r="BE1415" i="2"/>
  <c r="BE1442" i="2"/>
  <c r="BE1447" i="2"/>
  <c r="BE1453" i="2"/>
  <c r="BE1482" i="2"/>
  <c r="BE1701" i="2"/>
  <c r="BE1834" i="2"/>
  <c r="BE1842" i="2"/>
  <c r="BE1853" i="2"/>
  <c r="BE1867" i="2"/>
  <c r="BE1898" i="2"/>
  <c r="BE1922" i="2"/>
  <c r="BE1934" i="2"/>
  <c r="BE2075" i="2"/>
  <c r="BE2116" i="2"/>
  <c r="BE2301" i="2"/>
  <c r="BE2501" i="2"/>
  <c r="J91" i="2"/>
  <c r="BE201" i="2"/>
  <c r="BE211" i="2"/>
  <c r="BE308" i="2"/>
  <c r="BE326" i="2"/>
  <c r="BE335" i="2"/>
  <c r="BE373" i="2"/>
  <c r="BE412" i="2"/>
  <c r="BE700" i="2"/>
  <c r="BE708" i="2"/>
  <c r="BE849" i="2"/>
  <c r="BE956" i="2"/>
  <c r="BE1032" i="2"/>
  <c r="BE1050" i="2"/>
  <c r="BE1058" i="2"/>
  <c r="BE1313" i="2"/>
  <c r="BE1435" i="2"/>
  <c r="BE1497" i="2"/>
  <c r="BE1510" i="2"/>
  <c r="BE1724" i="2"/>
  <c r="BE1850" i="2"/>
  <c r="BE1862" i="2"/>
  <c r="BE1870" i="2"/>
  <c r="BE1873" i="2"/>
  <c r="BE1889" i="2"/>
  <c r="BE1891" i="2"/>
  <c r="BE1899" i="2"/>
  <c r="BE1902" i="2"/>
  <c r="BE1908" i="2"/>
  <c r="BE1937" i="2"/>
  <c r="BE1938" i="2"/>
  <c r="BE1955" i="2"/>
  <c r="BE1956" i="2"/>
  <c r="BE1957" i="2"/>
  <c r="BE2068" i="2"/>
  <c r="BE2077" i="2"/>
  <c r="BE2097" i="2"/>
  <c r="BE2341" i="2"/>
  <c r="BE2349" i="2"/>
  <c r="BE166" i="2"/>
  <c r="BE173" i="2"/>
  <c r="BE217" i="2"/>
  <c r="BE359" i="2"/>
  <c r="BE380" i="2"/>
  <c r="BE449" i="2"/>
  <c r="BE545" i="2"/>
  <c r="BE563" i="2"/>
  <c r="BE570" i="2"/>
  <c r="BE890" i="2"/>
  <c r="BE906" i="2"/>
  <c r="BE1117" i="2"/>
  <c r="BE1202" i="2"/>
  <c r="BE1211" i="2"/>
  <c r="BE1285" i="2"/>
  <c r="BE1292" i="2"/>
  <c r="BE1417" i="2"/>
  <c r="BE1450" i="2"/>
  <c r="BE1567" i="2"/>
  <c r="BE1569" i="2"/>
  <c r="BE1678" i="2"/>
  <c r="BE1869" i="2"/>
  <c r="BE1872" i="2"/>
  <c r="BE1881" i="2"/>
  <c r="BE1885" i="2"/>
  <c r="BE1890" i="2"/>
  <c r="BE1904" i="2"/>
  <c r="BE1958" i="2"/>
  <c r="BE1962" i="2"/>
  <c r="BE1964" i="2"/>
  <c r="BE1967" i="2"/>
  <c r="BE1968" i="2"/>
  <c r="BE1972" i="2"/>
  <c r="BE2056" i="2"/>
  <c r="BE2085" i="2"/>
  <c r="BE2146" i="2"/>
  <c r="BE2196" i="2"/>
  <c r="BE2208" i="2"/>
  <c r="BE2286" i="2"/>
  <c r="BE2312" i="2"/>
  <c r="BE2327" i="2"/>
  <c r="BE2329" i="2"/>
  <c r="BE2386" i="2"/>
  <c r="BE2406" i="2"/>
  <c r="BE2508" i="2"/>
  <c r="BE2530" i="2"/>
  <c r="BE2569" i="2"/>
  <c r="BE190" i="2"/>
  <c r="BE233" i="2"/>
  <c r="BE270" i="2"/>
  <c r="BE350" i="2"/>
  <c r="BE426" i="2"/>
  <c r="BE492" i="2"/>
  <c r="BE535" i="2"/>
  <c r="BE619" i="2"/>
  <c r="BE756" i="2"/>
  <c r="BE880" i="2"/>
  <c r="BE966" i="2"/>
  <c r="BE1228" i="2"/>
  <c r="BE1361" i="2"/>
  <c r="BE1395" i="2"/>
  <c r="BE1424" i="2"/>
  <c r="BE1480" i="2"/>
  <c r="BE1528" i="2"/>
  <c r="BE1536" i="2"/>
  <c r="BE1602" i="2"/>
  <c r="BE1634" i="2"/>
  <c r="BE1636" i="2"/>
  <c r="BE1674" i="2"/>
  <c r="BE1703" i="2"/>
  <c r="BE1708" i="2"/>
  <c r="BE1736" i="2"/>
  <c r="BE1759" i="2"/>
  <c r="BE1767" i="2"/>
  <c r="BE1774" i="2"/>
  <c r="BE1781" i="2"/>
  <c r="BE1788" i="2"/>
  <c r="BE1816" i="2"/>
  <c r="BE1818" i="2"/>
  <c r="BE1861" i="2"/>
  <c r="BE1863" i="2"/>
  <c r="BE1864" i="2"/>
  <c r="BE1868" i="2"/>
  <c r="BE1871" i="2"/>
  <c r="BE1875" i="2"/>
  <c r="BE1879" i="2"/>
  <c r="BE1923" i="2"/>
  <c r="BE1926" i="2"/>
  <c r="BE1930" i="2"/>
  <c r="BE1960" i="2"/>
  <c r="BE2066" i="2"/>
  <c r="BE2166" i="2"/>
  <c r="BE2193" i="2"/>
  <c r="BE2236" i="2"/>
  <c r="BE2538" i="2"/>
  <c r="BE181" i="2"/>
  <c r="BE316" i="2"/>
  <c r="BE428" i="2"/>
  <c r="BE511" i="2"/>
  <c r="BE526" i="2"/>
  <c r="BE857" i="2"/>
  <c r="BE898" i="2"/>
  <c r="BE914" i="2"/>
  <c r="BE975" i="2"/>
  <c r="BE983" i="2"/>
  <c r="BE1013" i="2"/>
  <c r="BE1041" i="2"/>
  <c r="BE1236" i="2"/>
  <c r="BE1250" i="2"/>
  <c r="BE1368" i="2"/>
  <c r="BE1376" i="2"/>
  <c r="BE1419" i="2"/>
  <c r="BE1421" i="2"/>
  <c r="BE1427" i="2"/>
  <c r="BE1430" i="2"/>
  <c r="BE1457" i="2"/>
  <c r="BE1470" i="2"/>
  <c r="BE1472" i="2"/>
  <c r="BE1484" i="2"/>
  <c r="BE1587" i="2"/>
  <c r="BE1590" i="2"/>
  <c r="BE1592" i="2"/>
  <c r="BE1790" i="2"/>
  <c r="BE1800" i="2"/>
  <c r="BE1858" i="2"/>
  <c r="BE1866" i="2"/>
  <c r="BE1876" i="2"/>
  <c r="BE1877" i="2"/>
  <c r="BE1892" i="2"/>
  <c r="BE1895" i="2"/>
  <c r="BE1900" i="2"/>
  <c r="BE1910" i="2"/>
  <c r="BE1921" i="2"/>
  <c r="BE1931" i="2"/>
  <c r="BE1935" i="2"/>
  <c r="BE1942" i="2"/>
  <c r="BE1959" i="2"/>
  <c r="BE2136" i="2"/>
  <c r="BE2155" i="2"/>
  <c r="BE2266" i="2"/>
  <c r="BE2360" i="2"/>
  <c r="BE2435" i="2"/>
  <c r="BE2522" i="2"/>
  <c r="BE2558" i="2"/>
  <c r="BE2577" i="2"/>
  <c r="F38" i="2"/>
  <c r="BC96" i="1"/>
  <c r="F39" i="11"/>
  <c r="BD105" i="1"/>
  <c r="F38" i="3"/>
  <c r="BC97" i="1"/>
  <c r="F37" i="4"/>
  <c r="BB98" i="1"/>
  <c r="F39" i="4"/>
  <c r="BD98" i="1"/>
  <c r="J36" i="6"/>
  <c r="AW100" i="1"/>
  <c r="F39" i="6"/>
  <c r="BD100" i="1"/>
  <c r="F39" i="7"/>
  <c r="BD101" i="1"/>
  <c r="F37" i="7"/>
  <c r="BB101" i="1"/>
  <c r="F38" i="8"/>
  <c r="BC102" i="1"/>
  <c r="J36" i="9"/>
  <c r="AW103" i="1"/>
  <c r="F39" i="9"/>
  <c r="BD103" i="1"/>
  <c r="F36" i="11"/>
  <c r="BA105" i="1"/>
  <c r="J36" i="2"/>
  <c r="AW96" i="1"/>
  <c r="F37" i="12"/>
  <c r="BD106" i="1"/>
  <c r="J32" i="11"/>
  <c r="F34" i="13"/>
  <c r="BA107" i="1"/>
  <c r="F36" i="13"/>
  <c r="BC107" i="1"/>
  <c r="AS94" i="1"/>
  <c r="F39" i="3"/>
  <c r="BD97" i="1"/>
  <c r="J36" i="4"/>
  <c r="AW98" i="1"/>
  <c r="F36" i="5"/>
  <c r="BA99" i="1"/>
  <c r="F37" i="5"/>
  <c r="BB99" i="1"/>
  <c r="F39" i="5"/>
  <c r="BD99" i="1"/>
  <c r="F38" i="6"/>
  <c r="BC100" i="1"/>
  <c r="F36" i="6"/>
  <c r="BA100" i="1"/>
  <c r="J32" i="5"/>
  <c r="J36" i="7"/>
  <c r="AW101" i="1"/>
  <c r="F36" i="8"/>
  <c r="BA102" i="1"/>
  <c r="J36" i="8"/>
  <c r="AW102" i="1"/>
  <c r="F37" i="8"/>
  <c r="BB102" i="1"/>
  <c r="F36" i="9"/>
  <c r="BA103" i="1"/>
  <c r="F38" i="9"/>
  <c r="BC103" i="1"/>
  <c r="F39" i="10"/>
  <c r="BD104" i="1"/>
  <c r="F37" i="11"/>
  <c r="BB105" i="1"/>
  <c r="F36" i="3"/>
  <c r="BA97" i="1"/>
  <c r="F37" i="3"/>
  <c r="BB97" i="1"/>
  <c r="F36" i="4"/>
  <c r="BA98" i="1"/>
  <c r="F38" i="4"/>
  <c r="BC98" i="1"/>
  <c r="J36" i="5"/>
  <c r="AW99" i="1"/>
  <c r="F38" i="5"/>
  <c r="BC99" i="1"/>
  <c r="F37" i="6"/>
  <c r="BB100" i="1"/>
  <c r="F36" i="7"/>
  <c r="BA101" i="1"/>
  <c r="F38" i="7"/>
  <c r="BC101" i="1"/>
  <c r="F39" i="8"/>
  <c r="BD102" i="1"/>
  <c r="F37" i="9"/>
  <c r="BB103" i="1"/>
  <c r="F36" i="10"/>
  <c r="BA104" i="1"/>
  <c r="J36" i="10"/>
  <c r="AW104" i="1"/>
  <c r="F38" i="10"/>
  <c r="BC104" i="1"/>
  <c r="F37" i="10"/>
  <c r="BB104" i="1"/>
  <c r="J36" i="11"/>
  <c r="AW105" i="1"/>
  <c r="F39" i="2"/>
  <c r="BD96" i="1"/>
  <c r="F36" i="12"/>
  <c r="BC106" i="1"/>
  <c r="J34" i="12"/>
  <c r="AW106" i="1"/>
  <c r="F35" i="13"/>
  <c r="BB107" i="1"/>
  <c r="F37" i="2"/>
  <c r="BB96" i="1"/>
  <c r="F38" i="11"/>
  <c r="BC105" i="1"/>
  <c r="F36" i="2"/>
  <c r="BA96" i="1"/>
  <c r="F35" i="12"/>
  <c r="BB106" i="1"/>
  <c r="F34" i="12"/>
  <c r="BA106" i="1"/>
  <c r="J34" i="13"/>
  <c r="AW107" i="1"/>
  <c r="F37" i="13"/>
  <c r="BD107" i="1"/>
  <c r="R124" i="13" l="1"/>
  <c r="R123" i="13" s="1"/>
  <c r="T124" i="13"/>
  <c r="T123" i="13" s="1"/>
  <c r="P313" i="9"/>
  <c r="R313" i="9"/>
  <c r="T313" i="9"/>
  <c r="BK124" i="10"/>
  <c r="J124" i="10"/>
  <c r="R133" i="11"/>
  <c r="P133" i="11"/>
  <c r="AU105" i="1"/>
  <c r="BK211" i="8"/>
  <c r="J211" i="8"/>
  <c r="J105" i="8"/>
  <c r="T126" i="5"/>
  <c r="T225" i="9"/>
  <c r="P164" i="2"/>
  <c r="P163" i="2"/>
  <c r="R145" i="9"/>
  <c r="R124" i="10"/>
  <c r="R130" i="4"/>
  <c r="R129" i="4"/>
  <c r="BK1884" i="2"/>
  <c r="J1884" i="2"/>
  <c r="J128" i="2"/>
  <c r="T126" i="6"/>
  <c r="T125" i="6"/>
  <c r="R122" i="3"/>
  <c r="T323" i="8"/>
  <c r="R149" i="8"/>
  <c r="R148" i="8"/>
  <c r="P122" i="3"/>
  <c r="AU97" i="1"/>
  <c r="T1455" i="2"/>
  <c r="T126" i="12"/>
  <c r="T125" i="12"/>
  <c r="P295" i="12"/>
  <c r="P126" i="12"/>
  <c r="P125" i="12"/>
  <c r="AU106" i="1"/>
  <c r="R1884" i="2"/>
  <c r="R1455" i="2"/>
  <c r="T122" i="3"/>
  <c r="T268" i="8"/>
  <c r="R126" i="5"/>
  <c r="BK145" i="9"/>
  <c r="T148" i="8"/>
  <c r="P211" i="8"/>
  <c r="P147" i="8"/>
  <c r="AU102" i="1"/>
  <c r="BK225" i="9"/>
  <c r="J225" i="9"/>
  <c r="J110" i="9"/>
  <c r="P130" i="4"/>
  <c r="P129" i="4"/>
  <c r="AU98" i="1"/>
  <c r="BK458" i="2"/>
  <c r="J458" i="2"/>
  <c r="J108" i="2"/>
  <c r="R164" i="2"/>
  <c r="R163" i="2"/>
  <c r="R126" i="6"/>
  <c r="R125" i="6"/>
  <c r="BK164" i="2"/>
  <c r="J164" i="2"/>
  <c r="J100" i="2"/>
  <c r="R225" i="9"/>
  <c r="T211" i="8"/>
  <c r="R295" i="12"/>
  <c r="BK134" i="7"/>
  <c r="J134" i="7"/>
  <c r="J99" i="7"/>
  <c r="P145" i="9"/>
  <c r="P1884" i="2"/>
  <c r="P1455" i="2"/>
  <c r="T145" i="9"/>
  <c r="T144" i="9"/>
  <c r="T143" i="9"/>
  <c r="T133" i="11"/>
  <c r="T134" i="7"/>
  <c r="T133" i="7"/>
  <c r="T130" i="4"/>
  <c r="T129" i="4"/>
  <c r="P124" i="10"/>
  <c r="AU104" i="1"/>
  <c r="P134" i="7"/>
  <c r="P133" i="7"/>
  <c r="AU101" i="1"/>
  <c r="P225" i="9"/>
  <c r="T458" i="2"/>
  <c r="T163" i="2"/>
  <c r="T162" i="2"/>
  <c r="R126" i="12"/>
  <c r="R125" i="12"/>
  <c r="R323" i="8"/>
  <c r="R211" i="8"/>
  <c r="BK323" i="8"/>
  <c r="J323" i="8"/>
  <c r="J120" i="8"/>
  <c r="BK124" i="13"/>
  <c r="J124" i="13"/>
  <c r="J97" i="13"/>
  <c r="BK126" i="12"/>
  <c r="J126" i="12"/>
  <c r="J97" i="12"/>
  <c r="AG105" i="1"/>
  <c r="J98" i="11"/>
  <c r="J149" i="8"/>
  <c r="J100" i="8"/>
  <c r="BK147" i="8"/>
  <c r="J147" i="8"/>
  <c r="J98" i="8"/>
  <c r="AG99" i="1"/>
  <c r="J98" i="5"/>
  <c r="BK129" i="4"/>
  <c r="J129" i="4"/>
  <c r="J98" i="4"/>
  <c r="BK1455" i="2"/>
  <c r="J1455" i="2"/>
  <c r="J118" i="2"/>
  <c r="J32" i="10"/>
  <c r="AG104" i="1"/>
  <c r="J35" i="3"/>
  <c r="AV97" i="1"/>
  <c r="AT97" i="1"/>
  <c r="J35" i="6"/>
  <c r="AV100" i="1"/>
  <c r="AT100" i="1"/>
  <c r="F35" i="8"/>
  <c r="AZ102" i="1"/>
  <c r="J35" i="10"/>
  <c r="AV104" i="1"/>
  <c r="AT104" i="1"/>
  <c r="AN104" i="1"/>
  <c r="F35" i="11"/>
  <c r="AZ105" i="1"/>
  <c r="F35" i="3"/>
  <c r="AZ97" i="1"/>
  <c r="F35" i="6"/>
  <c r="AZ100" i="1"/>
  <c r="J35" i="8"/>
  <c r="AV102" i="1"/>
  <c r="AT102" i="1"/>
  <c r="F35" i="10"/>
  <c r="AZ104" i="1"/>
  <c r="J35" i="11"/>
  <c r="AV105" i="1"/>
  <c r="AT105" i="1"/>
  <c r="AN105" i="1"/>
  <c r="F35" i="4"/>
  <c r="AZ98" i="1"/>
  <c r="F35" i="9"/>
  <c r="AZ103" i="1"/>
  <c r="BC95" i="1"/>
  <c r="AY95" i="1"/>
  <c r="J33" i="12"/>
  <c r="AV106" i="1"/>
  <c r="AT106" i="1"/>
  <c r="J35" i="4"/>
  <c r="AV98" i="1"/>
  <c r="AT98" i="1"/>
  <c r="J35" i="9"/>
  <c r="AV103" i="1"/>
  <c r="AT103" i="1"/>
  <c r="BD95" i="1"/>
  <c r="F33" i="12"/>
  <c r="AZ106" i="1"/>
  <c r="J32" i="3"/>
  <c r="AG97" i="1"/>
  <c r="J35" i="5"/>
  <c r="AV99" i="1"/>
  <c r="AT99" i="1"/>
  <c r="AN99" i="1"/>
  <c r="J32" i="6"/>
  <c r="AG100" i="1"/>
  <c r="J35" i="7"/>
  <c r="AV101" i="1"/>
  <c r="AT101" i="1"/>
  <c r="BB95" i="1"/>
  <c r="AX95" i="1"/>
  <c r="J33" i="13"/>
  <c r="AV107" i="1"/>
  <c r="AT107" i="1"/>
  <c r="J35" i="2"/>
  <c r="AV96" i="1"/>
  <c r="AT96" i="1"/>
  <c r="F35" i="5"/>
  <c r="AZ99" i="1"/>
  <c r="F35" i="7"/>
  <c r="AZ101" i="1"/>
  <c r="BA95" i="1"/>
  <c r="AW95" i="1"/>
  <c r="F33" i="13"/>
  <c r="AZ107" i="1"/>
  <c r="F35" i="2"/>
  <c r="AZ96" i="1"/>
  <c r="R162" i="2" l="1"/>
  <c r="BK144" i="9"/>
  <c r="J144" i="9"/>
  <c r="J99" i="9"/>
  <c r="R147" i="8"/>
  <c r="P144" i="9"/>
  <c r="P143" i="9"/>
  <c r="AU103" i="1"/>
  <c r="T147" i="8"/>
  <c r="P162" i="2"/>
  <c r="AU96" i="1"/>
  <c r="R144" i="9"/>
  <c r="R143" i="9"/>
  <c r="J145" i="9"/>
  <c r="J100" i="9"/>
  <c r="J98" i="10"/>
  <c r="BK163" i="2"/>
  <c r="J163" i="2"/>
  <c r="J99" i="2"/>
  <c r="BK133" i="7"/>
  <c r="J133" i="7"/>
  <c r="BK123" i="13"/>
  <c r="J123" i="13"/>
  <c r="BK125" i="12"/>
  <c r="J125" i="12"/>
  <c r="J96" i="12"/>
  <c r="J41" i="11"/>
  <c r="J41" i="10"/>
  <c r="AN100" i="1"/>
  <c r="J41" i="6"/>
  <c r="J41" i="5"/>
  <c r="AN97" i="1"/>
  <c r="BK162" i="2"/>
  <c r="J162" i="2"/>
  <c r="J41" i="3"/>
  <c r="J30" i="13"/>
  <c r="AG107" i="1"/>
  <c r="J32" i="8"/>
  <c r="AG102" i="1"/>
  <c r="AN102" i="1"/>
  <c r="BC94" i="1"/>
  <c r="AY94" i="1"/>
  <c r="AU95" i="1"/>
  <c r="AU94" i="1"/>
  <c r="J32" i="2"/>
  <c r="AG96" i="1"/>
  <c r="AZ95" i="1"/>
  <c r="BD94" i="1"/>
  <c r="W33" i="1"/>
  <c r="J32" i="7"/>
  <c r="AG101" i="1"/>
  <c r="J32" i="4"/>
  <c r="AG98" i="1"/>
  <c r="AN98" i="1"/>
  <c r="BA94" i="1"/>
  <c r="AW94" i="1"/>
  <c r="AK30" i="1"/>
  <c r="BB94" i="1"/>
  <c r="W31" i="1"/>
  <c r="J39" i="13" l="1"/>
  <c r="J41" i="7"/>
  <c r="J98" i="7"/>
  <c r="J96" i="13"/>
  <c r="BK143" i="9"/>
  <c r="J143" i="9"/>
  <c r="J98" i="9"/>
  <c r="J41" i="8"/>
  <c r="J41" i="4"/>
  <c r="J41" i="2"/>
  <c r="J98" i="2"/>
  <c r="AN96" i="1"/>
  <c r="AN101" i="1"/>
  <c r="AN107" i="1"/>
  <c r="AZ94" i="1"/>
  <c r="W29" i="1"/>
  <c r="W32" i="1"/>
  <c r="AV95" i="1"/>
  <c r="AT95" i="1"/>
  <c r="J30" i="12"/>
  <c r="AG106" i="1"/>
  <c r="AN106" i="1"/>
  <c r="W30" i="1"/>
  <c r="AX94" i="1"/>
  <c r="J39" i="12" l="1"/>
  <c r="AV94" i="1"/>
  <c r="AK29" i="1"/>
  <c r="J32" i="9"/>
  <c r="AG103" i="1"/>
  <c r="AN103" i="1"/>
  <c r="J41" i="9" l="1"/>
  <c r="AT94" i="1"/>
  <c r="AG95" i="1"/>
  <c r="AN95" i="1"/>
  <c r="AG94" i="1" l="1"/>
  <c r="AK26" i="1"/>
  <c r="AK35" i="1"/>
  <c r="AN94" i="1" l="1"/>
</calcChain>
</file>

<file path=xl/sharedStrings.xml><?xml version="1.0" encoding="utf-8"?>
<sst xmlns="http://schemas.openxmlformats.org/spreadsheetml/2006/main" count="55403" uniqueCount="5969">
  <si>
    <t>Export Komplet</t>
  </si>
  <si>
    <t/>
  </si>
  <si>
    <t>2.0</t>
  </si>
  <si>
    <t>ZAMOK</t>
  </si>
  <si>
    <t>False</t>
  </si>
  <si>
    <t>{058f3520-9fce-4bab-98cb-cff93f60bb64}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</si>
  <si>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</si>
  <si>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</si>
  <si>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</si>
  <si>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</si>
  <si>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</si>
  <si>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</si>
  <si>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</si>
  <si>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</si>
  <si>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2025-05</t>
  </si>
  <si>
    <t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</si>
  <si>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</si>
  <si>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Nemocnice Jihlava – pracoviště magnetické rezonance</t>
  </si>
  <si>
    <t>KSO:</t>
  </si>
  <si>
    <t>CC-CZ:</t>
  </si>
  <si>
    <t>Místo:</t>
  </si>
  <si>
    <t>Jihlava</t>
  </si>
  <si>
    <t>Datum:</t>
  </si>
  <si>
    <t>23. 6. 2025</t>
  </si>
  <si>
    <t>Zadavatel:</t>
  </si>
  <si>
    <t>IČ:</t>
  </si>
  <si>
    <t>Nemocnice Jihlava</t>
  </si>
  <si>
    <t>DIČ:</t>
  </si>
  <si>
    <t>Uchazeč:</t>
  </si>
  <si>
    <t>Vyplň údaj</t>
  </si>
  <si>
    <t>Projektant:</t>
  </si>
  <si>
    <t>Penta Projekt s.r.o., Mrštíkova 12, Jihlava</t>
  </si>
  <si>
    <t>Zpracovatel:</t>
  </si>
  <si>
    <t>Bc. Jakub Čermák</t>
  </si>
  <si>
    <t>True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</si>
  <si>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</si>
  <si>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</si>
  <si>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</si>
  <si>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</si>
  <si>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</si>
  <si>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</si>
  <si>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</si>
  <si>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</si>
  <si>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</si>
  <si>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</si>
  <si>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</si>
  <si>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</si>
  <si>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</si>
  <si>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</si>
  <si>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</si>
  <si>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</si>
  <si>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</si>
  <si>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</si>
  <si>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</si>
  <si>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</si>
  <si>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</si>
  <si>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</si>
  <si>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</si>
  <si>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</si>
  <si>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</si>
  <si>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</si>
  <si>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</si>
  <si>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</si>
  <si>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</si>
  <si>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</si>
  <si>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</si>
  <si>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</si>
  <si>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</si>
  <si>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</si>
  <si>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</si>
  <si>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</si>
  <si>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</si>
  <si>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</si>
  <si>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</si>
  <si>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</si>
  <si>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</si>
  <si>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</si>
  <si>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</si>
  <si>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</si>
  <si>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</si>
  <si>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D1.01</t>
  </si>
  <si>
    <t>Pavilon D</t>
  </si>
  <si>
    <t>STA</t>
  </si>
  <si>
    <t>1</t>
  </si>
  <si>
    <t>{51d930c9-cf2e-40ca-9149-2c7b7289379a}</t>
  </si>
  <si>
    <t>2</t>
  </si>
  <si>
    <t>/</t>
  </si>
  <si>
    <t>D1.01.1</t>
  </si>
  <si>
    <t>Stavební</t>
  </si>
  <si>
    <t>Soupis</t>
  </si>
  <si>
    <t>{72f78dfb-ebbb-43c8-b58e-4562cbec70ee}</t>
  </si>
  <si>
    <t>D1.01.3</t>
  </si>
  <si>
    <t>Požárně bezpečnostní řešení</t>
  </si>
  <si>
    <t>{a2ee14fd-1e85-4443-a2de-e8944679164a}</t>
  </si>
  <si>
    <t>D1.01.4a</t>
  </si>
  <si>
    <t>Vytápění</t>
  </si>
  <si>
    <t>{b2f6d556-b690-4ea8-a50b-a58cdfaa18c8}</t>
  </si>
  <si>
    <t>D1.01.4d</t>
  </si>
  <si>
    <t xml:space="preserve">Měření a regulace </t>
  </si>
  <si>
    <t>{ed252bdb-c213-4d6c-826f-ca5816b6fe18}</t>
  </si>
  <si>
    <t>D1.01.4e</t>
  </si>
  <si>
    <t>Zdravotně technické instalace</t>
  </si>
  <si>
    <t>{9b556bd6-2127-4627-a391-99a3b3361215}</t>
  </si>
  <si>
    <t>D1.01.4g1</t>
  </si>
  <si>
    <t>Silnoproudá elektrotechnika</t>
  </si>
  <si>
    <t>{7a5f7ece-a560-411b-aac1-fbcdbda86201}</t>
  </si>
  <si>
    <t>D1.01.4h1</t>
  </si>
  <si>
    <t>UKS-datové rozvody, ACS, interkom</t>
  </si>
  <si>
    <t>{0df60bf7-a67a-4be5-8bc2-d072055fa9d5}</t>
  </si>
  <si>
    <t>D1.01.4h3</t>
  </si>
  <si>
    <t>EPS-elektrická požární signalizace</t>
  </si>
  <si>
    <t>{62065f8d-fb08-4401-a4a2-525cfb73565d}</t>
  </si>
  <si>
    <t>D1.01.6</t>
  </si>
  <si>
    <t>Medicinální plyny</t>
  </si>
  <si>
    <t>{ee07e264-0603-48c2-a2fd-250f633e2a2c}</t>
  </si>
  <si>
    <t>D1.01.4c</t>
  </si>
  <si>
    <t>Vzduchotechnika a chlazení</t>
  </si>
  <si>
    <t>{097f5382-8714-40b8-a019-b78d7f5229cb}</t>
  </si>
  <si>
    <t>D2.013</t>
  </si>
  <si>
    <t>Zpevněné plochy</t>
  </si>
  <si>
    <t>{9d5eb493-7d01-491a-93c9-c00ee9651aa1}</t>
  </si>
  <si>
    <t>VRN</t>
  </si>
  <si>
    <t>Vedlejší rozpočtové náklady</t>
  </si>
  <si>
    <t>{0dcba4a1-fbaf-4d28-86c8-2d9e325f3921}</t>
  </si>
  <si>
    <t>KRYCÍ LIST SOUPISU PRACÍ</t>
  </si>
  <si>
    <t>Objekt:</t>
  </si>
  <si>
    <t>D1.01 - Pavilon D</t>
  </si>
  <si>
    <t>Soupis:</t>
  </si>
  <si>
    <t>D1.01.1 - Stavební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</si>
  <si>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</si>
  <si>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</si>
  <si>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</si>
  <si>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</si>
  <si>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</si>
  <si>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</si>
  <si>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</si>
  <si>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  13 - Hloubené vykopávky</t>
  </si>
  <si>
    <t xml:space="preserve">      16 - Přemístění výkopku</t>
  </si>
  <si>
    <t xml:space="preserve">      17 - Konstrukce ze zemin</t>
  </si>
  <si>
    <t xml:space="preserve">      18 - Povrchové úpravy terénu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</si>
  <si>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</si>
  <si>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</si>
  <si>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</si>
  <si>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</si>
  <si>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  61 - Úprava povrchů vnitřní</t>
  </si>
  <si>
    <t xml:space="preserve">      62 - Úprava povrchů vnějších</t>
  </si>
  <si>
    <t xml:space="preserve">      63 - Podlahy a podlahové konstrukce</t>
  </si>
  <si>
    <t xml:space="preserve">    9 - Ostatní konstrukce a práce, bourání</t>
  </si>
  <si>
    <t xml:space="preserve">      96 - Bourání konstrukcí</t>
  </si>
  <si>
    <t xml:space="preserve">      98 - Demolice a sanace</t>
  </si>
  <si>
    <t xml:space="preserve">      99 - Přesuny hmot a suti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</si>
  <si>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</si>
  <si>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</si>
  <si>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</si>
  <si>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</si>
  <si>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</si>
  <si>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</si>
  <si>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725 - Zdravotechnika - zařizovací předměty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</si>
  <si>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</si>
  <si>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</si>
  <si>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</si>
  <si>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  766.a - Truhlářské výrobky - dveře</t>
  </si>
  <si>
    <t xml:space="preserve">      766.b - Plastové</t>
  </si>
  <si>
    <t xml:space="preserve">    767 - Konstrukce zámečnické</t>
  </si>
  <si>
    <t xml:space="preserve">      767.a - Zámečnické konstrukce -ocelové zárubně</t>
  </si>
  <si>
    <t xml:space="preserve">      767.b - Zámečnické vnější</t>
  </si>
  <si>
    <t xml:space="preserve">      767.c - Hliníkové vnitřní protipožární</t>
  </si>
  <si>
    <t xml:space="preserve">      767.d - Hliníkové vnitřní</t>
  </si>
  <si>
    <t xml:space="preserve">      767.e - Ostatní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</si>
  <si>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</si>
  <si>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</si>
  <si>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</si>
  <si>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</si>
  <si>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</si>
  <si>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N00 - Provizoria</t>
  </si>
  <si>
    <t xml:space="preserve">    N03 - Oddělovací stěny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</si>
  <si>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</si>
  <si>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</si>
  <si>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</si>
  <si>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</si>
  <si>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</si>
  <si>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</si>
  <si>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</si>
  <si>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</si>
  <si>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</si>
  <si>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</si>
  <si>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</si>
  <si>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</si>
  <si>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</si>
  <si>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</si>
  <si>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</si>
  <si>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</si>
  <si>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</si>
  <si>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13</t>
  </si>
  <si>
    <t>Hloubené vykopávky</t>
  </si>
  <si>
    <t>K</t>
  </si>
  <si>
    <t>131251100</t>
  </si>
  <si>
    <t>Hloubení jam nezapažených v hornině třídy těžitelnosti I skupiny 3 objem do 20 m3 strojně</t>
  </si>
  <si>
    <t>m3</t>
  </si>
  <si>
    <t>CS ÚRS 2025 01</t>
  </si>
  <si>
    <t>4</t>
  </si>
  <si>
    <t>3</t>
  </si>
  <si>
    <t>1391885666</t>
  </si>
  <si>
    <t>Online PSC</t>
  </si>
  <si>
    <t>https://podminky.urs.cz/item/CS_URS_2025_01/131251100</t>
  </si>
  <si>
    <t>VV</t>
  </si>
  <si>
    <t>Viz PD stavební část - výkresy bouracích prací</t>
  </si>
  <si>
    <t>Změřeno v programu AutoCAD</t>
  </si>
  <si>
    <t>.</t>
  </si>
  <si>
    <t>Objekt pro výstup chlazení</t>
  </si>
  <si>
    <t>2,41*3,35</t>
  </si>
  <si>
    <t>132251252</t>
  </si>
  <si>
    <t>Hloubení rýh nezapažených š do 2000 mm v hornině třídy těžitelnosti I skupiny 3 objem do 50 m3 strojně</t>
  </si>
  <si>
    <t>-718773817</t>
  </si>
  <si>
    <t>https://podminky.urs.cz/item/CS_URS_2025_01/132251252</t>
  </si>
  <si>
    <t>Venkovní objekt - chlazení</t>
  </si>
  <si>
    <t>"základové pasy" (7,715+4,03+10,93+3,215)*1,1*0,8</t>
  </si>
  <si>
    <t>Součet</t>
  </si>
  <si>
    <t>139711111</t>
  </si>
  <si>
    <t>Vykopávky v uzavřených prostorech v hornině třídy těžitelnosti I skupiny 1 až 3 ručně</t>
  </si>
  <si>
    <t>-1465453901</t>
  </si>
  <si>
    <t>https://podminky.urs.cz/item/CS_URS_2025_01/139711111</t>
  </si>
  <si>
    <t>- odstranění mazaniny v rámci nových základových konstrukcí</t>
  </si>
  <si>
    <t>"úroveň 1.PP" (8,08+2*2,18+0,46)*0,24</t>
  </si>
  <si>
    <t>16</t>
  </si>
  <si>
    <t>Přemístění výkopku</t>
  </si>
  <si>
    <t>162211201</t>
  </si>
  <si>
    <t>Vodorovné přemístění do 10 m nošením výkopku z horniny třídy těžitelnosti I skupiny 1 až 3</t>
  </si>
  <si>
    <t>-1227397997</t>
  </si>
  <si>
    <t>https://podminky.urs.cz/item/CS_URS_2025_01/162211201</t>
  </si>
  <si>
    <t>5</t>
  </si>
  <si>
    <t>162211209</t>
  </si>
  <si>
    <t>Příplatek k vodorovnému přemístění nošením za každých dalších 10 m nošení výkopku z horniny třídy těžitelnosti I skupiny 1 až 3</t>
  </si>
  <si>
    <t>263488856</t>
  </si>
  <si>
    <t>https://podminky.urs.cz/item/CS_URS_2025_01/162211209</t>
  </si>
  <si>
    <t>3,096*9 'Přepočtené koeficientem množství</t>
  </si>
  <si>
    <t>6</t>
  </si>
  <si>
    <t>162251102</t>
  </si>
  <si>
    <t>Vodorovné přemístění přes 20 do 50 m výkopku/sypaniny z horniny třídy těžitelnosti I skupiny 1 až 3</t>
  </si>
  <si>
    <t>1291511220</t>
  </si>
  <si>
    <t>https://podminky.urs.cz/item/CS_URS_2025_01/162251102</t>
  </si>
  <si>
    <t>Na mezideponií pro zpětný zásyp objektu pro výstup chlazení</t>
  </si>
  <si>
    <t>30,857-14,24+5,1*0,47+3*0,95</t>
  </si>
  <si>
    <t>Z mezideponie pro zpětný zásyp objektu pro výstup chlazení</t>
  </si>
  <si>
    <t>14,24+5,1*0,47+3*0,95</t>
  </si>
  <si>
    <t>7</t>
  </si>
  <si>
    <t>162751116</t>
  </si>
  <si>
    <t>Vodorovné přemístění přes 8 000 do 9000 m výkopku/sypaniny z horniny třídy těžitelnosti I skupiny 1 až 3</t>
  </si>
  <si>
    <t>-1017021467</t>
  </si>
  <si>
    <t>https://podminky.urs.cz/item/CS_URS_2025_01/162751116</t>
  </si>
  <si>
    <t>Přebytečná zemina z výkopku</t>
  </si>
  <si>
    <t>"výkopy 1.PP" 3,096</t>
  </si>
  <si>
    <t>"zemina venkovní objekt - chlazení" 14,24+5,1*0,47+3*0,95</t>
  </si>
  <si>
    <t>8</t>
  </si>
  <si>
    <t>167111101</t>
  </si>
  <si>
    <t>Nakládání výkopku z hornin třídy těžitelnosti I skupiny 1 až 3 ručně</t>
  </si>
  <si>
    <t>-1086235664</t>
  </si>
  <si>
    <t>https://podminky.urs.cz/item/CS_URS_2025_01/167111101</t>
  </si>
  <si>
    <t>9</t>
  </si>
  <si>
    <t>167151101</t>
  </si>
  <si>
    <t>Nakládání výkopku z hornin třídy těžitelnosti I skupiny 1 až 3 do 100 m3</t>
  </si>
  <si>
    <t>928559130</t>
  </si>
  <si>
    <t>https://podminky.urs.cz/item/CS_URS_2025_01/167151101</t>
  </si>
  <si>
    <t>Zemina pro zásypy:</t>
  </si>
  <si>
    <t>"zemina venkovní objekt - chlazení" 8,074+22,783-14,24+5,1*0,47+3*0,95</t>
  </si>
  <si>
    <t>Přebytečná zemina:</t>
  </si>
  <si>
    <t>17</t>
  </si>
  <si>
    <t>Konstrukce ze zemin</t>
  </si>
  <si>
    <t>10</t>
  </si>
  <si>
    <t>171201221</t>
  </si>
  <si>
    <t>Poplatek za uložení na skládce (skládkovné) zeminy a kamení kód odpadu 17 05 04</t>
  </si>
  <si>
    <t>t</t>
  </si>
  <si>
    <t>498363408</t>
  </si>
  <si>
    <t>https://podminky.urs.cz/item/CS_URS_2025_01/171201221</t>
  </si>
  <si>
    <t>Mezisoučet</t>
  </si>
  <si>
    <t>22,583*2 'Přepočtené koeficientem množství</t>
  </si>
  <si>
    <t>11</t>
  </si>
  <si>
    <t>171251201</t>
  </si>
  <si>
    <t>Uložení sypaniny na skládky nebo meziskládky</t>
  </si>
  <si>
    <t>-513245035</t>
  </si>
  <si>
    <t>https://podminky.urs.cz/item/CS_URS_2025_01/171251201</t>
  </si>
  <si>
    <t>174151101</t>
  </si>
  <si>
    <t>Zásyp jam, šachet rýh nebo kolem objektů sypaninou se zhutněním</t>
  </si>
  <si>
    <t>-587787231</t>
  </si>
  <si>
    <t>https://podminky.urs.cz/item/CS_URS_2025_01/174151101</t>
  </si>
  <si>
    <t>18</t>
  </si>
  <si>
    <t>Povrchové úpravy terénu</t>
  </si>
  <si>
    <t>181912112</t>
  </si>
  <si>
    <t>Úprava pláně v hornině třídy těžitelnosti I skupiny 3 se zhutněním ručně</t>
  </si>
  <si>
    <t>m2</t>
  </si>
  <si>
    <t>-840671744</t>
  </si>
  <si>
    <t>https://podminky.urs.cz/item/CS_URS_2025_01/181912112</t>
  </si>
  <si>
    <t>- příprava pod základovou konstrukcí</t>
  </si>
  <si>
    <t>"úroveň 1.PP" 1,5*2,3+8,4*1,2</t>
  </si>
  <si>
    <t>14</t>
  </si>
  <si>
    <t>181951112</t>
  </si>
  <si>
    <t>Úprava pláně v hornině třídy těžitelnosti I skupiny 1 až 3 se zhutněním strojně</t>
  </si>
  <si>
    <t>1448993197</t>
  </si>
  <si>
    <t>https://podminky.urs.cz/item/CS_URS_2025_01/181951112</t>
  </si>
  <si>
    <t>"základové pasy" 28,36</t>
  </si>
  <si>
    <t>"objekt pro výstup chlazení" 5,1</t>
  </si>
  <si>
    <t>Zakládání</t>
  </si>
  <si>
    <t>15</t>
  </si>
  <si>
    <t>27153221r01</t>
  </si>
  <si>
    <t>Podsyp pod základové konstrukce se zhutněním z hrubého kameniva frakce 0 až 63 mm</t>
  </si>
  <si>
    <t>odvozeno z CS ÚRS</t>
  </si>
  <si>
    <t>1221329248</t>
  </si>
  <si>
    <t>"úroveň 1.PP" (1,5*2,3+8,4*1,2)*0,2</t>
  </si>
  <si>
    <t>273322511</t>
  </si>
  <si>
    <t>Základové desky ze ŽB se zvýšenými nároky na prostředí tř. C 25/30</t>
  </si>
  <si>
    <t>2123486266</t>
  </si>
  <si>
    <t>https://podminky.urs.cz/item/CS_URS_2025_01/273322511</t>
  </si>
  <si>
    <t>- základová deska</t>
  </si>
  <si>
    <t>"úroveň 1.PP" (9,61+7,6)*0,125</t>
  </si>
  <si>
    <t>Skladba ( F1 )</t>
  </si>
  <si>
    <t>"základová konstrukce objektu chlazení" 5,1*0,2</t>
  </si>
  <si>
    <t>274321411</t>
  </si>
  <si>
    <t>Základové pasy ze ŽB bez zvýšených nároků na prostředí tř. C 20/25</t>
  </si>
  <si>
    <t>-1570958425</t>
  </si>
  <si>
    <t>https://podminky.urs.cz/item/CS_URS_2025_01/274321411</t>
  </si>
  <si>
    <t>- základové pasy</t>
  </si>
  <si>
    <t>"úroveň 1.PP" 8,08*0,24+1,5*2,3*0,24</t>
  </si>
  <si>
    <t>"venkovní konstrukce - chlazení" (7,715+4,03+10,93+3,215)*1,1*0,5</t>
  </si>
  <si>
    <t>273321411</t>
  </si>
  <si>
    <t>Základové desky ze ŽB bez zvýšených nároků na prostředí tř. C 20/25</t>
  </si>
  <si>
    <t>-1600691758</t>
  </si>
  <si>
    <t>https://podminky.urs.cz/item/CS_URS_2025_01/273321411</t>
  </si>
  <si>
    <t>- podkladní beton</t>
  </si>
  <si>
    <t>"úroveň 1.PP" (9,61+7,6)*0,075</t>
  </si>
  <si>
    <t>19</t>
  </si>
  <si>
    <t>273362021</t>
  </si>
  <si>
    <t>Výztuž základových desek svařovanými sítěmi Kari</t>
  </si>
  <si>
    <t>1186071020</t>
  </si>
  <si>
    <t>https://podminky.urs.cz/item/CS_URS_2025_01/273362021</t>
  </si>
  <si>
    <t>"základové pasy" (9,61+7,6)*1,3*5,4*0,001</t>
  </si>
  <si>
    <t>"základová konstrukce objektu chlazení" 5,1*1,3*4,44*0,001</t>
  </si>
  <si>
    <t>20</t>
  </si>
  <si>
    <t>274361821</t>
  </si>
  <si>
    <t>Výztuž základových pasů betonářskou ocelí 10 505 (R)</t>
  </si>
  <si>
    <t>334700679</t>
  </si>
  <si>
    <t>https://podminky.urs.cz/item/CS_URS_2025_01/274361821</t>
  </si>
  <si>
    <t>"venkovní konstrukce - chlazení" (7,715+4,03+10,93+3,215)*1,1*1,3*7,9*2*0,001</t>
  </si>
  <si>
    <t>Svislé a kompletní konstrukce</t>
  </si>
  <si>
    <t>311113144</t>
  </si>
  <si>
    <t>Nadzákladová zeď tl přes 250 do 300 mm z hladkých tvárnic ztraceného bednění včetně výplně z betonu tř. C 20/25</t>
  </si>
  <si>
    <t>-1571044978</t>
  </si>
  <si>
    <t>https://podminky.urs.cz/item/CS_URS_2025_01/311113144</t>
  </si>
  <si>
    <t>Viz PD stavební část - výkresy půdorysu, výkresy řezů a Tech.zpr.</t>
  </si>
  <si>
    <t>- úroveň 1.PP</t>
  </si>
  <si>
    <t>"prostor pod MR" (8+(2*2+2*0,6))*2,25</t>
  </si>
  <si>
    <t>22</t>
  </si>
  <si>
    <t>311322511</t>
  </si>
  <si>
    <t>Nosná zeď ze ŽB odolného proti agresivnímu prostředí tř. C 25/30 bez výztuže</t>
  </si>
  <si>
    <t>-703387770</t>
  </si>
  <si>
    <t>https://podminky.urs.cz/item/CS_URS_2025_01/311322511</t>
  </si>
  <si>
    <t>"venkovní objekt chlazení" 7,4*3,56*0,25-2*0,3*0,25-0,7*1,95*0,25</t>
  </si>
  <si>
    <t>23</t>
  </si>
  <si>
    <t>311351121</t>
  </si>
  <si>
    <t>Zřízení oboustranného bednění nosných nadzákladových zdí</t>
  </si>
  <si>
    <t>-2121652432</t>
  </si>
  <si>
    <t>https://podminky.urs.cz/item/CS_URS_2025_01/311351121</t>
  </si>
  <si>
    <t>"venkovní objekt chlazení" (7,4+5,6)*3,56</t>
  </si>
  <si>
    <t>24</t>
  </si>
  <si>
    <t>311351122</t>
  </si>
  <si>
    <t>Odstranění oboustranného bednění nosných nadzákladových zdí</t>
  </si>
  <si>
    <t>-1402271677</t>
  </si>
  <si>
    <t>https://podminky.urs.cz/item/CS_URS_2025_01/311351122</t>
  </si>
  <si>
    <t>25</t>
  </si>
  <si>
    <t>311361821</t>
  </si>
  <si>
    <t>Výztuž nosných zdí betonářskou ocelí 10 505</t>
  </si>
  <si>
    <t>-1749110339</t>
  </si>
  <si>
    <t>https://podminky.urs.cz/item/CS_URS_2025_01/311361821</t>
  </si>
  <si>
    <t>- uvažovaný stupeň vyztužení 8%</t>
  </si>
  <si>
    <t>"prostor pod MR" (8+(2*2+2*0,6))*2,25*0,3*0,08</t>
  </si>
  <si>
    <t>"venkovní objekt chlazení" (7,4*3,56*0,25-2*0,3*0,25)*0,08</t>
  </si>
  <si>
    <t>26</t>
  </si>
  <si>
    <t>317168051</t>
  </si>
  <si>
    <t>Překlad keramický vysoký v 238 mm dl 1000 mm</t>
  </si>
  <si>
    <t>kus</t>
  </si>
  <si>
    <t>1502567207</t>
  </si>
  <si>
    <t>https://podminky.urs.cz/item/CS_URS_2025_01/317168051</t>
  </si>
  <si>
    <t>"úroveň 1.PP - překlenutí potrubí" 2*4</t>
  </si>
  <si>
    <t>27</t>
  </si>
  <si>
    <t>317121251</t>
  </si>
  <si>
    <t>Montáž ŽB překladů prefabrikovaných do rýh světlosti otvoru přes 1050 do 1800 mm</t>
  </si>
  <si>
    <t>-1772143535</t>
  </si>
  <si>
    <t>https://podminky.urs.cz/item/CS_URS_2025_01/317121251</t>
  </si>
  <si>
    <t>28</t>
  </si>
  <si>
    <t>M</t>
  </si>
  <si>
    <t>59640010</t>
  </si>
  <si>
    <t>překlad keramický plochý š 145mm dl 1,25m</t>
  </si>
  <si>
    <t>471342752</t>
  </si>
  <si>
    <t>- značení místností dle původního rozvržení</t>
  </si>
  <si>
    <t>"m.č. 1.014" 1</t>
  </si>
  <si>
    <t>29</t>
  </si>
  <si>
    <t>331231116</t>
  </si>
  <si>
    <t>Zdivo pilířů z cihel dl 290 mm pevnosti P 7,5 až 15 na MC 5 nebo MC 10</t>
  </si>
  <si>
    <t>-1447324128</t>
  </si>
  <si>
    <t>https://podminky.urs.cz/item/CS_URS_2025_01/331231116</t>
  </si>
  <si>
    <t>"pilíře pro vynesení ZTI - úroveň 1.PP" 2*0,3*0,5*0,75</t>
  </si>
  <si>
    <t>30</t>
  </si>
  <si>
    <t>34229114r01</t>
  </si>
  <si>
    <t>Ukotvení zdiva expanzní cementovou maltou tl zdiva 300 mm</t>
  </si>
  <si>
    <t>m</t>
  </si>
  <si>
    <t>159954920</t>
  </si>
  <si>
    <t>- šířka zdiva - 300 mm</t>
  </si>
  <si>
    <t>"prostor pod MR" 8,08+2*(2+0,6)</t>
  </si>
  <si>
    <t>31</t>
  </si>
  <si>
    <t>346272226</t>
  </si>
  <si>
    <t>Přizdívka z pórobetonových tvárnic tl 75 mm</t>
  </si>
  <si>
    <t>499467560</t>
  </si>
  <si>
    <t>https://podminky.urs.cz/item/CS_URS_2025_01/346272226</t>
  </si>
  <si>
    <t>"m.č. 1.028 - pilíř" 0,3*3,25</t>
  </si>
  <si>
    <t>Vodorovné konstrukce</t>
  </si>
  <si>
    <t>32</t>
  </si>
  <si>
    <t>411321515</t>
  </si>
  <si>
    <t>Stropy deskové ze ŽB tř. C 20/25</t>
  </si>
  <si>
    <t>855174099</t>
  </si>
  <si>
    <t>https://podminky.urs.cz/item/CS_URS_2025_01/411321515</t>
  </si>
  <si>
    <t>"venkovní objekt chlazení" 3*0,22</t>
  </si>
  <si>
    <t>33</t>
  </si>
  <si>
    <t>411351011</t>
  </si>
  <si>
    <t>Zřízení bednění stropů deskových tl přes 5 do 25 cm bez podpěrné kce</t>
  </si>
  <si>
    <t>-2023664205</t>
  </si>
  <si>
    <t>https://podminky.urs.cz/item/CS_URS_2025_01/411351011</t>
  </si>
  <si>
    <t>"venkovní objekt chlazení" 1,47</t>
  </si>
  <si>
    <t>34</t>
  </si>
  <si>
    <t>411351012</t>
  </si>
  <si>
    <t>Odstranění bednění stropů deskových tl přes 5 do 25 cm bez podpěrné kce</t>
  </si>
  <si>
    <t>370430457</t>
  </si>
  <si>
    <t>https://podminky.urs.cz/item/CS_URS_2025_01/411351012</t>
  </si>
  <si>
    <t>35</t>
  </si>
  <si>
    <t>411354313</t>
  </si>
  <si>
    <t>Zřízení podpěrné konstrukce stropů výšky do 4 m tl přes 15 do 25 cm</t>
  </si>
  <si>
    <t>1564142072</t>
  </si>
  <si>
    <t>https://podminky.urs.cz/item/CS_URS_2025_01/411354313</t>
  </si>
  <si>
    <t>- provizorní podepření konstrukce</t>
  </si>
  <si>
    <t>"úroveň 1.PP" 35,25</t>
  </si>
  <si>
    <t>- podepření stropní kce</t>
  </si>
  <si>
    <t>36</t>
  </si>
  <si>
    <t>411354314</t>
  </si>
  <si>
    <t>Odstranění podpěrné konstrukce stropů výšky do 4 m tl přes 15 do 25 cm</t>
  </si>
  <si>
    <t>-183007503</t>
  </si>
  <si>
    <t>https://podminky.urs.cz/item/CS_URS_2025_01/411354314</t>
  </si>
  <si>
    <t>37</t>
  </si>
  <si>
    <t>411361821</t>
  </si>
  <si>
    <t>Výztuž stropů betonářskou ocelí 10 505</t>
  </si>
  <si>
    <t>-90463848</t>
  </si>
  <si>
    <t>https://podminky.urs.cz/item/CS_URS_2025_01/411361821</t>
  </si>
  <si>
    <t>- stupeň vyztužení 8%</t>
  </si>
  <si>
    <t>"venkovní objekt chlazení" 3*0,22*0,08</t>
  </si>
  <si>
    <t>38</t>
  </si>
  <si>
    <t>417351115</t>
  </si>
  <si>
    <t>Zřízení bednění ztužujících věnců</t>
  </si>
  <si>
    <t>864691174</t>
  </si>
  <si>
    <t>https://podminky.urs.cz/item/CS_URS_2025_01/417351115</t>
  </si>
  <si>
    <t>"boční bednění střechy R1" 7,4*0,22</t>
  </si>
  <si>
    <t>39</t>
  </si>
  <si>
    <t>417351116</t>
  </si>
  <si>
    <t>Odstranění bednění ztužujících věnců</t>
  </si>
  <si>
    <t>-1639345085</t>
  </si>
  <si>
    <t>https://podminky.urs.cz/item/CS_URS_2025_01/417351116</t>
  </si>
  <si>
    <t>Úpravy povrchů, podlahy a osazování výplní</t>
  </si>
  <si>
    <t>61</t>
  </si>
  <si>
    <t>Úprava povrchů vnitřní</t>
  </si>
  <si>
    <t>40</t>
  </si>
  <si>
    <t>611131121</t>
  </si>
  <si>
    <t>Penetrační disperzní nátěr vnitřních stropů nanášený ručně</t>
  </si>
  <si>
    <t>1933566999</t>
  </si>
  <si>
    <t>https://podminky.urs.cz/item/CS_URS_2025_01/611131121</t>
  </si>
  <si>
    <t>Viz PD stavební část - výkresy půdorysů, výkresy řezů a Tech.zpr.</t>
  </si>
  <si>
    <t>Změřeno v programu Auto CAD</t>
  </si>
  <si>
    <t>Stropní konstrukce</t>
  </si>
  <si>
    <t>"strop pod MR" 98,8</t>
  </si>
  <si>
    <t>41</t>
  </si>
  <si>
    <t>611131100</t>
  </si>
  <si>
    <t>Vápenný postřik vnitřních stropů nanášený ručně</t>
  </si>
  <si>
    <t>-1263115722</t>
  </si>
  <si>
    <t>https://podminky.urs.cz/item/CS_URS_2025_01/611131100</t>
  </si>
  <si>
    <t>42</t>
  </si>
  <si>
    <t>611341r01</t>
  </si>
  <si>
    <t>Protipožární ochrana uhlíko-vláknitých lamel stříkanou omítkovou směsí v tl. omítky 60 mm; D+M</t>
  </si>
  <si>
    <t>-383428500</t>
  </si>
  <si>
    <t>Viz. PD stavební část - výkresy půdorysu, výkresy řezů a Tech.zpr.</t>
  </si>
  <si>
    <t>požární odolnost vodorovné nosné konstrukce dle PBŘ</t>
  </si>
  <si>
    <t>- součástí dodávky je aplikace protipožární ochrany celkově ve třech vrstvách</t>
  </si>
  <si>
    <t>- dodávka a montáž výztuže, ocelovým, nebo keramickým pletivem o tl. drátu min. 0,8 mm</t>
  </si>
  <si>
    <t>- jednotlivé vrstvy je nutné provádět na základě technického doporučení</t>
  </si>
  <si>
    <t>- při provádění je nutné dodržovat minimální krytí lamel ve všech směrech</t>
  </si>
  <si>
    <t>- aplikace bude provedena celoplošně</t>
  </si>
  <si>
    <t>43</t>
  </si>
  <si>
    <t>6121311r01</t>
  </si>
  <si>
    <t>Speciální pigmentový základní nátěr s křemenným pískem pro vnitřní použití - aplikace ve dvou vrstvách</t>
  </si>
  <si>
    <t>-2135591948</t>
  </si>
  <si>
    <t>"m.č. 1.013" 20,41*3</t>
  </si>
  <si>
    <t>"m.č. 1.013a" 5,8*3</t>
  </si>
  <si>
    <t>"m.č. 1.013b" 7,65*3-1,5*2,3</t>
  </si>
  <si>
    <t>"m.č. 1.014a" 32,48*3-1,5*2,3</t>
  </si>
  <si>
    <t>"m.č. 1.014b" 13,19*3-2*1,05*2,4</t>
  </si>
  <si>
    <t>"m.č. 1.015" 13,59*3-2*1,05*2,4</t>
  </si>
  <si>
    <t>"m.č. 1.015a" 5*3</t>
  </si>
  <si>
    <t>"m.č. 1.015b" 5,99*3</t>
  </si>
  <si>
    <t>"m.č. 1.015c" 5,19*3</t>
  </si>
  <si>
    <t>"m.č. 1.015d" 11,44*3</t>
  </si>
  <si>
    <t>"m.č. 1.015e" 5,11*3</t>
  </si>
  <si>
    <t>"m.č. 1.015f" 6,74*3</t>
  </si>
  <si>
    <t>"m.č. 1.015g" 8,06*3</t>
  </si>
  <si>
    <t>"m.č. 1.012" 5,81*3</t>
  </si>
  <si>
    <t>44</t>
  </si>
  <si>
    <t>612135101</t>
  </si>
  <si>
    <t>Hrubá výplň rýh ve stěnách maltou jakékoli šířky rýhy</t>
  </si>
  <si>
    <t>1290847063</t>
  </si>
  <si>
    <t>https://podminky.urs.cz/item/CS_URS_2025_01/612135101</t>
  </si>
  <si>
    <t>Zapravení stavební přípomoce - profese</t>
  </si>
  <si>
    <t>" rýhy" 150*0,03+50*0,07+100*0,1+30*0,15+80*0,07+15*0,1+30*0,15+6*0,2+20*0,07+15*0,2</t>
  </si>
  <si>
    <t>45</t>
  </si>
  <si>
    <t>612142001</t>
  </si>
  <si>
    <t>Pletivo sklovláknité vnitřních stěn vtlačené do tmelu</t>
  </si>
  <si>
    <t>1075256519</t>
  </si>
  <si>
    <t>https://podminky.urs.cz/item/CS_URS_2025_01/612142001</t>
  </si>
  <si>
    <t>- provázání omítek v místě přechodu různých materiálů</t>
  </si>
  <si>
    <t>- provedeno v rámci konečných povrchových úprav</t>
  </si>
  <si>
    <t>"celkový rozsah 1.NP" 15</t>
  </si>
  <si>
    <t>46</t>
  </si>
  <si>
    <t>612325122</t>
  </si>
  <si>
    <t>Vápenocementová štuková omítka rýh ve stěnách š přes 150 do 300 mm</t>
  </si>
  <si>
    <t>700062519</t>
  </si>
  <si>
    <t>https://podminky.urs.cz/item/CS_URS_2025_01/612325122</t>
  </si>
  <si>
    <t>- zapravení stěn v rámci vybouraného stávajícího zdiva:</t>
  </si>
  <si>
    <t>"m.č. 1.014" 5*3,35*0,3</t>
  </si>
  <si>
    <t>"m.č. 1.051" 3,35*0,3</t>
  </si>
  <si>
    <t>47</t>
  </si>
  <si>
    <t>612325301</t>
  </si>
  <si>
    <t>Vápenocementová hladká omítka ostění nebo nadpraží</t>
  </si>
  <si>
    <t>-1339937424</t>
  </si>
  <si>
    <t>https://podminky.urs.cz/item/CS_URS_2025_01/612325301</t>
  </si>
  <si>
    <t>- oprava omítek kolem nového otvoru</t>
  </si>
  <si>
    <t>"m.č. 1.014"  (1+2,1*2)*0,15</t>
  </si>
  <si>
    <t>"m.č. 1.051" (1+2,1*2)*0,15</t>
  </si>
  <si>
    <t>"parapet chodba" 0,97*2*0,4</t>
  </si>
  <si>
    <t>48</t>
  </si>
  <si>
    <t>612325412</t>
  </si>
  <si>
    <t>Oprava vnitřní vápenocementové hladké omítky tl do 20 mm stěn v rozsahu plochy přes 10 do 30 %</t>
  </si>
  <si>
    <t>1784804744</t>
  </si>
  <si>
    <t>https://podminky.urs.cz/item/CS_URS_2025_01/612325412</t>
  </si>
  <si>
    <t>"m.č. 1.013" (2,65+2,4)*0,95+(0,4+1,2)*2,09</t>
  </si>
  <si>
    <t>"m.č. 1.013a" 3,25*0,95+(0,52+0,675)*2,09</t>
  </si>
  <si>
    <t>"m.č. 1.15" 5,875*0,95+(0,4+0,6+0,9)*2,09</t>
  </si>
  <si>
    <t>49</t>
  </si>
  <si>
    <t>613142001</t>
  </si>
  <si>
    <t>Pletivo sklovláknité vnitřních pilířů nebo sloupů vtlačené do tmelu</t>
  </si>
  <si>
    <t>-966462161</t>
  </si>
  <si>
    <t>https://podminky.urs.cz/item/CS_URS_2025_01/613142001</t>
  </si>
  <si>
    <t>"m.č. 1.028 - pilíř" 0,8*3,25</t>
  </si>
  <si>
    <t>50</t>
  </si>
  <si>
    <t>613321131</t>
  </si>
  <si>
    <t>Vápenocementový štuk vnitřních pilířů nebo sloupů tloušťky do 3 mm</t>
  </si>
  <si>
    <t>1346348217</t>
  </si>
  <si>
    <t>https://podminky.urs.cz/item/CS_URS_2025_01/613321131</t>
  </si>
  <si>
    <t>51</t>
  </si>
  <si>
    <t>628195001</t>
  </si>
  <si>
    <t>Očištění zdiva nebo betonu zdí a valů před započetím oprav ručně</t>
  </si>
  <si>
    <t>1561355879</t>
  </si>
  <si>
    <t>https://podminky.urs.cz/item/CS_URS_2025_01/628195001</t>
  </si>
  <si>
    <t>příprava podkladu pro ztužení nosné konstrukce</t>
  </si>
  <si>
    <t>- odstranění případných nerovností a nečistot na nosné konstrukci</t>
  </si>
  <si>
    <t>62</t>
  </si>
  <si>
    <t>Úprava povrchů vnějších</t>
  </si>
  <si>
    <t>52</t>
  </si>
  <si>
    <t>622131101</t>
  </si>
  <si>
    <t>Cementový postřik vnějších stěn nanášený celoplošně ručně</t>
  </si>
  <si>
    <t>-712130308</t>
  </si>
  <si>
    <t>https://podminky.urs.cz/item/CS_URS_2025_01/622131101</t>
  </si>
  <si>
    <t>Součást skladeb ( W1 a W2 )</t>
  </si>
  <si>
    <t>"venkovní objekt - chlazení" 7,45*2,95+5,6*3,65-(2*0,6*0,4+0,7*2,1)</t>
  </si>
  <si>
    <t>"ostění" (2*0,4+2*0,6+2*0,7+2,1)*0,25</t>
  </si>
  <si>
    <t>53</t>
  </si>
  <si>
    <t>622142001</t>
  </si>
  <si>
    <t>Sklovláknité pletivo vnějších stěn vtlačené do tmelu</t>
  </si>
  <si>
    <t>-620190305</t>
  </si>
  <si>
    <t>https://podminky.urs.cz/item/CS_URS_2025_01/622142001</t>
  </si>
  <si>
    <t>54</t>
  </si>
  <si>
    <t>622143003</t>
  </si>
  <si>
    <t>Montáž omítkových plastových nebo pozinkovaných rohových profilů</t>
  </si>
  <si>
    <t>1101358685</t>
  </si>
  <si>
    <t>https://podminky.urs.cz/item/CS_URS_2025_01/622143003</t>
  </si>
  <si>
    <t>"ostění a rohy" (2*0,4+2*0,6+2*0,7+2,1)+4*4,2</t>
  </si>
  <si>
    <t>55</t>
  </si>
  <si>
    <t>28341021</t>
  </si>
  <si>
    <t>profil rohový klenbový PVC s výztužnou tkaninou š 100/100mm</t>
  </si>
  <si>
    <t>343749941</t>
  </si>
  <si>
    <t>56</t>
  </si>
  <si>
    <t>622143004</t>
  </si>
  <si>
    <t>Montáž omítkových samolepících začišťovacích profilů pro spojení s okenním rámem</t>
  </si>
  <si>
    <t>-474451215</t>
  </si>
  <si>
    <t>https://podminky.urs.cz/item/CS_URS_2025_01/622143004</t>
  </si>
  <si>
    <t>"ostění a rohy" 2*0,4+2*0,6+2*0,7+2,1</t>
  </si>
  <si>
    <t>57</t>
  </si>
  <si>
    <t>28341034</t>
  </si>
  <si>
    <t>profil napojovací okenní PVC se zdvojenou výztužnou tkaninou</t>
  </si>
  <si>
    <t>-2140482094</t>
  </si>
  <si>
    <t>5,5*1,05 'Přepočtené koeficientem množství</t>
  </si>
  <si>
    <t>58</t>
  </si>
  <si>
    <t>622151011</t>
  </si>
  <si>
    <t>Penetrační silikátový nátěr vnějších pastovitých tenkovrstvých omítek stěn</t>
  </si>
  <si>
    <t>1671602070</t>
  </si>
  <si>
    <t>https://podminky.urs.cz/item/CS_URS_2025_01/622151011</t>
  </si>
  <si>
    <t>59</t>
  </si>
  <si>
    <t>622321111</t>
  </si>
  <si>
    <t>Vápenocementová omítka hrubá jednovrstvá zatřená vnějších stěn nanášená ručně</t>
  </si>
  <si>
    <t>1991355051</t>
  </si>
  <si>
    <t>https://podminky.urs.cz/item/CS_URS_2025_01/622321111</t>
  </si>
  <si>
    <t>60</t>
  </si>
  <si>
    <t>622324111</t>
  </si>
  <si>
    <t>Škrábaná omítka vápenocementová (břízolitová) vnějších stěn nanášená ručně</t>
  </si>
  <si>
    <t>-2029560986</t>
  </si>
  <si>
    <t>https://podminky.urs.cz/item/CS_URS_2025_01/622324111</t>
  </si>
  <si>
    <t>"parapet chodba - doplnění parapetní části" 0,97*2*0,2</t>
  </si>
  <si>
    <t>622531012</t>
  </si>
  <si>
    <t>Tenkovrstvá silikonová zatíraná omítka zrnitost 1,5 mm vnějších stěn</t>
  </si>
  <si>
    <t>-1518302216</t>
  </si>
  <si>
    <t>https://podminky.urs.cz/item/CS_URS_2025_01/622531012</t>
  </si>
  <si>
    <t>63</t>
  </si>
  <si>
    <t>Podlahy a podlahové konstrukce</t>
  </si>
  <si>
    <t>631311116</t>
  </si>
  <si>
    <t>Mazanina tl přes 50 do 80 mm z betonu prostého bez zvýšených nároků na prostředí tř. C 25/30</t>
  </si>
  <si>
    <t>521511645</t>
  </si>
  <si>
    <t>https://podminky.urs.cz/item/CS_URS_2025_01/631311116</t>
  </si>
  <si>
    <t>Součást skladby ( D1, D2 a D3 )</t>
  </si>
  <si>
    <t>Skladba ( D1 ) - tl. 55 mm</t>
  </si>
  <si>
    <t>"m.č. 1.015a" 1,55*0,055</t>
  </si>
  <si>
    <t>"m.č. 1.015b" 2,2*0,055</t>
  </si>
  <si>
    <t>"m.č. 1.015e" 1,8*0,055</t>
  </si>
  <si>
    <t>Skladba ( D2 ) - tl. 55 mm</t>
  </si>
  <si>
    <t>"m.č. 1.015c" 1,52*0,055</t>
  </si>
  <si>
    <t>"m.č. 1.015f" 2,65*0,055</t>
  </si>
  <si>
    <t>Součást skladby (  D3 )</t>
  </si>
  <si>
    <t>Skladba ( D3 ) - tl. 38 - 55 mm</t>
  </si>
  <si>
    <t>"m.č. 1.015g" 4,05*0,046</t>
  </si>
  <si>
    <t>Součást skladby ( P1,P2 a P3 )</t>
  </si>
  <si>
    <t>Skladba ( P1 ) - tl. 65 mm</t>
  </si>
  <si>
    <t>"m.č. 1.015" 8,9*0,065</t>
  </si>
  <si>
    <t>"m.č. 1.015d" 5,35*0,065</t>
  </si>
  <si>
    <t>Skladba ( P2 ) - tl. 65 mm</t>
  </si>
  <si>
    <t>"m.č. 1.013" 17,4*0,065</t>
  </si>
  <si>
    <t>"m.č. 1.014b" 9*0,065</t>
  </si>
  <si>
    <t>Skladba ( P3 ) - tl. 70 mm</t>
  </si>
  <si>
    <t>"m.č. 1.014a" 45,67*0,07</t>
  </si>
  <si>
    <t>Skladba ( P5 ) - tl. 65 mm</t>
  </si>
  <si>
    <t>"m.č. 1.013a" 2*0,065</t>
  </si>
  <si>
    <t>"m.č. 1.013b" 3,35*0,065</t>
  </si>
  <si>
    <t>631311125</t>
  </si>
  <si>
    <t>Mazanina tl přes 80 do 120 mm z betonu prostého bez zvýšených nároků na prostředí tř. C 20/25</t>
  </si>
  <si>
    <t>-506744653</t>
  </si>
  <si>
    <t>https://podminky.urs.cz/item/CS_URS_2025_01/631311125</t>
  </si>
  <si>
    <t>64</t>
  </si>
  <si>
    <t>631311133</t>
  </si>
  <si>
    <t>Mazanina tl přes 120 do 240 mm z betonu prostého bez zvýšených nároků na prostředí tř. C 12/15</t>
  </si>
  <si>
    <t>-639085586</t>
  </si>
  <si>
    <t>https://podminky.urs.cz/item/CS_URS_2025_01/631311133</t>
  </si>
  <si>
    <t>"základová konstrukce objektu chlazení" 5,1*0,25</t>
  </si>
  <si>
    <t>65</t>
  </si>
  <si>
    <t>631319022</t>
  </si>
  <si>
    <t>Příplatek k mazanině tl přes 80 do 120 mm za přehlazení s poprášením cementem</t>
  </si>
  <si>
    <t>1517285172</t>
  </si>
  <si>
    <t>https://podminky.urs.cz/item/CS_URS_2025_01/631319022</t>
  </si>
  <si>
    <t>66</t>
  </si>
  <si>
    <t>631362021</t>
  </si>
  <si>
    <t>Výztuž mazanin svařovanými sítěmi Kari</t>
  </si>
  <si>
    <t>-1780344688</t>
  </si>
  <si>
    <t>https://podminky.urs.cz/item/CS_URS_2025_01/631362021</t>
  </si>
  <si>
    <t xml:space="preserve">Skladba ( D1 ) </t>
  </si>
  <si>
    <t>"m.č. 1.015a" 1,55</t>
  </si>
  <si>
    <t>"m.č. 1.015b" 2,2</t>
  </si>
  <si>
    <t>"m.č. 1.015e" 1,8</t>
  </si>
  <si>
    <t>Skladba ( D2 )</t>
  </si>
  <si>
    <t>"m.č. 1.015c" 1,52</t>
  </si>
  <si>
    <t>"m.č. 1.015f" 2,65</t>
  </si>
  <si>
    <t>Skladba ( D3 )</t>
  </si>
  <si>
    <t>"m.č. 1.015g" 4,05</t>
  </si>
  <si>
    <t>Součást skladby ( P1,P2, P3 a P5 )</t>
  </si>
  <si>
    <t>Skladba ( P1 )</t>
  </si>
  <si>
    <t>"m.č. 1.015" 8,9</t>
  </si>
  <si>
    <t>"m.č. 1.015d" 5,35</t>
  </si>
  <si>
    <t>Skladba ( P2 )</t>
  </si>
  <si>
    <t>"m.č. 1.013" 17,4</t>
  </si>
  <si>
    <t>"m.č. 1.014b" 9</t>
  </si>
  <si>
    <t>Skladba ( P3 )</t>
  </si>
  <si>
    <t>"m.č. 1.014a" 45,67</t>
  </si>
  <si>
    <t>Skladba ( P5 )</t>
  </si>
  <si>
    <t>"m.č. 1.013a" 2</t>
  </si>
  <si>
    <t>"m.č. 1.013b" 3,35</t>
  </si>
  <si>
    <t>Skladba ( B1 )</t>
  </si>
  <si>
    <t>"m.č. 0102" 9,61+7,6</t>
  </si>
  <si>
    <t>"základová konstrukce objektu chlazení" 5,1</t>
  </si>
  <si>
    <t>127,75*0,0041 'Přepočtené koeficientem množství</t>
  </si>
  <si>
    <t>67</t>
  </si>
  <si>
    <t>6326821r01</t>
  </si>
  <si>
    <t>Vyspravení betonových podlah  polymercementovým potěrem CT-C40 tl do 20 mm</t>
  </si>
  <si>
    <t>1001458682</t>
  </si>
  <si>
    <t>- v rámci stavebních prací bude rozhodnuto zda vyspravení bude provedeno celoplošně</t>
  </si>
  <si>
    <t>- uvažovaná tl. až 20 mm</t>
  </si>
  <si>
    <t>Skladba ( D4 )</t>
  </si>
  <si>
    <t>"m.č. 1.012" 6</t>
  </si>
  <si>
    <t>Skladba ( P4 )</t>
  </si>
  <si>
    <t>"m.č. 1.012" 19</t>
  </si>
  <si>
    <t>"m.č. 1.026" 17,6</t>
  </si>
  <si>
    <t>"m.č. 1.028" 32,1</t>
  </si>
  <si>
    <t>"m.č. 1.029" 72,8</t>
  </si>
  <si>
    <t>"m.č. 1.016" 54,4</t>
  </si>
  <si>
    <t>68</t>
  </si>
  <si>
    <t>634112126</t>
  </si>
  <si>
    <t>Obvodová dilatace podlahovým páskem z pěnového PE s fólií mezi stěnou a mazaninou nebo potěrem v 100 mm</t>
  </si>
  <si>
    <t>-194368133</t>
  </si>
  <si>
    <t>https://podminky.urs.cz/item/CS_URS_2025_01/634112126</t>
  </si>
  <si>
    <t>Skladba ( D1 )</t>
  </si>
  <si>
    <t>"m.č. 1.015a" 5-0,7</t>
  </si>
  <si>
    <t>"m.č. 1.015b" 5,19-3*0,7</t>
  </si>
  <si>
    <t>"m.č. 1.015e" 5,11-0,7</t>
  </si>
  <si>
    <t>"m.č. 1.015c" 1,19-0,7</t>
  </si>
  <si>
    <t>"m.č. 1.015f" 6,74-0,8</t>
  </si>
  <si>
    <t>"m.č. 1.015g" 8,06-0,8</t>
  </si>
  <si>
    <t>"m.č. 1.015" 13,590</t>
  </si>
  <si>
    <t>"m.č. 1.015d" 11,440</t>
  </si>
  <si>
    <t>"m.č. 1.013" 20,410</t>
  </si>
  <si>
    <t>"m.č. 1.014b" 13,190</t>
  </si>
  <si>
    <t>"m.č. 1.014a" 32,480</t>
  </si>
  <si>
    <t>"m.č. 1.013a" 5,800</t>
  </si>
  <si>
    <t xml:space="preserve">"m.č. 1.013b" 7,650 </t>
  </si>
  <si>
    <t>69</t>
  </si>
  <si>
    <t>631312141</t>
  </si>
  <si>
    <t>Doplnění rýh v dosavadních mazaninách betonem prostým</t>
  </si>
  <si>
    <t>-1903100203</t>
  </si>
  <si>
    <t>https://podminky.urs.cz/item/CS_URS_2025_01/631312141</t>
  </si>
  <si>
    <t>- doplnění podlah po vybourání příček</t>
  </si>
  <si>
    <t>- uvažovaná tloušťka 100 mm</t>
  </si>
  <si>
    <t>"m.č. 1.014" (1,56+2,05)*0,1*0,15</t>
  </si>
  <si>
    <t>"m.č. 1.051" (3,93+1)*0,1*0,15</t>
  </si>
  <si>
    <t>70</t>
  </si>
  <si>
    <t>632683113</t>
  </si>
  <si>
    <t>Sešívání trhlin v betonových podlahách ocelovými sponkami ve vzdálenosti přes 15 do 20 cm</t>
  </si>
  <si>
    <t>-1957679317</t>
  </si>
  <si>
    <t>https://podminky.urs.cz/item/CS_URS_2025_01/632683113</t>
  </si>
  <si>
    <t>"m.č. 1.014" 1,56+2,05</t>
  </si>
  <si>
    <t>"m.č. 1.051" 3,93+1</t>
  </si>
  <si>
    <t>- doplnění podlah nová skladba</t>
  </si>
  <si>
    <t>"doplnění nové skladby" 48,787-16,15</t>
  </si>
  <si>
    <t>Ostatní konstrukce a práce, bourání</t>
  </si>
  <si>
    <t>71</t>
  </si>
  <si>
    <t>949101111</t>
  </si>
  <si>
    <t>Lešení pomocné pro objekty pozemních staveb s lešeňovou podlahou v do 1,9 m zatížení do 150 kg/m2</t>
  </si>
  <si>
    <t>-643260410</t>
  </si>
  <si>
    <t>https://podminky.urs.cz/item/CS_URS_2025_01/949101111</t>
  </si>
  <si>
    <t>- lešení pro veškeré profese po celou dobu výstavby</t>
  </si>
  <si>
    <t>"úroveň 1.NP" 239,67</t>
  </si>
  <si>
    <t>72</t>
  </si>
  <si>
    <t>952901111</t>
  </si>
  <si>
    <t>Vyčištění budov bytové a občanské výstavby při výšce podlaží do 4 m</t>
  </si>
  <si>
    <t>-117062759</t>
  </si>
  <si>
    <t>https://podminky.urs.cz/item/CS_URS_2025_01/952901111</t>
  </si>
  <si>
    <t>"úroveň 1.PP" 98</t>
  </si>
  <si>
    <t>73</t>
  </si>
  <si>
    <t>962031023</t>
  </si>
  <si>
    <t>Bourání příček nebo přizdívek z cihel děrovaných broušených tl přes 100 do 150 mm</t>
  </si>
  <si>
    <t>1470193879</t>
  </si>
  <si>
    <t>https://podminky.urs.cz/item/CS_URS_2025_01/962031023</t>
  </si>
  <si>
    <t>"m.č. 1.013" (6,1+11,225+3,48+6,5)*3,335-(1,55*2,1+3*0,7*2,1+0,9*2,1)</t>
  </si>
  <si>
    <t>"m.č. 1.013a" 6,5*3,335-(2*0,9*2,1)</t>
  </si>
  <si>
    <t>"m.č. 1.013b" 0,925*3,35</t>
  </si>
  <si>
    <t>"m.č. 1.014" (2,8+2,05)*3,35-2*1,2*2,3</t>
  </si>
  <si>
    <t>"m.č. 1.015" (6,1+6,93)*3,35</t>
  </si>
  <si>
    <t>"m.č. 1.015a" 4,29*3,35-2*0,7*2,1</t>
  </si>
  <si>
    <t>"m.č. 1.015b" (5,17+1,35)*3,35-2*0,7*2,1</t>
  </si>
  <si>
    <t>"m.č. 1.051" 3,93*3,35</t>
  </si>
  <si>
    <t>74</t>
  </si>
  <si>
    <t>965042241</t>
  </si>
  <si>
    <t>Bourání podkladů pod dlažby nebo mazanin betonových nebo z litého asfaltu tl přes 100 mm pl přes 4 m2</t>
  </si>
  <si>
    <t>2088095517</t>
  </si>
  <si>
    <t>https://podminky.urs.cz/item/CS_URS_2025_01/965042241</t>
  </si>
  <si>
    <t>"úroveň 1.PP" (9,61+7,6)*0,15</t>
  </si>
  <si>
    <t>75</t>
  </si>
  <si>
    <t>965049112</t>
  </si>
  <si>
    <t>Příplatek k bourání betonových mazanin za bourání mazanin se svařovanou sítí tl přes 100 mm</t>
  </si>
  <si>
    <t>-1158326081</t>
  </si>
  <si>
    <t>https://podminky.urs.cz/item/CS_URS_2025_01/965049112</t>
  </si>
  <si>
    <t>76</t>
  </si>
  <si>
    <t>968062247</t>
  </si>
  <si>
    <t>Vybourání dřevěných rámů oken jednoduchých včetně křídel pl přes 4 m2</t>
  </si>
  <si>
    <t>-293363685</t>
  </si>
  <si>
    <t>https://podminky.urs.cz/item/CS_URS_2025_01/968062247</t>
  </si>
  <si>
    <t>"chodba" 2,36*2,09</t>
  </si>
  <si>
    <t>77</t>
  </si>
  <si>
    <t>971033431</t>
  </si>
  <si>
    <t>Vybourání otvorů ve zdivu cihelném pl do 0,25 m2 na MVC nebo MV tl do 150 mm</t>
  </si>
  <si>
    <t>28243401</t>
  </si>
  <si>
    <t>https://podminky.urs.cz/item/CS_URS_2025_01/971033431</t>
  </si>
  <si>
    <t>"m.č. 1.014 - překlad" 1</t>
  </si>
  <si>
    <t>78</t>
  </si>
  <si>
    <t>971033631</t>
  </si>
  <si>
    <t>Vybourání otvorů ve zdivu cihelném pl do 4 m2 na MVC nebo MV tl do 150 mm</t>
  </si>
  <si>
    <t>386510668</t>
  </si>
  <si>
    <t>https://podminky.urs.cz/item/CS_URS_2025_01/971033631</t>
  </si>
  <si>
    <t>"m.č. 1.014" 0,99*2,15</t>
  </si>
  <si>
    <t>79</t>
  </si>
  <si>
    <t>971033651</t>
  </si>
  <si>
    <t>Vybourání otvorů ve zdivu cihelném pl do 4 m2 na MVC nebo MV tl do 600 mm</t>
  </si>
  <si>
    <t>-1133685216</t>
  </si>
  <si>
    <t>https://podminky.urs.cz/item/CS_URS_2025_01/971033651</t>
  </si>
  <si>
    <t>"parapet chodba" 2,36*0,97*0,4</t>
  </si>
  <si>
    <t>80</t>
  </si>
  <si>
    <t>9740400r01</t>
  </si>
  <si>
    <t>Cementová lálivka do připravené spáry řezáním, součástí upráva otvorů pro zálivku</t>
  </si>
  <si>
    <t>-594447262</t>
  </si>
  <si>
    <t>- stropní panely pod roznáčecími nohami</t>
  </si>
  <si>
    <t>- řezání do stropních panelů (zalití vtvořených rýh - včetně úpravy rýh)</t>
  </si>
  <si>
    <t>"podlaha 1.NP" 2*3,5</t>
  </si>
  <si>
    <t>81</t>
  </si>
  <si>
    <t>977211123</t>
  </si>
  <si>
    <t>Řezání stěnovou pilou kcí z cihel nebo tvárnic hl přes 350 do 420 mm</t>
  </si>
  <si>
    <t>1706465684</t>
  </si>
  <si>
    <t>https://podminky.urs.cz/item/CS_URS_2025_01/977211123</t>
  </si>
  <si>
    <t>"vytvoření nového otvoru v obvodovém zdivu" 0,97*2</t>
  </si>
  <si>
    <t>82</t>
  </si>
  <si>
    <t>977311112</t>
  </si>
  <si>
    <t>Řezání stávajících betonových mazanin nevyztužených hl do 100 mm</t>
  </si>
  <si>
    <t>-1505114599</t>
  </si>
  <si>
    <t>https://podminky.urs.cz/item/CS_URS_2025_01/977311112</t>
  </si>
  <si>
    <t>"úroveň 1.PP" 17,22+11,14</t>
  </si>
  <si>
    <t>83</t>
  </si>
  <si>
    <t>977312112</t>
  </si>
  <si>
    <t>Řezání stávajících betonových mazanin vyztužených hl do 100 mm</t>
  </si>
  <si>
    <t>1441456006</t>
  </si>
  <si>
    <t>https://podminky.urs.cz/item/CS_URS_2025_01/977312112</t>
  </si>
  <si>
    <t>- řezání do stropních panelů</t>
  </si>
  <si>
    <t>84</t>
  </si>
  <si>
    <t>977312113</t>
  </si>
  <si>
    <t>Řezání stávajících betonových mazanin vyztužených hl do 150 mm</t>
  </si>
  <si>
    <t>-559141346</t>
  </si>
  <si>
    <t>https://podminky.urs.cz/item/CS_URS_2025_01/977312113</t>
  </si>
  <si>
    <t>- podkladová deska</t>
  </si>
  <si>
    <t>85</t>
  </si>
  <si>
    <t>978013141</t>
  </si>
  <si>
    <t>Otlučení (osekání) vnitřní vápenné nebo vápenocementové omítky stěn v rozsahu přes 10 do 30 %</t>
  </si>
  <si>
    <t>761528096</t>
  </si>
  <si>
    <t>https://podminky.urs.cz/item/CS_URS_2025_01/978013141</t>
  </si>
  <si>
    <t>86</t>
  </si>
  <si>
    <t>97802119r01</t>
  </si>
  <si>
    <t>Otlučení (osekání) barytových omítek vnitřních stěn v rozsahu do 100 %</t>
  </si>
  <si>
    <t>1826141750</t>
  </si>
  <si>
    <t>- uvažovaná tl. omítky 60 mm</t>
  </si>
  <si>
    <t>"m.č. 1.013" 19,6*3,35-(1,25*2,1+2*0,7*2,1+0,9*2,1)</t>
  </si>
  <si>
    <t>"m.č. 1.15" 18,1*3,35-(1,25*2,1+2*0,7*2,1+0,9*2,1)</t>
  </si>
  <si>
    <t>87</t>
  </si>
  <si>
    <t>985331215</t>
  </si>
  <si>
    <t>Dodatečné vlepování betonářské výztuže D 16 mm do chemické malty včetně vyvrtání otvoru</t>
  </si>
  <si>
    <t>764324652</t>
  </si>
  <si>
    <t>https://podminky.urs.cz/item/CS_URS_2025_01/985331215</t>
  </si>
  <si>
    <t xml:space="preserve">- základová deska - propojení stávající a nové konstrukce </t>
  </si>
  <si>
    <t>"úroveň 1.PP" (17,2+11,1)/0,25*0,2</t>
  </si>
  <si>
    <t>88</t>
  </si>
  <si>
    <t>13021014</t>
  </si>
  <si>
    <t>tyč ocelová kruhová žebírková DIN 488 jakost B500B (10 505) výztuž do betonu D 14mm</t>
  </si>
  <si>
    <t>-2092166250</t>
  </si>
  <si>
    <t>22,64*0,00326 'Přepočtené koeficientem množství</t>
  </si>
  <si>
    <t>96</t>
  </si>
  <si>
    <t>Bourání konstrukcí</t>
  </si>
  <si>
    <t>89</t>
  </si>
  <si>
    <t>119001-R1</t>
  </si>
  <si>
    <t>Odpojení stávající části kanalizace, zaslepení přípojek, včetně přesunu hmot a skládkovného</t>
  </si>
  <si>
    <t>soubor</t>
  </si>
  <si>
    <t>160703558</t>
  </si>
  <si>
    <t>- demontáž (nevyjmenovaných zařizovacích předmětů)</t>
  </si>
  <si>
    <t>- demontáž veškerých samostatně nevyjmenovanýc rozvodů a vývodů včetně komplet. prvku (splachovací nádržky, vestavěné nosné systémy atd.)</t>
  </si>
  <si>
    <t xml:space="preserve"> - detekce stávajících rozvodů</t>
  </si>
  <si>
    <t>- ochrana stávajících rozvodů, které nebudou zasaženy rekonstrukcí</t>
  </si>
  <si>
    <t>- odvoz a likvidace na příslušné skládce</t>
  </si>
  <si>
    <t>- součástí položky je i veškerá manipulace s vybouranými hmotami</t>
  </si>
  <si>
    <t>90</t>
  </si>
  <si>
    <t>119001-R2</t>
  </si>
  <si>
    <t>Odpojení stávající části vodovodu, včetně přesunu hmot a skládkovného</t>
  </si>
  <si>
    <t>1448682323</t>
  </si>
  <si>
    <t>- demontáž veškerých samostatně nevyjmenovaných rozvodů a vývodů včetně kompletačních prvku (baterie, sifony atd.) a technologie</t>
  </si>
  <si>
    <t>91</t>
  </si>
  <si>
    <t>119001-R3</t>
  </si>
  <si>
    <t>Odpojení stávající části elektroinstalace - slaboproud, silnoproud, včetně přesunu hmot a skládkovného</t>
  </si>
  <si>
    <t>-1931416475</t>
  </si>
  <si>
    <t>- demontáž svítidel (nevyjmenovaných v samostatných položkách)</t>
  </si>
  <si>
    <t xml:space="preserve">- demontáž veškerých rozvodů a vývodů včetně kompletačních prvku (zásuvky, vypínače, rozvodné skříně, technologie atd.) </t>
  </si>
  <si>
    <t>- odborné odpojení elektrické soustavy, zřízení provizorního přístupu k el. energii</t>
  </si>
  <si>
    <t>- nutná koordinace s investorem které rozvody budou ponechány</t>
  </si>
  <si>
    <t>- zajištění proti úrazu proudem</t>
  </si>
  <si>
    <t>92</t>
  </si>
  <si>
    <t>119001-R4</t>
  </si>
  <si>
    <t>Demontáž stávajících rozvodů VZT včetně přesunu hmot a skládkovného.</t>
  </si>
  <si>
    <t>1135034086</t>
  </si>
  <si>
    <t>- odpojení koncových prvků</t>
  </si>
  <si>
    <t>- demontáž klimatizačních jednotek</t>
  </si>
  <si>
    <t>- ochrana nedemontovaných části topení v rámci rekonstrukce, před poškozením</t>
  </si>
  <si>
    <t>- demontáž stávající technologie a rozvodů, dle požadavků investora</t>
  </si>
  <si>
    <t>93</t>
  </si>
  <si>
    <t>119001-R5</t>
  </si>
  <si>
    <t>Odpojení topení a zajištění provozuschopnosti zbytku otopné sítě, demontáž včetně přesunu hmot a skládkovného.</t>
  </si>
  <si>
    <t>689624138</t>
  </si>
  <si>
    <t>- odpojení potrubí otopné soustavy</t>
  </si>
  <si>
    <t>- zajištění schopnosti provozu topení v ostatních nezasažených částech budovy rekonstrukcí</t>
  </si>
  <si>
    <t>- vypuštění stávající soustavy</t>
  </si>
  <si>
    <t>- detekce stávajícího potrubí</t>
  </si>
  <si>
    <t xml:space="preserve">- demontáž koncových prvků </t>
  </si>
  <si>
    <t>- demontáž stávající otopné soustavy - prvků, které nejsou samostatně vyjmenovány</t>
  </si>
  <si>
    <t>94</t>
  </si>
  <si>
    <t>725210821</t>
  </si>
  <si>
    <t>Demontáž umyvadel bez výtokových armatur</t>
  </si>
  <si>
    <t>-1453304610</t>
  </si>
  <si>
    <t>https://podminky.urs.cz/item/CS_URS_2025_01/725210821</t>
  </si>
  <si>
    <t>"m.č. 1.013" 1</t>
  </si>
  <si>
    <t>"m.č. 1.015" 1</t>
  </si>
  <si>
    <t>95</t>
  </si>
  <si>
    <t>725820802</t>
  </si>
  <si>
    <t>Demontáž baterie stojánkové do jednoho otvoru</t>
  </si>
  <si>
    <t>135376032</t>
  </si>
  <si>
    <t>https://podminky.urs.cz/item/CS_URS_2025_01/725820802</t>
  </si>
  <si>
    <t>764002851</t>
  </si>
  <si>
    <t>Demontáž oplechování parapetů do suti</t>
  </si>
  <si>
    <t>930860100</t>
  </si>
  <si>
    <t>https://podminky.urs.cz/item/CS_URS_2025_01/764002851</t>
  </si>
  <si>
    <t>"chodba" 2,36</t>
  </si>
  <si>
    <t>97</t>
  </si>
  <si>
    <t>767581803</t>
  </si>
  <si>
    <t>Demontáž podhledu tvarovaný plech</t>
  </si>
  <si>
    <t>2061229205</t>
  </si>
  <si>
    <t>https://podminky.urs.cz/item/CS_URS_2025_01/767581803</t>
  </si>
  <si>
    <t>"m.č. 1.013" 34,51</t>
  </si>
  <si>
    <t>"m.č. 1.013a" 11,46</t>
  </si>
  <si>
    <t>"m.č. 1.015" 34,99</t>
  </si>
  <si>
    <t>98</t>
  </si>
  <si>
    <t>767996701</t>
  </si>
  <si>
    <t>Demontáž atypických zámečnických konstrukcí řezáním hm jednotlivých dílů do 50 kg</t>
  </si>
  <si>
    <t>kg</t>
  </si>
  <si>
    <t>753723993</t>
  </si>
  <si>
    <t>https://podminky.urs.cz/item/CS_URS_2025_01/767996701</t>
  </si>
  <si>
    <t>"demontáž konzol pro vynešení parapetu" 10*2,5</t>
  </si>
  <si>
    <t>"prvky na stěnách - konzoly, tabulky atd," 50</t>
  </si>
  <si>
    <t>99</t>
  </si>
  <si>
    <t>763431801</t>
  </si>
  <si>
    <t>Demontáž minerálního podhledu zavěšeného na viditelném roštu</t>
  </si>
  <si>
    <t>1184699074</t>
  </si>
  <si>
    <t>https://podminky.urs.cz/item/CS_URS_2025_01/763431801</t>
  </si>
  <si>
    <t>"m.č. 1.012" 18,82</t>
  </si>
  <si>
    <t>"m.č. 1.013b" 1,26</t>
  </si>
  <si>
    <t>"m.č. 1.013c" 1,26</t>
  </si>
  <si>
    <t>"m.č. 1.014" 94,98</t>
  </si>
  <si>
    <t>"m.č. 1.015a" 1,35</t>
  </si>
  <si>
    <t>"m.č. 1.015b" 1,35</t>
  </si>
  <si>
    <t>"m.č. 1.016" 26,81</t>
  </si>
  <si>
    <t>"m.č. 1.028" 27,89</t>
  </si>
  <si>
    <t>100</t>
  </si>
  <si>
    <t>763431-R11</t>
  </si>
  <si>
    <t>Demontáž komponentů podhledu - svítidla, výustky</t>
  </si>
  <si>
    <t>884844836</t>
  </si>
  <si>
    <t>101</t>
  </si>
  <si>
    <t>766441823</t>
  </si>
  <si>
    <t>Demontáž parapetních desek dřevěných nebo plastových šířky do 300 mm délky přes 2000 mm</t>
  </si>
  <si>
    <t>16792892</t>
  </si>
  <si>
    <t>https://podminky.urs.cz/item/CS_URS_2025_01/766441823</t>
  </si>
  <si>
    <t>"chodba" 1</t>
  </si>
  <si>
    <t>"m.č. 1.013" 2</t>
  </si>
  <si>
    <t>"m.č. 1.013a" 1</t>
  </si>
  <si>
    <t>"m.č. 1.015" 2</t>
  </si>
  <si>
    <t>102</t>
  </si>
  <si>
    <t>76682582r01</t>
  </si>
  <si>
    <t>Demontáž truhlářských vestavěných skříní</t>
  </si>
  <si>
    <t>1519493956</t>
  </si>
  <si>
    <t>- demontáž vestavěných prvků na chodbách</t>
  </si>
  <si>
    <t>"instalční šachty" 2</t>
  </si>
  <si>
    <t>103</t>
  </si>
  <si>
    <t>776111116</t>
  </si>
  <si>
    <t>Odstranění zbytků lepidla z podkladu povlakových podlah broušením</t>
  </si>
  <si>
    <t>-728242128</t>
  </si>
  <si>
    <t>https://podminky.urs.cz/item/CS_URS_2025_01/776111116</t>
  </si>
  <si>
    <t>- uvažováno na 40% ploch zbytové lipidlo k odstranění</t>
  </si>
  <si>
    <t>"m.č. 1.026" 17,98</t>
  </si>
  <si>
    <t>"vatažení podlahoviny na stěny" (20,55+24,75+12,75+23,9+4,56+4,56+2*4,7+23,9+53,02+22,3+29,87+21,19)*0,15</t>
  </si>
  <si>
    <t>310,2725*0,4 'Přepočtené koeficientem množství</t>
  </si>
  <si>
    <t>104</t>
  </si>
  <si>
    <t>776201812</t>
  </si>
  <si>
    <t>Demontáž lepených povlakových podlah s podložkou ručně</t>
  </si>
  <si>
    <t>-1094751896</t>
  </si>
  <si>
    <t>https://podminky.urs.cz/item/CS_URS_2025_01/776201812</t>
  </si>
  <si>
    <t>105</t>
  </si>
  <si>
    <t>776410811</t>
  </si>
  <si>
    <t>Odstranění soklíků a lišt pryžových nebo plastových</t>
  </si>
  <si>
    <t>1008194072</t>
  </si>
  <si>
    <t>https://podminky.urs.cz/item/CS_URS_2025_01/776410811</t>
  </si>
  <si>
    <t>- stanoveno pomocí přepočtu plochy na obvod</t>
  </si>
  <si>
    <t>"sokly -fabionová lišta" 20,55+24,75+12,75+23,9+4,56+4,56+2*4,7+23,9+53,02+22,3+29,87+21,19-(8*0,7+3*0,9+4*1,25)</t>
  </si>
  <si>
    <t>106</t>
  </si>
  <si>
    <t>781471810</t>
  </si>
  <si>
    <t>Demontáž obkladů z obkladaček keramických kladených do malty</t>
  </si>
  <si>
    <t>-970654115</t>
  </si>
  <si>
    <t>https://podminky.urs.cz/item/CS_URS_2025_01/781471810</t>
  </si>
  <si>
    <t>"venkovní obklad" 2,36*0,25</t>
  </si>
  <si>
    <t>"m.č. 1.015" 0,725*2*1,5</t>
  </si>
  <si>
    <t>"m.č. 1.013" 1,625*1,5</t>
  </si>
  <si>
    <t>107</t>
  </si>
  <si>
    <t>965042141</t>
  </si>
  <si>
    <t>Bourání podkladů pod dlažby nebo mazanin betonových nebo z litého asfaltu tl do 100 mm pl přes 4 m2</t>
  </si>
  <si>
    <t>-1064915400</t>
  </si>
  <si>
    <t>https://podminky.urs.cz/item/CS_URS_2025_01/965042141</t>
  </si>
  <si>
    <t xml:space="preserve"> - odstranění skladby podlahy v místnostech 1.014-1.015b</t>
  </si>
  <si>
    <t>"zájmová oblast" 119,96*0,1</t>
  </si>
  <si>
    <t>"úroveň 1.PP" (9,61+7,6)*0,1</t>
  </si>
  <si>
    <t>108</t>
  </si>
  <si>
    <t>968072455</t>
  </si>
  <si>
    <t>Vybourání kovových dveřních zárubní pl do 2 m2</t>
  </si>
  <si>
    <t>-1810578091</t>
  </si>
  <si>
    <t>https://podminky.urs.cz/item/CS_URS_2025_01/968072455</t>
  </si>
  <si>
    <t>"úroveň 1.NP" 8*0,7*2,05+4*0,9*2,05+0,6*1,8</t>
  </si>
  <si>
    <t>19,94*0,7 'Přepočtené koeficientem množství</t>
  </si>
  <si>
    <t>109</t>
  </si>
  <si>
    <t>968072456</t>
  </si>
  <si>
    <t>Vybourání kovových dveřních zárubní pl přes 2 m2</t>
  </si>
  <si>
    <t>-1531331035</t>
  </si>
  <si>
    <t>https://podminky.urs.cz/item/CS_URS_2025_01/968072456</t>
  </si>
  <si>
    <t>"úroveň 1.NP" 4*1,24*2,1+1,55*2,1</t>
  </si>
  <si>
    <t>13,671*0,7 'Přepočtené koeficientem množství</t>
  </si>
  <si>
    <t>110</t>
  </si>
  <si>
    <t>971052441</t>
  </si>
  <si>
    <t>Vybourání nebo prorážení otvorů v ŽB příčkách a zdech pl do 0,25 m2 tl do 300 mm</t>
  </si>
  <si>
    <t>1690952393</t>
  </si>
  <si>
    <t>https://podminky.urs.cz/item/CS_URS_2025_01/971052441</t>
  </si>
  <si>
    <t>- stavební přípomoce pro profese:</t>
  </si>
  <si>
    <t>"ST1.01" 1</t>
  </si>
  <si>
    <t>111</t>
  </si>
  <si>
    <t>971035431</t>
  </si>
  <si>
    <t>Vybourání otvorů ve zdivu cihelném pl do 0,25 m2 na MC tl do 150 mm</t>
  </si>
  <si>
    <t>771022237</t>
  </si>
  <si>
    <t>https://podminky.urs.cz/item/CS_URS_2025_01/971035431</t>
  </si>
  <si>
    <t>"VZT1.01" 2</t>
  </si>
  <si>
    <t>112</t>
  </si>
  <si>
    <t>974031121</t>
  </si>
  <si>
    <t>Vysekání rýh ve zdivu cihelném hl do 30 mm š do 30 mm</t>
  </si>
  <si>
    <t>-1605402277</t>
  </si>
  <si>
    <t>https://podminky.urs.cz/item/CS_URS_2025_01/974031121</t>
  </si>
  <si>
    <t>"stanoveno odhadem" 150</t>
  </si>
  <si>
    <t>113</t>
  </si>
  <si>
    <t>974031122</t>
  </si>
  <si>
    <t>Vysekání rýh ve zdivu cihelném hl do 30 mm š do 70 mm</t>
  </si>
  <si>
    <t>-438480428</t>
  </si>
  <si>
    <t>https://podminky.urs.cz/item/CS_URS_2025_01/974031122</t>
  </si>
  <si>
    <t>"stanoveno odhadem" 50</t>
  </si>
  <si>
    <t>114</t>
  </si>
  <si>
    <t>974031133</t>
  </si>
  <si>
    <t>Vysekání rýh ve zdivu cihelném hl do 50 mm š do 100 mm</t>
  </si>
  <si>
    <t>1834788618</t>
  </si>
  <si>
    <t>https://podminky.urs.cz/item/CS_URS_2025_01/974031133</t>
  </si>
  <si>
    <t>"stanoveno odhadem" 100</t>
  </si>
  <si>
    <t>115</t>
  </si>
  <si>
    <t>974031134</t>
  </si>
  <si>
    <t>Vysekání rýh ve zdivu cihelném hl do 50 mm š do 150 mm</t>
  </si>
  <si>
    <t>2013750933</t>
  </si>
  <si>
    <t>https://podminky.urs.cz/item/CS_URS_2025_01/974031134</t>
  </si>
  <si>
    <t>"stanoveno odhadem" 30</t>
  </si>
  <si>
    <t>116</t>
  </si>
  <si>
    <t>974031142</t>
  </si>
  <si>
    <t>Vysekání rýh ve zdivu cihelném hl do 70 mm š do 70 mm</t>
  </si>
  <si>
    <t>-395573277</t>
  </si>
  <si>
    <t>https://podminky.urs.cz/item/CS_URS_2025_01/974031142</t>
  </si>
  <si>
    <t>"stanoveno odhadem" 80</t>
  </si>
  <si>
    <t>117</t>
  </si>
  <si>
    <t>974031153</t>
  </si>
  <si>
    <t>Vysekání rýh ve zdivu cihelném hl do 100 mm š do 100 mm</t>
  </si>
  <si>
    <t>1133205564</t>
  </si>
  <si>
    <t>https://podminky.urs.cz/item/CS_URS_2025_01/974031153</t>
  </si>
  <si>
    <t>"stanoveno odhadem" 15</t>
  </si>
  <si>
    <t>118</t>
  </si>
  <si>
    <t>974031164</t>
  </si>
  <si>
    <t>Vysekání rýh ve zdivu cihelném hl do 150 mm š do 150 mm</t>
  </si>
  <si>
    <t>2112920315</t>
  </si>
  <si>
    <t>https://podminky.urs.cz/item/CS_URS_2025_01/974031164</t>
  </si>
  <si>
    <t>119</t>
  </si>
  <si>
    <t>974031165</t>
  </si>
  <si>
    <t>Vysekání rýh ve zdivu cihelném hl do 150 mm š do 200 mm</t>
  </si>
  <si>
    <t>-1772445414</t>
  </si>
  <si>
    <t>https://podminky.urs.cz/item/CS_URS_2025_01/974031165</t>
  </si>
  <si>
    <t>"stanoveno odhadem" 6</t>
  </si>
  <si>
    <t>120</t>
  </si>
  <si>
    <t>974049132</t>
  </si>
  <si>
    <t>Vysekání rýh v betonových zdech hl do 50 mm š do 70 mm</t>
  </si>
  <si>
    <t>-1259639162</t>
  </si>
  <si>
    <t>https://podminky.urs.cz/item/CS_URS_2025_01/974049132</t>
  </si>
  <si>
    <t>"stanoveno odhadem" 20</t>
  </si>
  <si>
    <t>121</t>
  </si>
  <si>
    <t>974049155</t>
  </si>
  <si>
    <t>Vysekání rýh v betonových zdech hl do 100 mm š do 200 mm</t>
  </si>
  <si>
    <t>1813596180</t>
  </si>
  <si>
    <t>https://podminky.urs.cz/item/CS_URS_2025_01/974049155</t>
  </si>
  <si>
    <t>122</t>
  </si>
  <si>
    <t>976074121</t>
  </si>
  <si>
    <t>Vybourání kotevních želez ze zdiva cihelného na MV nebo MVC</t>
  </si>
  <si>
    <t>1784437070</t>
  </si>
  <si>
    <t>https://podminky.urs.cz/item/CS_URS_2025_01/976074121</t>
  </si>
  <si>
    <t>"stanoveno odhadem" 10</t>
  </si>
  <si>
    <t>123</t>
  </si>
  <si>
    <t>976082141</t>
  </si>
  <si>
    <t>Vybourání objímek, držáků nebo věšáků ze zdiva betonového</t>
  </si>
  <si>
    <t>2138106762</t>
  </si>
  <si>
    <t>https://podminky.urs.cz/item/CS_URS_2025_01/976082141</t>
  </si>
  <si>
    <t>124</t>
  </si>
  <si>
    <t>977151113</t>
  </si>
  <si>
    <t>Jádrové vrty diamantovými korunkami do stavebních materiálů D přes 40 do 50 mm</t>
  </si>
  <si>
    <t>-1384219698</t>
  </si>
  <si>
    <t>https://podminky.urs.cz/item/CS_URS_2025_01/977151113</t>
  </si>
  <si>
    <t>"příprava ÚT a ELE" 20*0,15+5*0,25</t>
  </si>
  <si>
    <t>125</t>
  </si>
  <si>
    <t>977151118</t>
  </si>
  <si>
    <t>Jádrové vrty diamantovými korunkami do stavebních materiálů D přes 90 do 100 mm</t>
  </si>
  <si>
    <t>-1815083237</t>
  </si>
  <si>
    <t>https://podminky.urs.cz/item/CS_URS_2025_01/977151118</t>
  </si>
  <si>
    <t>"CHL01.01" 10*0,15</t>
  </si>
  <si>
    <t>"CHL1.01" 6*0,25</t>
  </si>
  <si>
    <t>126</t>
  </si>
  <si>
    <t>977151125</t>
  </si>
  <si>
    <t>Jádrové vrty diamantovými korunkami do stavebních materiálů D přes 180 do 200 mm</t>
  </si>
  <si>
    <t>1581310059</t>
  </si>
  <si>
    <t>https://podminky.urs.cz/item/CS_URS_2025_01/977151125</t>
  </si>
  <si>
    <t>"VZT1.02" 1*0,125</t>
  </si>
  <si>
    <t>127</t>
  </si>
  <si>
    <t>977151127</t>
  </si>
  <si>
    <t>Jádrové vrty diamantovými korunkami do stavebních materiálů D přes 225 do 250 mm</t>
  </si>
  <si>
    <t>-1734668424</t>
  </si>
  <si>
    <t>https://podminky.urs.cz/item/CS_URS_2025_01/977151127</t>
  </si>
  <si>
    <t>"LT1.01" 1*0,25</t>
  </si>
  <si>
    <t>128</t>
  </si>
  <si>
    <t>977151214</t>
  </si>
  <si>
    <t>Jádrové vrty dovrchní diamantovými korunkami do stavebních materiálů D přes 50 do 60 mm</t>
  </si>
  <si>
    <t>1765367851</t>
  </si>
  <si>
    <t>https://podminky.urs.cz/item/CS_URS_2025_01/977151214</t>
  </si>
  <si>
    <t>"ELE1.02" 3*0,35</t>
  </si>
  <si>
    <t>129</t>
  </si>
  <si>
    <t>977151216</t>
  </si>
  <si>
    <t>Jádrové vrty dovrchní diamantovými korunkami do stavebních materiálů D přes 70 do 80 mm</t>
  </si>
  <si>
    <t>2135416518</t>
  </si>
  <si>
    <t>https://podminky.urs.cz/item/CS_URS_2025_01/977151216</t>
  </si>
  <si>
    <t>"příprava ÚT a ELE" 10*0,25</t>
  </si>
  <si>
    <t>130</t>
  </si>
  <si>
    <t>977151221</t>
  </si>
  <si>
    <t>Jádrové vrty dovrchní diamantovými korunkami do stavebních materiálů D přes 110 do 120 mm</t>
  </si>
  <si>
    <t>-136217723</t>
  </si>
  <si>
    <t>https://podminky.urs.cz/item/CS_URS_2025_01/977151221</t>
  </si>
  <si>
    <t>"ELE1.01" 8*0,35</t>
  </si>
  <si>
    <t>131</t>
  </si>
  <si>
    <t>977151223</t>
  </si>
  <si>
    <t>Jádrové vrty dovrchní diamantovými korunkami do stavebních materiálů D přes 130 do 150 mm</t>
  </si>
  <si>
    <t>367938887</t>
  </si>
  <si>
    <t>https://podminky.urs.cz/item/CS_URS_2025_01/977151223</t>
  </si>
  <si>
    <t>"ZTI1.01" 4*0,35</t>
  </si>
  <si>
    <t>"ZTI1.01" 8*0,35</t>
  </si>
  <si>
    <t>"UT1.01" 4*0,35</t>
  </si>
  <si>
    <t>132</t>
  </si>
  <si>
    <t>977151227</t>
  </si>
  <si>
    <t>Jádrové vrty dovrchní diamantovými korunkami do stavebních materiálů D přes 225 do 250 mm</t>
  </si>
  <si>
    <t>1552432650</t>
  </si>
  <si>
    <t>https://podminky.urs.cz/item/CS_URS_2025_01/977151227</t>
  </si>
  <si>
    <t>"příprava VZT a ZTI" 3*0,25</t>
  </si>
  <si>
    <t>Demolice a sanace</t>
  </si>
  <si>
    <t>133</t>
  </si>
  <si>
    <t>985341323</t>
  </si>
  <si>
    <t>Uhlíkové lamely pro zesílení ŽB kleneb a podhledů tl 1,4 mm modul pružnosti 170 kN/mm2 š 100 mm</t>
  </si>
  <si>
    <t>-247577980</t>
  </si>
  <si>
    <t>https://podminky.urs.cz/item/CS_URS_2025_01/985341323</t>
  </si>
  <si>
    <t>Viz. PD stavební část - výkresy půdorysu, výkresy řezů a Tech.zpr. a statika</t>
  </si>
  <si>
    <t>Vyztužení stropních konstrukcí</t>
  </si>
  <si>
    <t>- označení podlahových ploch v 1.NP - vyztužení konstrukcí pod podlahami techto místností</t>
  </si>
  <si>
    <t>"lamely" 8,5*22+11,5*17</t>
  </si>
  <si>
    <t>"ztratné a prořez 10%" 382,5*0,1</t>
  </si>
  <si>
    <t>134</t>
  </si>
  <si>
    <t>985341911</t>
  </si>
  <si>
    <t>Příplatek k zesílení ŽB stěn uhlíkovými lamelami za práci ve stísněném prostoru</t>
  </si>
  <si>
    <t>19585155</t>
  </si>
  <si>
    <t>https://podminky.urs.cz/item/CS_URS_2025_01/985341911</t>
  </si>
  <si>
    <t>- předpokladem je, že přibližně 20% délky instalovaných lamel bude težko přístupných z důvodu vedených instalacích tras pod nosnou konstrukcí stropu</t>
  </si>
  <si>
    <t>"viz. pol. č. 985341323" 420,75*0,2</t>
  </si>
  <si>
    <t>Přesuny hmot a suti</t>
  </si>
  <si>
    <t>997</t>
  </si>
  <si>
    <t>Doprava suti a vybouraných hmot</t>
  </si>
  <si>
    <t>135</t>
  </si>
  <si>
    <t>997013211</t>
  </si>
  <si>
    <t>Vnitrostaveništní doprava suti a vybouraných hmot pro budovy v do 6 m ručně</t>
  </si>
  <si>
    <t>1996080341</t>
  </si>
  <si>
    <t>https://podminky.urs.cz/item/CS_URS_2025_01/997013211</t>
  </si>
  <si>
    <t>136</t>
  </si>
  <si>
    <t>997006002</t>
  </si>
  <si>
    <t>Hrubé třídění stavebního odpadu</t>
  </si>
  <si>
    <t>783027000</t>
  </si>
  <si>
    <t>https://podminky.urs.cz/item/CS_URS_2025_01/997006002</t>
  </si>
  <si>
    <t>137</t>
  </si>
  <si>
    <t>997013511</t>
  </si>
  <si>
    <t>Odvoz suti a vybouraných hmot z meziskládky na skládku do 1 km s naložením a se složením</t>
  </si>
  <si>
    <t>67832266</t>
  </si>
  <si>
    <t>https://podminky.urs.cz/item/CS_URS_2025_01/997013511</t>
  </si>
  <si>
    <t>138</t>
  </si>
  <si>
    <t>997013509</t>
  </si>
  <si>
    <t>Příplatek k odvozu suti a vybouraných hmot na skládku ZKD 1 km přes 1 km</t>
  </si>
  <si>
    <t>419416833</t>
  </si>
  <si>
    <t>https://podminky.urs.cz/item/CS_URS_2025_01/997013509</t>
  </si>
  <si>
    <t>95,284*9 'Přepočtené koeficientem množství</t>
  </si>
  <si>
    <t>139</t>
  </si>
  <si>
    <t>997013609</t>
  </si>
  <si>
    <t>Poplatek za uložení na skládce (skládkovné) stavebního odpadu ze směsí nebo oddělených frakcí betonu, cihel a keramických výrobků kód odpadu 17 01 07</t>
  </si>
  <si>
    <t>-154792120</t>
  </si>
  <si>
    <t>https://podminky.urs.cz/item/CS_URS_2025_01/997013609</t>
  </si>
  <si>
    <t>95,284*0,08901 'Přepočtené koeficientem množství</t>
  </si>
  <si>
    <t>140</t>
  </si>
  <si>
    <t>997013631</t>
  </si>
  <si>
    <t>Poplatek za uložení na skládce (skládkovné) stavebního odpadu směsného kód odpadu 17 09 04</t>
  </si>
  <si>
    <t>-293246577</t>
  </si>
  <si>
    <t>https://podminky.urs.cz/item/CS_URS_2025_01/997013631</t>
  </si>
  <si>
    <t>95,284*0,06762 'Přepočtené koeficientem množství</t>
  </si>
  <si>
    <t>141</t>
  </si>
  <si>
    <t>997013811</t>
  </si>
  <si>
    <t>Poplatek za uložení na skládce (skládkovné) stavebního odpadu dřevěného kód odpadu 17 02 01</t>
  </si>
  <si>
    <t>1938669739</t>
  </si>
  <si>
    <t>95,284*0,005 'Přepočtené koeficientem množství</t>
  </si>
  <si>
    <t>142</t>
  </si>
  <si>
    <t>997013812</t>
  </si>
  <si>
    <t>Poplatek za uložení na skládce (skládkovné) stavebního odpadu na bázi sádry kód odpadu 17 08 02</t>
  </si>
  <si>
    <t>1068591759</t>
  </si>
  <si>
    <t>https://podminky.urs.cz/item/CS_URS_2025_01/997013812</t>
  </si>
  <si>
    <t>95,284*0,03 'Přepočtené koeficientem množství</t>
  </si>
  <si>
    <t>143</t>
  </si>
  <si>
    <t>997013813</t>
  </si>
  <si>
    <t>Poplatek za uložení na skládce (skládkovné) stavebního odpadu z plastických hmot kód odpadu 17 02 03</t>
  </si>
  <si>
    <t>-46244857</t>
  </si>
  <si>
    <t>https://podminky.urs.cz/item/CS_URS_2025_01/997013813</t>
  </si>
  <si>
    <t>95,284*0,011 'Přepočtené koeficientem množství</t>
  </si>
  <si>
    <t>144</t>
  </si>
  <si>
    <t>997013814</t>
  </si>
  <si>
    <t>Poplatek za uložení na skládce (skládkovné) stavebního odpadu izolací kód odpadu 17 06 04</t>
  </si>
  <si>
    <t>1447875501</t>
  </si>
  <si>
    <t>95,284*0,002 'Přepočtené koeficientem množství</t>
  </si>
  <si>
    <t>145</t>
  </si>
  <si>
    <t>9970138r01</t>
  </si>
  <si>
    <t>Poplatek za uložení na skládce (skládkovné) odpadu nebezpečných látek s obsahem olova - baritové omítky</t>
  </si>
  <si>
    <t>-1448124948</t>
  </si>
  <si>
    <t>95,284*0,071 'Přepočtené koeficientem množství</t>
  </si>
  <si>
    <t>146</t>
  </si>
  <si>
    <t>997013861</t>
  </si>
  <si>
    <t>Poplatek za uložení stavebního odpadu na recyklační skládce (skládkovné) z prostého betonu kód odpadu 17 01 01</t>
  </si>
  <si>
    <t>1018780675</t>
  </si>
  <si>
    <t>https://podminky.urs.cz/item/CS_URS_2025_01/997013861</t>
  </si>
  <si>
    <t>95,284*0,217 'Přepočtené koeficientem množství</t>
  </si>
  <si>
    <t>147</t>
  </si>
  <si>
    <t>997013862</t>
  </si>
  <si>
    <t>Poplatek za uložení stavebního odpadu na recyklační skládce (skládkovné) z armovaného betonu kód odpadu 17 01 01</t>
  </si>
  <si>
    <t>1281226839</t>
  </si>
  <si>
    <t>95,284*0,11119 'Přepočtené koeficientem množství</t>
  </si>
  <si>
    <t>148</t>
  </si>
  <si>
    <t>997013869</t>
  </si>
  <si>
    <t>Poplatek za uložení stavebního odpadu na recyklační skládce (skládkovné) ze směsí betonu, cihel a keramických výrobků kód odpadu 17 01 07</t>
  </si>
  <si>
    <t>-1561303406</t>
  </si>
  <si>
    <t>https://podminky.urs.cz/item/CS_URS_2025_01/997013869</t>
  </si>
  <si>
    <t>95,284*0,2423 'Přepočtené koeficientem množství</t>
  </si>
  <si>
    <t>149</t>
  </si>
  <si>
    <t>997013871</t>
  </si>
  <si>
    <t>Poplatek za uložení stavebního odpadu na recyklační skládce (skládkovné) směsného stavebního a demoličního kód odpadu 17 09 04</t>
  </si>
  <si>
    <t>435272552</t>
  </si>
  <si>
    <t>95,284*0,15778 'Přepočtené koeficientem množství</t>
  </si>
  <si>
    <t>998</t>
  </si>
  <si>
    <t>Přesun hmot</t>
  </si>
  <si>
    <t>150</t>
  </si>
  <si>
    <t>998011008</t>
  </si>
  <si>
    <t>Přesun hmot pro budovy zděné s omezením mechanizace pro budovy v do 6 m</t>
  </si>
  <si>
    <t>2127781163</t>
  </si>
  <si>
    <t>https://podminky.urs.cz/item/CS_URS_2025_01/998011008</t>
  </si>
  <si>
    <t>PSV</t>
  </si>
  <si>
    <t>Práce a dodávky PSV</t>
  </si>
  <si>
    <t>711</t>
  </si>
  <si>
    <t>Izolace proti vodě, vlhkosti a plynům</t>
  </si>
  <si>
    <t>151</t>
  </si>
  <si>
    <t>711111001</t>
  </si>
  <si>
    <t>Provedení izolace proti zemní vlhkosti vodorovné za studena nátěrem penetračním</t>
  </si>
  <si>
    <t>388845280</t>
  </si>
  <si>
    <t>https://podminky.urs.cz/item/CS_URS_2025_01/711111001</t>
  </si>
  <si>
    <t>- základová deska - včetně přesahů</t>
  </si>
  <si>
    <t>"úroveň 1.PP" 9,61+7,6</t>
  </si>
  <si>
    <t>152</t>
  </si>
  <si>
    <t>11163150</t>
  </si>
  <si>
    <t>lak penetrační asfaltový</t>
  </si>
  <si>
    <t>-802800441</t>
  </si>
  <si>
    <t>22,31*0,0003 'Přepočtené koeficientem množství</t>
  </si>
  <si>
    <t>153</t>
  </si>
  <si>
    <t>711112001</t>
  </si>
  <si>
    <t>Provedení izolace proti zemní vlhkosti svislé za studena nátěrem penetračním</t>
  </si>
  <si>
    <t>-1168907799</t>
  </si>
  <si>
    <t>https://podminky.urs.cz/item/CS_URS_2025_01/711112001</t>
  </si>
  <si>
    <t>Skladba ( W1 )</t>
  </si>
  <si>
    <t>"základová konstrukce objektu chlazení" 7,45*1,35</t>
  </si>
  <si>
    <t>154</t>
  </si>
  <si>
    <t>-500668797</t>
  </si>
  <si>
    <t>10,0575*0,00034 'Přepočtené koeficientem množství</t>
  </si>
  <si>
    <t>155</t>
  </si>
  <si>
    <t>711141559</t>
  </si>
  <si>
    <t>Provedení izolace proti zemní vlhkosti pásy přitavením vodorovné NAIP</t>
  </si>
  <si>
    <t>309402704</t>
  </si>
  <si>
    <t>https://podminky.urs.cz/item/CS_URS_2025_01/711141559</t>
  </si>
  <si>
    <t>156</t>
  </si>
  <si>
    <t>62855001</t>
  </si>
  <si>
    <t>pás asfaltový natavitelný modifikovaný SBS s vložkou z polyesterové rohože a spalitelnou PE fólií nebo jemnozrnným minerálním posypem na horním povrchu tl 4,0mm</t>
  </si>
  <si>
    <t>623938630</t>
  </si>
  <si>
    <t>22,31*1,1655 'Přepočtené koeficientem množství</t>
  </si>
  <si>
    <t>157</t>
  </si>
  <si>
    <t>62853004</t>
  </si>
  <si>
    <t>pás asfaltový natavitelný modifikovaný SBS s vložkou ze skleněné tkaniny a spalitelnou PE fólií nebo jemnozrnným minerálním posypem na horním povrchu tl 4,0mm</t>
  </si>
  <si>
    <t>-1905182390</t>
  </si>
  <si>
    <t>22,31*1,165 'Přepočtené koeficientem množství</t>
  </si>
  <si>
    <t>158</t>
  </si>
  <si>
    <t>711141821</t>
  </si>
  <si>
    <t>Odstranění izolace proti vodě, vlhkosti a plynům z pásů NAIP přitavených dvouvrstvých z plochy vodorovné</t>
  </si>
  <si>
    <t>-900174321</t>
  </si>
  <si>
    <t>https://podminky.urs.cz/item/CS_URS_2025_01/711141821</t>
  </si>
  <si>
    <t>159</t>
  </si>
  <si>
    <t>711142559</t>
  </si>
  <si>
    <t>Provedení izolace proti zemní vlhkosti pásy přitavením svislé NAIP</t>
  </si>
  <si>
    <t>1224005361</t>
  </si>
  <si>
    <t>https://podminky.urs.cz/item/CS_URS_2025_01/711142559</t>
  </si>
  <si>
    <t>160</t>
  </si>
  <si>
    <t>-208262298</t>
  </si>
  <si>
    <t>10,0575*1,221 'Přepočtené koeficientem množství</t>
  </si>
  <si>
    <t>161</t>
  </si>
  <si>
    <t>-2013516883</t>
  </si>
  <si>
    <t>162</t>
  </si>
  <si>
    <t>711161274</t>
  </si>
  <si>
    <t>Provedení izolace proti zemní vlhkosti svislé z nopové fólie výška nopu do 20 mm</t>
  </si>
  <si>
    <t>433310915</t>
  </si>
  <si>
    <t>https://podminky.urs.cz/item/CS_URS_2025_01/711161274</t>
  </si>
  <si>
    <t>163</t>
  </si>
  <si>
    <t>28323515</t>
  </si>
  <si>
    <t>fólie profilovaná (nopová) drenážní HDPE 4-vrstvá s výškou nopů 9mm</t>
  </si>
  <si>
    <t>1797356881</t>
  </si>
  <si>
    <t>164</t>
  </si>
  <si>
    <t>711491176</t>
  </si>
  <si>
    <t>Připevnění doplňků izolace proti vodě ukončovací lištou</t>
  </si>
  <si>
    <t>-460568015</t>
  </si>
  <si>
    <t>https://podminky.urs.cz/item/CS_URS_2025_01/711491176</t>
  </si>
  <si>
    <t>165</t>
  </si>
  <si>
    <t>28323018r01</t>
  </si>
  <si>
    <t>lišta ukončovací pro drenážní fólie profilované tl do 20mm</t>
  </si>
  <si>
    <t>-437198521</t>
  </si>
  <si>
    <t>"základová konstrukce objektu chlazení" 7,45</t>
  </si>
  <si>
    <t>7,45*1,02 'Přepočtené koeficientem množství</t>
  </si>
  <si>
    <t>166</t>
  </si>
  <si>
    <t>998711111</t>
  </si>
  <si>
    <t>Přesun hmot tonážní pro izolace proti vodě, vlhkosti a plynům s omezením mechanizace v objektech v do 6 m</t>
  </si>
  <si>
    <t>953616518</t>
  </si>
  <si>
    <t>https://podminky.urs.cz/item/CS_URS_2025_01/998711111</t>
  </si>
  <si>
    <t>712</t>
  </si>
  <si>
    <t>Povlakové krytiny</t>
  </si>
  <si>
    <t>167</t>
  </si>
  <si>
    <t>712311101</t>
  </si>
  <si>
    <t>Provedení povlakové krytiny střech do 10° za studena lakem penetračním nebo asfaltovým</t>
  </si>
  <si>
    <t>-1176662080</t>
  </si>
  <si>
    <t>https://podminky.urs.cz/item/CS_URS_2025_01/712311101</t>
  </si>
  <si>
    <t>Skladba ( R1 )</t>
  </si>
  <si>
    <t>"střecha venkovního objektu - chlazení" 3,2</t>
  </si>
  <si>
    <t>168</t>
  </si>
  <si>
    <t>1660871355</t>
  </si>
  <si>
    <t>3,2*0,00032 'Přepočtené koeficientem množství</t>
  </si>
  <si>
    <t>169</t>
  </si>
  <si>
    <t>712341559</t>
  </si>
  <si>
    <t>Provedení povlakové krytiny střech do 10° pásy NAIP přitavením v plné ploše</t>
  </si>
  <si>
    <t>-954619092</t>
  </si>
  <si>
    <t>https://podminky.urs.cz/item/CS_URS_2025_01/712341559</t>
  </si>
  <si>
    <t>170</t>
  </si>
  <si>
    <t>62856010</t>
  </si>
  <si>
    <t>pás asfaltový natavitelný modifikovaný SBS s vložkou z hliníkové fólie s textilií a spalitelnou PE fólií nebo jemnozrnným minerálním posypem na horním povrchu tl 3,5mm</t>
  </si>
  <si>
    <t>287217</t>
  </si>
  <si>
    <t>3,2*1,1655 'Přepočtené koeficientem množství</t>
  </si>
  <si>
    <t>171</t>
  </si>
  <si>
    <t>62853006</t>
  </si>
  <si>
    <t>pás asfaltový natavitelný modifikovaný SBS s vložkou ze skleněné tkaniny a hrubozrnným břidličným posypem na horním povrchu tl 4,2mm</t>
  </si>
  <si>
    <t>-1783824606</t>
  </si>
  <si>
    <t>172</t>
  </si>
  <si>
    <t>998712111</t>
  </si>
  <si>
    <t>Přesun hmot tonážní pro krytiny povlakové s omezením mechanizace v objektech v do 6 m</t>
  </si>
  <si>
    <t>-610586559</t>
  </si>
  <si>
    <t>https://podminky.urs.cz/item/CS_URS_2025_01/998712111</t>
  </si>
  <si>
    <t>713</t>
  </si>
  <si>
    <t>Izolace tepelné</t>
  </si>
  <si>
    <t>173</t>
  </si>
  <si>
    <t>713121111</t>
  </si>
  <si>
    <t>Montáž izolace tepelné podlah volně kladenými rohožemi, pásy, dílci, deskami 1 vrstva</t>
  </si>
  <si>
    <t>393796841</t>
  </si>
  <si>
    <t>https://podminky.urs.cz/item/CS_URS_2025_01/713121111</t>
  </si>
  <si>
    <t>174</t>
  </si>
  <si>
    <t>28376551</t>
  </si>
  <si>
    <t>deska polystyrénová pro snížení kročejového hluku (max. zatížení 4 kN/m2) tl 20mm</t>
  </si>
  <si>
    <t>-2089032076</t>
  </si>
  <si>
    <t>4,05*1,05 'Přepočtené koeficientem množství</t>
  </si>
  <si>
    <t>175</t>
  </si>
  <si>
    <t>28376553</t>
  </si>
  <si>
    <t>deska polystyrénová pro snížení kročejového hluku (max. zatížení 4 kN/m2) tl 30mm</t>
  </si>
  <si>
    <t>435673425</t>
  </si>
  <si>
    <t>Součást skladby ( D1 a D2 )</t>
  </si>
  <si>
    <t>Součást skladby ( P1, P2 a P5 )</t>
  </si>
  <si>
    <t>73,7*1,05 'Přepočtené koeficientem množství</t>
  </si>
  <si>
    <t>176</t>
  </si>
  <si>
    <t>713191132</t>
  </si>
  <si>
    <t>Montáž izolace tepelné podlah, stropů vrchem nebo střech překrytí separační fólií z PE</t>
  </si>
  <si>
    <t>770971242</t>
  </si>
  <si>
    <t>https://podminky.urs.cz/item/CS_URS_2025_01/713191132</t>
  </si>
  <si>
    <t>177</t>
  </si>
  <si>
    <t>28329042</t>
  </si>
  <si>
    <t>fólie PE separační či ochranná tl 0,2mm</t>
  </si>
  <si>
    <t>-284072543</t>
  </si>
  <si>
    <t>105,44*1,1655 'Přepočtené koeficientem množství</t>
  </si>
  <si>
    <t>178</t>
  </si>
  <si>
    <t>998713111</t>
  </si>
  <si>
    <t>Přesun hmot tonážní pro izolace tepelné s omezením mechanizace v objektech v do 6 m</t>
  </si>
  <si>
    <t>-1104340969</t>
  </si>
  <si>
    <t>https://podminky.urs.cz/item/CS_URS_2025_01/998713111</t>
  </si>
  <si>
    <t>725</t>
  </si>
  <si>
    <t>Zdravotechnika - zařizovací předměty</t>
  </si>
  <si>
    <t>763</t>
  </si>
  <si>
    <t>Konstrukce suché výstavby</t>
  </si>
  <si>
    <t>179</t>
  </si>
  <si>
    <t>763111922</t>
  </si>
  <si>
    <t>Zhotovení otvoru vel. přes 0,1 do 0,25 m2 v SDK příčce tl přes 100 mm s vyztužením profily</t>
  </si>
  <si>
    <t>-1981852227</t>
  </si>
  <si>
    <t>https://podminky.urs.cz/item/CS_URS_2025_01/763111922</t>
  </si>
  <si>
    <t>"VZT1.03" 4</t>
  </si>
  <si>
    <t>"VZT1.04" 30</t>
  </si>
  <si>
    <t>180</t>
  </si>
  <si>
    <t>7631214r01</t>
  </si>
  <si>
    <t>SDK stěna předsazená tl 150 mm profil CW+UW 125 desky 2xDF 12,5 s izolací</t>
  </si>
  <si>
    <t>-1791345326</t>
  </si>
  <si>
    <t>"m.č. 1.015e" 1,19*3,35</t>
  </si>
  <si>
    <t>"m.č. 1.015f" 0,9*3,35</t>
  </si>
  <si>
    <t>"m.č. 1.015g" 2,03*3,35</t>
  </si>
  <si>
    <t>181</t>
  </si>
  <si>
    <t>7631214r02</t>
  </si>
  <si>
    <t>SDK stěna předsazená tl 180 mm profil CW+UW 2x75 desky 2xDF 15 s izolací</t>
  </si>
  <si>
    <t>288245417</t>
  </si>
  <si>
    <t>"m.č. 1.014a" (2,65+4,3)*0,95</t>
  </si>
  <si>
    <t>182</t>
  </si>
  <si>
    <t>763121714</t>
  </si>
  <si>
    <t>SDK stěna předsazená základní penetrační nátěr</t>
  </si>
  <si>
    <t>66550614</t>
  </si>
  <si>
    <t>https://podminky.urs.cz/item/CS_URS_2025_01/763121714</t>
  </si>
  <si>
    <t>183</t>
  </si>
  <si>
    <t>763121762</t>
  </si>
  <si>
    <t>Příplatek k SDK stěně předsazené za rovinnost kvality Q4</t>
  </si>
  <si>
    <t>-509141925</t>
  </si>
  <si>
    <t>https://podminky.urs.cz/item/CS_URS_2025_01/763121762</t>
  </si>
  <si>
    <t>"viz pol.č. 7631214r01" 13,802</t>
  </si>
  <si>
    <t>"viz pol.č. 7631214r02" 6,603</t>
  </si>
  <si>
    <t>184</t>
  </si>
  <si>
    <t>763131721</t>
  </si>
  <si>
    <t>SDK podhled skoková změna v do 0,5 m</t>
  </si>
  <si>
    <t>1430198846</t>
  </si>
  <si>
    <t>https://podminky.urs.cz/item/CS_URS_2025_01/763131721</t>
  </si>
  <si>
    <t>"m.č. 1.014b" 2,86</t>
  </si>
  <si>
    <t>"m.č. 1.015" 3,44</t>
  </si>
  <si>
    <t>185</t>
  </si>
  <si>
    <t>763131731</t>
  </si>
  <si>
    <t>SDK podhled - čelo pro kazetové podhledy (F lišta) tl 12,5 mm</t>
  </si>
  <si>
    <t>2091015293</t>
  </si>
  <si>
    <t>https://podminky.urs.cz/item/CS_URS_2025_01/763131731</t>
  </si>
  <si>
    <t>186</t>
  </si>
  <si>
    <t>763211231</t>
  </si>
  <si>
    <t>Sádrovláknitá příčka tl 100 mm profil CW+UW 50 desky 2x12,5 s izolací EI 90 Rw do 59 dB</t>
  </si>
  <si>
    <t>-1403458275</t>
  </si>
  <si>
    <t>https://podminky.urs.cz/item/CS_URS_2025_01/763211231</t>
  </si>
  <si>
    <t>"m.č. 1.012" 0,682*3,35</t>
  </si>
  <si>
    <t>"m.č. 1.013" 0,7*3,35</t>
  </si>
  <si>
    <t>"m.č. 1.013b" (1,825+0,25)*3,35</t>
  </si>
  <si>
    <t>"m.č. 1.014" 2*1,4*3,35</t>
  </si>
  <si>
    <t>"m.č. 1.015b" (2,3+1,695)*3,35</t>
  </si>
  <si>
    <t>"m.č. 1.015d" 0,48*3,35</t>
  </si>
  <si>
    <t>187</t>
  </si>
  <si>
    <t>763211233</t>
  </si>
  <si>
    <t>Sádrovláknitá příčka tl 125 mm profil CW+UW 75 desky 2x12,5 s izolací EI 90 Rw do 64 dB</t>
  </si>
  <si>
    <t>123117383</t>
  </si>
  <si>
    <t>https://podminky.urs.cz/item/CS_URS_2025_01/763211233</t>
  </si>
  <si>
    <t>"m.č. 1.015f" 2,8*3,35</t>
  </si>
  <si>
    <t>188</t>
  </si>
  <si>
    <t>763211235</t>
  </si>
  <si>
    <t>Sádrovláknitá příčka tl 150 mm profil CW+UW 100 desky 2x12,5 s izolací EI 90 Rw do 64 dB</t>
  </si>
  <si>
    <t>-2131979781</t>
  </si>
  <si>
    <t>https://podminky.urs.cz/item/CS_URS_2025_01/763211235</t>
  </si>
  <si>
    <t>"m.č. 1.013a" 5,053*3,35</t>
  </si>
  <si>
    <t>"m.č. 1.014a" 2,43*3,5-1,5*2</t>
  </si>
  <si>
    <t>"m.č. 1.014b" (8,23+2,62)*3,35</t>
  </si>
  <si>
    <t>"m.č. 1.015" (4,726+2,18)*3,35</t>
  </si>
  <si>
    <t>"m.č. 1.015a" (2,3+1,425)*3,35</t>
  </si>
  <si>
    <t>"m.č. 1.015c" 4,11*3,35</t>
  </si>
  <si>
    <t>"m.č. 1.015d" 3,89*3,35</t>
  </si>
  <si>
    <t>"m.č. 1.015e" 3*3,35</t>
  </si>
  <si>
    <t>"m.č. 1.015f" 2,76*3,35</t>
  </si>
  <si>
    <t>"m.č. 1.029" 24,4*3,35-1,2*2,4</t>
  </si>
  <si>
    <t>189</t>
  </si>
  <si>
    <t>763212133</t>
  </si>
  <si>
    <t>Sádrovláknitá příčka mezibytová tl 205 mm zdvojený profil CW+UW 75 desky 2x12,5 s izolací EI 90 Rw do 66 dB</t>
  </si>
  <si>
    <t>594970186</t>
  </si>
  <si>
    <t>https://podminky.urs.cz/item/CS_URS_2025_01/763212133</t>
  </si>
  <si>
    <t>"m.č. 1.014a" 6,4*3,35</t>
  </si>
  <si>
    <t>190</t>
  </si>
  <si>
    <t>763111717</t>
  </si>
  <si>
    <t>SDK příčka základní penetrační nátěr (oboustranně)</t>
  </si>
  <si>
    <t>-957922030</t>
  </si>
  <si>
    <t>https://podminky.urs.cz/item/CS_URS_2025_01/763111717</t>
  </si>
  <si>
    <t>191</t>
  </si>
  <si>
    <t>763111772</t>
  </si>
  <si>
    <t>Příplatek k SDK příčce za rovinnost kvality Q4</t>
  </si>
  <si>
    <t>746043591</t>
  </si>
  <si>
    <t>https://podminky.urs.cz/item/CS_URS_2025_01/763111772</t>
  </si>
  <si>
    <t>"viz pol.č. 763211231" 35,952</t>
  </si>
  <si>
    <t>"viz pol.č. 763211233" 9,38</t>
  </si>
  <si>
    <t>"viz pol.č. 763211235" 219,35</t>
  </si>
  <si>
    <t>"viz pol.č. 763211233" 21,44</t>
  </si>
  <si>
    <t>192</t>
  </si>
  <si>
    <t>7631200r01</t>
  </si>
  <si>
    <t>Příplatek za zhotovení montážního otvoru v SDK konstrukci - rozměru 3 x 2,35 m</t>
  </si>
  <si>
    <t>kpl</t>
  </si>
  <si>
    <t>1636190363</t>
  </si>
  <si>
    <t>- provedení montážního otvoru dle požadavků PD</t>
  </si>
  <si>
    <t>- kompletní dodávka komponentů pro vytvoření a funkčnost montážního otvoru</t>
  </si>
  <si>
    <t>"m.č. 1.004a" 1</t>
  </si>
  <si>
    <t>193</t>
  </si>
  <si>
    <t>763264882r03</t>
  </si>
  <si>
    <t>SDK  konstrukce nadpraží tvaru U š do 1,0 m pro ocelový nosník dvojitá kovová konstrukce R-CW 50+50 opláštěno 2xRFI, (DFH2), tl. 2 x 12,5mm vložená minerální izolace tl. 2 x 40 mm, požární odolnost min. 60 min</t>
  </si>
  <si>
    <t>-862771988</t>
  </si>
  <si>
    <t>- včetně vynášecího profilu pro překlad viz PD</t>
  </si>
  <si>
    <t>"m.č. 1.012" 4,75</t>
  </si>
  <si>
    <t>194</t>
  </si>
  <si>
    <t>763431011</t>
  </si>
  <si>
    <t>Montáž minerálního podhledu s vyjímatelnými panely vel. do 0,36 m2 na zavěšený polozapuštěný rošt</t>
  </si>
  <si>
    <t>1342985835</t>
  </si>
  <si>
    <t>https://podminky.urs.cz/item/CS_URS_2025_01/763431011</t>
  </si>
  <si>
    <t>195</t>
  </si>
  <si>
    <t>59035-R2</t>
  </si>
  <si>
    <t>Rastr R2 - panel akustický minerální (skelné nebo kamenné vlákno vysoké hustoty), 600x600x20 mm, Podrobný popis viz PD</t>
  </si>
  <si>
    <t>-1139443150</t>
  </si>
  <si>
    <t>Viz Tabulky podhledů</t>
  </si>
  <si>
    <t>159,3*1,05 'Přepočtené koeficientem množství</t>
  </si>
  <si>
    <t>196</t>
  </si>
  <si>
    <t>59035-r01</t>
  </si>
  <si>
    <t xml:space="preserve">Rastr R8L - panel akustický minerální (skelné nebo kamenné vlákno vysoké hustoty), variabilní kombinace rozměrů, antikorozní rošt C1, viz podrobný popis viz PD </t>
  </si>
  <si>
    <t>299667008</t>
  </si>
  <si>
    <t>24,47*1,05 'Přepočtené koeficientem množství</t>
  </si>
  <si>
    <t>197</t>
  </si>
  <si>
    <t>763431031</t>
  </si>
  <si>
    <t>Montáž minerálního podhledu s vyjímatelnými panely na zavěšený skrytý rošt</t>
  </si>
  <si>
    <t>596696889</t>
  </si>
  <si>
    <t>https://podminky.urs.cz/item/CS_URS_2025_01/763431031</t>
  </si>
  <si>
    <t>198</t>
  </si>
  <si>
    <t>59035-r02</t>
  </si>
  <si>
    <t xml:space="preserve">Rastr R8D - panel akustický minerální (skelné nebo kamenné vlákno vysoké hustoty), variabilní kombinace rozměrů, antikorozní rošt C1, viz podrobný popis viz PD </t>
  </si>
  <si>
    <t>1337699961</t>
  </si>
  <si>
    <t>54,3*1,05 'Přepočtené koeficientem množství</t>
  </si>
  <si>
    <t>199</t>
  </si>
  <si>
    <t>998763321</t>
  </si>
  <si>
    <t>Přesun hmot tonážní pro konstrukce montované z desek s omezením mechanizace v objektech v do 6 m</t>
  </si>
  <si>
    <t>632081858</t>
  </si>
  <si>
    <t>https://podminky.urs.cz/item/CS_URS_2025_01/998763321</t>
  </si>
  <si>
    <t>764</t>
  </si>
  <si>
    <t>Konstrukce klempířské</t>
  </si>
  <si>
    <t>200</t>
  </si>
  <si>
    <t>76400-R.K01</t>
  </si>
  <si>
    <t>Ozn. K01- Oplechování horní, spodní a boční plochy akustické stěny s jednovrstvého žárově zinkovaného poplastovaného plechu, rš= 1050 mm, včetně podkladních plechů, (podrobný pospis viz PSV), D + M</t>
  </si>
  <si>
    <t>346146953</t>
  </si>
  <si>
    <t>201</t>
  </si>
  <si>
    <t>76400-R.K02</t>
  </si>
  <si>
    <t>Ozn. K02- Oplechování okapnice s jednovrstvého žárově zinkovaného poplastovaného plechu, rš= 450 mm, včetně utěsnění, (podrobný pospis viz PSV), D + M</t>
  </si>
  <si>
    <t>-717682738</t>
  </si>
  <si>
    <t>202</t>
  </si>
  <si>
    <t>764011612</t>
  </si>
  <si>
    <t>Podkladní plech z Pz upraveným povrchem rš 200 mm</t>
  </si>
  <si>
    <t>1397208972</t>
  </si>
  <si>
    <t>https://podminky.urs.cz/item/CS_URS_2025_01/764011612</t>
  </si>
  <si>
    <t>"okapový plech ze všech stran" 7,4</t>
  </si>
  <si>
    <t>203</t>
  </si>
  <si>
    <t>764212663</t>
  </si>
  <si>
    <t>Oplechování rovné okapové hrany z Pz s povrchovou úpravou rš 250 mm</t>
  </si>
  <si>
    <t>-697718927</t>
  </si>
  <si>
    <t>https://podminky.urs.cz/item/CS_URS_2025_01/764212663</t>
  </si>
  <si>
    <t>204</t>
  </si>
  <si>
    <t>998764211</t>
  </si>
  <si>
    <t>Přesun hmot procentní pro konstrukce klempířské s omezením mechanizace v objektech v do 6 m</t>
  </si>
  <si>
    <t>%</t>
  </si>
  <si>
    <t>-933169433</t>
  </si>
  <si>
    <t>https://podminky.urs.cz/item/CS_URS_2025_01/998764211</t>
  </si>
  <si>
    <t>766</t>
  </si>
  <si>
    <t>Konstrukce truhlářské</t>
  </si>
  <si>
    <t>205</t>
  </si>
  <si>
    <t>76662181r01</t>
  </si>
  <si>
    <t>Demontáž oken - kování (klička)</t>
  </si>
  <si>
    <t>1212190362</t>
  </si>
  <si>
    <t>"m.č. 1.014b" 2</t>
  </si>
  <si>
    <t>206</t>
  </si>
  <si>
    <t>998766211</t>
  </si>
  <si>
    <t>Přesun hmot procentní pro kce truhlářské s omezením mechanizace v objektech v do 6 m</t>
  </si>
  <si>
    <t>654357019</t>
  </si>
  <si>
    <t>https://podminky.urs.cz/item/CS_URS_2025_01/998766211</t>
  </si>
  <si>
    <t>766.a</t>
  </si>
  <si>
    <t>Truhlářské výrobky - dveře</t>
  </si>
  <si>
    <t>207</t>
  </si>
  <si>
    <t>76600-R.T01</t>
  </si>
  <si>
    <t>Ozn. T01 -Dřevěné dveře ( 800 + 400 ) x 2100 mm polodrážkové, dvojkřídlé plné, otočné, HPL, (podrobný pospis viz PSV), D + M</t>
  </si>
  <si>
    <t>ks</t>
  </si>
  <si>
    <t>-838652765</t>
  </si>
  <si>
    <t>208</t>
  </si>
  <si>
    <t>76600-R.T02</t>
  </si>
  <si>
    <t>Ozn. T02 -Dřevěné dveře 800 x 2100 mm polodrážkové, jednokřídlé plné, otočné, HPL, (podrobný pospis viz PSV), D + M</t>
  </si>
  <si>
    <t>182898288</t>
  </si>
  <si>
    <t>209</t>
  </si>
  <si>
    <t>76600-R.T03</t>
  </si>
  <si>
    <t>Ozn. T03 -Dřevěné dveře 800 x 2100 mm polodrážkové, jednokřídlé plné, otočné, HPL, (podrobný pospis viz PSV), D + M</t>
  </si>
  <si>
    <t>580194999</t>
  </si>
  <si>
    <t>210</t>
  </si>
  <si>
    <t>76600-R.T04</t>
  </si>
  <si>
    <t>Ozn. T04 -Dřevěné dveře 700 x 2100 mm polodrážkové, jednokřídlé plné, otočné, HPL, (podrobný pospis viz PSV), D + M</t>
  </si>
  <si>
    <t>882835038</t>
  </si>
  <si>
    <t>211</t>
  </si>
  <si>
    <t>76600-R.T05</t>
  </si>
  <si>
    <t>Ozn. T05 -Dřevěné dveře 800 x 2100 mm polodrážkové, jednokřídlé plné, otočné, HPL, (podrobný pospis viz PSV), D + M</t>
  </si>
  <si>
    <t>2140771840</t>
  </si>
  <si>
    <t>212</t>
  </si>
  <si>
    <t>76600-R.T06</t>
  </si>
  <si>
    <t>Ozn. T06 -Dřevěné dveře 700 x 2100 mm polodrážkové, jednokřídlé plné, otočné, HPL, (podrobný pospis viz PSV), D + M</t>
  </si>
  <si>
    <t>-514705499</t>
  </si>
  <si>
    <t>213</t>
  </si>
  <si>
    <t>76600-R.T07</t>
  </si>
  <si>
    <t>Ozn. T07 -Dřevěné dveře 800 x 2100 mm polodrážkové, jednokřídlé plné, otočné, HPL, (podrobný pospis viz PSV), D + M</t>
  </si>
  <si>
    <t>1790177263</t>
  </si>
  <si>
    <t>214</t>
  </si>
  <si>
    <t>76600-R.T08</t>
  </si>
  <si>
    <t>Ozn. T08 -Dřevěné dveře 800 x 2100 mm polodrážkové, jednokřídlé plné, otočné, HPL, (podrobný pospis viz PSV), D + M</t>
  </si>
  <si>
    <t>20645966</t>
  </si>
  <si>
    <t>215</t>
  </si>
  <si>
    <t>76600-R.T09</t>
  </si>
  <si>
    <t>Ozn. T09 -Dřevěné dveře 800 x 2100 mm polodrážkové, jednokřídlé plné, otočné, HPL, (podrobný pospis viz PSV), D + M</t>
  </si>
  <si>
    <t>99372183</t>
  </si>
  <si>
    <t>216</t>
  </si>
  <si>
    <t>76600-R.T10</t>
  </si>
  <si>
    <t>Ozn. T10 -Dřevěné dveře 700 x 2100 mm bezfalcové, jednokřídlé plné, posuvné na zeď, HPL, (podrobný pospis viz PSV), D + M</t>
  </si>
  <si>
    <t>-1881550082</t>
  </si>
  <si>
    <t>217</t>
  </si>
  <si>
    <t>76600-R.T11</t>
  </si>
  <si>
    <t>Ozn. T11 -Dřevěné dveře 700 x 2100 mm bezfalcové, jednokřídlé plné, posuvné na zeď, HPL, (podrobný pospis viz PSV), D + M</t>
  </si>
  <si>
    <t>205393850</t>
  </si>
  <si>
    <t>218</t>
  </si>
  <si>
    <t>76600-R.T12</t>
  </si>
  <si>
    <t>Ozn. T12 -Dřevěné dveře 700 x 2100 mm polodrážkové, jednokřídlé plné, otočné, HPL, (podrobný pospis viz PSV), D + M</t>
  </si>
  <si>
    <t>-796460192</t>
  </si>
  <si>
    <t>219</t>
  </si>
  <si>
    <t>76600-R.T13</t>
  </si>
  <si>
    <t>Ozn. T13 -Dřevěné dveře 800 x 2100 mm polodrážkové, jednokřídlé plné, otočné, HPL, (podrobný pospis viz PSV), D + M</t>
  </si>
  <si>
    <t>-2040583988</t>
  </si>
  <si>
    <t>220</t>
  </si>
  <si>
    <t>76600-R.T14</t>
  </si>
  <si>
    <t>Ozn. T14 -Dřevěné dveře 800 x 2100 mm polodrážkové, jednokřídlé plné, otočné, HPL, (podrobný pospis viz PSV), D + M</t>
  </si>
  <si>
    <t>665824624</t>
  </si>
  <si>
    <t>221</t>
  </si>
  <si>
    <t>76600-R.T15</t>
  </si>
  <si>
    <t>Ozn. T15 -Dřevěné dveře 900 x 2100 mm polodrážkové, jednokřídlé plné, otočné, HPL, s PO, (podrobný pospis viz PSV), D + M</t>
  </si>
  <si>
    <t>1890892093</t>
  </si>
  <si>
    <t>222</t>
  </si>
  <si>
    <t>76600-R.T16</t>
  </si>
  <si>
    <t>Ozn. T16 -Dřevěné dveře 900 x  mm polodrážkové, jednokřídlé -, otočné, HPL, (podrobný pospis viz PSV), D + M</t>
  </si>
  <si>
    <t>-97987461</t>
  </si>
  <si>
    <t>223</t>
  </si>
  <si>
    <t>76600-R.T17</t>
  </si>
  <si>
    <t>Ozn. T17 -Dřevěné dveře 800 x 2100 mm polodrážkové, jednokřídlé -, otočné, HPL, s PO, (podrobný pospis viz PSV), D + M</t>
  </si>
  <si>
    <t>-1803536206</t>
  </si>
  <si>
    <t>224</t>
  </si>
  <si>
    <t>76600-R.T18</t>
  </si>
  <si>
    <t>Ozn. T18 -Dřevěné dveře 800 x 2100 mm polodrážkové, jednokřídlé -, otočné, HPL, s PO, (podrobný pospis viz PSV), D + M</t>
  </si>
  <si>
    <t>-2079273321</t>
  </si>
  <si>
    <t>225</t>
  </si>
  <si>
    <t>76600-R.T19</t>
  </si>
  <si>
    <t>Ozn. T19 -Dřevěné dveře 900 x 2100 mm polodrážkové, jednokřídlé -, otočné, HPL, s PO, (podrobný pospis viz PSV), D + M</t>
  </si>
  <si>
    <t>-1626249782</t>
  </si>
  <si>
    <t>226</t>
  </si>
  <si>
    <t>76600-R.T20</t>
  </si>
  <si>
    <t>Ozn. T20 -Dřevěné dveře 900 x 2100 mm polodrážkové, jednokřídlé plné, otočné, HPL, s PO, (podrobný pospis viz PSV), D + M</t>
  </si>
  <si>
    <t>-2020941499</t>
  </si>
  <si>
    <t>227</t>
  </si>
  <si>
    <t>76600-R.T21</t>
  </si>
  <si>
    <t>Ozn. T21 -Dřevěné dveře 700 x 2100 mm polodrážkové, jednokřídlé plné, otočné, HPL, akustické, (podrobný pospis viz PSV), D + M</t>
  </si>
  <si>
    <t>-389739161</t>
  </si>
  <si>
    <t>766.b</t>
  </si>
  <si>
    <t>Plastové</t>
  </si>
  <si>
    <t>228</t>
  </si>
  <si>
    <t>76600-R.P01</t>
  </si>
  <si>
    <t>Ozn. P01- Vícekomorová prosklená plastová stěna 2360x3060 mm, fixní, (podrobný pospis viz PSV), D + M</t>
  </si>
  <si>
    <t>1449789670</t>
  </si>
  <si>
    <t>767</t>
  </si>
  <si>
    <t>Konstrukce zámečnické</t>
  </si>
  <si>
    <t>229</t>
  </si>
  <si>
    <t>998767211</t>
  </si>
  <si>
    <t>Přesun hmot procentní pro zámečnické konstrukce s omezením mechanizace v objektech v do 6 m</t>
  </si>
  <si>
    <t>-210448876</t>
  </si>
  <si>
    <t>https://podminky.urs.cz/item/CS_URS_2025_01/998767211</t>
  </si>
  <si>
    <t>767.a</t>
  </si>
  <si>
    <t>Zámečnické konstrukce -ocelové zárubně</t>
  </si>
  <si>
    <t>230</t>
  </si>
  <si>
    <t>76700-R.T01</t>
  </si>
  <si>
    <t>Ozn. T01- Ocelová lisovaná zárubeň 1200 x 2100 dvoudílná pro dodatečnou montáž - s těsněním do příčky tl. 150 mm,  pro dveře dvojkřídlé, polodrážkové otočné, včetně nátěrů, (podrobný pospis viz PSV), D + M</t>
  </si>
  <si>
    <t>85653105</t>
  </si>
  <si>
    <t>231</t>
  </si>
  <si>
    <t>76700-R.T02</t>
  </si>
  <si>
    <t>Ozn. T02- Ocelová lisovaná zárubeň 800 x 2100 dvoudílná pro dodatečnou montáž - s těsněním do příčky tl. 150 mm,  pro dveře jednokřídlé, polodrážkové otočné, včetně nátěrů, (podrobný pospis viz PSV), D + M</t>
  </si>
  <si>
    <t>-1759367440</t>
  </si>
  <si>
    <t>232</t>
  </si>
  <si>
    <t>76700-R.T03</t>
  </si>
  <si>
    <t>Ozn. T03- Ocelová lisovaná zárubeň 800 x 2100 dvoudílná pro dodatečnou montáž - s těsněním do příčky tl. 150 mm,  pro dveře jednokřídlé, polodrážkové otočné, včetně nátěrů, (podrobný pospis viz PSV), D + M</t>
  </si>
  <si>
    <t>1246615938</t>
  </si>
  <si>
    <t>233</t>
  </si>
  <si>
    <t>76700-R.T04</t>
  </si>
  <si>
    <t>Ozn. T04- Ocelová lisovaná zárubeň 700 x 2100 dvoudílná pro dodatečnou montáž - s těsněním do příčky tl. 150 mm,  pro dveře jednokřídlé, polodrážkové otočné, včetně nátěrů, (podrobný pospis viz PSV), D + M</t>
  </si>
  <si>
    <t>-609074468</t>
  </si>
  <si>
    <t>234</t>
  </si>
  <si>
    <t>76700-R.T05</t>
  </si>
  <si>
    <t>Ozn. T05- Ocelová lisovaná zárubeň 800 x 2100 dvoudílná pro dodatečnou montáž - s těsněním do příčky tl. 150 mm,  pro dveře jednokřídlé, polodrážkové otočné, včetně nátěrů, (podrobný pospis viz PSV), D + M</t>
  </si>
  <si>
    <t>-1842657961</t>
  </si>
  <si>
    <t>235</t>
  </si>
  <si>
    <t>76700-R.T06</t>
  </si>
  <si>
    <t>Ozn. T06- Ocelová lisovaná zárubeň 700 x 2100 dvoudílná pro dodatečnou montáž - s těsněním do příčky tl. 150 mm,  pro dveře jednokřídlé, polodrážkové otočné, včetně nátěrů, (podrobný pospis viz PSV), D + M</t>
  </si>
  <si>
    <t>-857620301</t>
  </si>
  <si>
    <t>236</t>
  </si>
  <si>
    <t>76700-R.T07</t>
  </si>
  <si>
    <t>Ozn. T07- Ocelová lisovaná zárubeň 800 x 2100 dvoudílná pro dodatečnou montáž - s těsněním do příčky tl. 150 mm,  pro dveře jednokřídlé, polodrážkové otočné, včetně nátěrů, (podrobný pospis viz PSV), D + M</t>
  </si>
  <si>
    <t>447831251</t>
  </si>
  <si>
    <t>237</t>
  </si>
  <si>
    <t>76700-R.T08</t>
  </si>
  <si>
    <t>Ozn. T08- Ocelová lisovaná zárubeň 800 x 2100 dvoudílná pro dodatečnou montáž - s těsněním do příčky tl. 150 mm,  pro dveře jednokřídlé, polodrážkové otočné, včetně nátěrů, (podrobný pospis viz PSV), D + M</t>
  </si>
  <si>
    <t>-435843972</t>
  </si>
  <si>
    <t>238</t>
  </si>
  <si>
    <t>76700-R.T09</t>
  </si>
  <si>
    <t>Ozn. T09- Ocelová lisovaná zárubeň 800 x 2100 dvoudílná pro dodatečnou montáž - s těsněním do příčky tl. 150 mm,  pro dveře jednokřídlé, polodrážkové otočné, včetně nátěrů, (podrobný pospis viz PSV), D + M</t>
  </si>
  <si>
    <t>1764027240</t>
  </si>
  <si>
    <t>239</t>
  </si>
  <si>
    <t>76700-R.T10</t>
  </si>
  <si>
    <t>Ozn. T10- Ocelová lisovaná zárubeň 700 x 2100 dvoudílná pro dodatečnou montáž - pro posuvné křídlo do příčky tl. 150 mm,  pro dveře jednokřídlé, bezfalcové posuvné na zeď, včetně nátěrů, (podrobný pospis viz PSV), D + M</t>
  </si>
  <si>
    <t>-239294953</t>
  </si>
  <si>
    <t>240</t>
  </si>
  <si>
    <t>76700-R.T11</t>
  </si>
  <si>
    <t>Ozn. T11- Ocelová lisovaná zárubeň 700 x 2100 dvoudílná pro dodatečnou montáž - pro posuvné křídlo do příčky tl. 100 mm,  pro dveře jednokřídlé, bezfalcové posuvné na zeď, včetně nátěrů, (podrobný pospis viz PSV), D + M</t>
  </si>
  <si>
    <t>-1713337512</t>
  </si>
  <si>
    <t>241</t>
  </si>
  <si>
    <t>76700-R.T12</t>
  </si>
  <si>
    <t>Ozn. T12- Ocelová lisovaná zárubeň 700 x 2100 dvoudílná pro dodatečnou montáž - s těsněním do příčky tl. 100 mm,  pro dveře jednokřídlé, polodrážkové otočné, včetně nátěrů, (podrobný pospis viz PSV), D + M</t>
  </si>
  <si>
    <t>-150428420</t>
  </si>
  <si>
    <t>242</t>
  </si>
  <si>
    <t>76700-R.T13</t>
  </si>
  <si>
    <t>Ozn. T13- Ocelová lisovaná zárubeň 800 x 2100 dvoudílná pro dodatečnou montáž - s těsněním do příčky tl. 150 mm,  pro dveře jednokřídlé, polodrážkové otočné, včetně nátěrů, (podrobný pospis viz PSV), D + M</t>
  </si>
  <si>
    <t>1641311842</t>
  </si>
  <si>
    <t>243</t>
  </si>
  <si>
    <t>76700-R.T14</t>
  </si>
  <si>
    <t>Ozn. T14- Ocelová lisovaná zárubeň 800 x 2100 dvoudílná pro dodatečnou montáž - s těsněním do příčky tl. 150 mm,  pro dveře jednokřídlé, polodrážkové otočné, včetně nátěrů, (podrobný pospis viz PSV), D + M</t>
  </si>
  <si>
    <t>-240806170</t>
  </si>
  <si>
    <t>244</t>
  </si>
  <si>
    <t>76700-R.T15</t>
  </si>
  <si>
    <t>Ozn. T15- Ocelová lisovaná zárubeň 900 x 2100 dvoudílná pro dodatečnou montáž - s těsněním do příčky tl. 100 mm,  pro dveře jednokřídlé, polodrážkové otočné, s PO, včetně nátěrů, (podrobný pospis viz PSV), D + M</t>
  </si>
  <si>
    <t>296651735</t>
  </si>
  <si>
    <t>245</t>
  </si>
  <si>
    <t>76700-R.T16</t>
  </si>
  <si>
    <t>Ozn. T16- Ocelová lisovaná zárubeň 900 x  dvoudílná pro dodatečnou montáž - s těsněním do příčky tl. 125 mm,  pro dveře jednokřídlé, polodrážkové otočné, včetně nátěrů, (podrobný pospis viz PSV), D + M</t>
  </si>
  <si>
    <t>1654084342</t>
  </si>
  <si>
    <t>246</t>
  </si>
  <si>
    <t>76700-R.T17</t>
  </si>
  <si>
    <t>Ozn. T17- Ocelová lisovaná zárubeň 800 x 2100 dvoudílná pro dodatečnou montáž - s těsněním do příčky tl. 125 mm,  pro dveře jednokřídlé, polodrážkové otočné, s PO, včetně nátěrů, (podrobný pospis viz PSV), D + M</t>
  </si>
  <si>
    <t>1477281021</t>
  </si>
  <si>
    <t>247</t>
  </si>
  <si>
    <t>76700-R.T18</t>
  </si>
  <si>
    <t>Ozn. T18- Ocelová lisovaná zárubeň 800 x 2100 dvoudílná pro dodatečnou montáž - s těsněním do příčky tl. 125 mm,  pro dveře jednokřídlé, polodrážkové otočné, s PO, včetně nátěrů, (podrobný pospis viz PSV), D + M</t>
  </si>
  <si>
    <t>416975230</t>
  </si>
  <si>
    <t>248</t>
  </si>
  <si>
    <t>76700-R.T19</t>
  </si>
  <si>
    <t>Ozn. T19- Ocelová lisovaná zárubeň 900 x 2100 dvoudílná pro dodatečnou montáž - s těsněním do příčky tl. 125 mm,  pro dveře jednokřídlé, polodrážkové otočné, s PO, včetně nátěrů, (podrobný pospis viz PSV), D + M</t>
  </si>
  <si>
    <t>-1233005404</t>
  </si>
  <si>
    <t>249</t>
  </si>
  <si>
    <t>76700-R.T20</t>
  </si>
  <si>
    <t>Ozn. T20- Ocelová lisovaná zárubeň 900 x 2100 dvoudílná pro dodatečnou montáž - s těsněním do příčky tl. 125 mm,  pro dveře jednokřídlé, polodrážkové otočné, s PO, včetně nátěrů, (podrobný pospis viz PSV), D + M</t>
  </si>
  <si>
    <t>2016030823</t>
  </si>
  <si>
    <t>250</t>
  </si>
  <si>
    <t>76700-R.T21</t>
  </si>
  <si>
    <t>Ozn. T21- Ocelová lisovaná zárubeň 700 x 2100 dvoudílná pro dodatečnou montáž - s těsněním do příčky tl. 155 mm,  pro dveře jednokřídlé, polodrážkové otočné, včetně nátěrů, (podrobný pospis viz PSV), D + M</t>
  </si>
  <si>
    <t>-1596809366</t>
  </si>
  <si>
    <t>767.b</t>
  </si>
  <si>
    <t>Zámečnické vnější</t>
  </si>
  <si>
    <t>251</t>
  </si>
  <si>
    <t>76700-R.Z01</t>
  </si>
  <si>
    <t>Ozn. Z01- Ocelová konstrukce protihlukové stěny včetně opláštění pororoštěm a akustických panelů, včetně kotvení a kotvícího materiálu, žárový pozink, (podrobný pospis viz PSV), D + M</t>
  </si>
  <si>
    <t>-1906822635</t>
  </si>
  <si>
    <t>Viz výpis výrobků- zámečnické venkovní ostatní</t>
  </si>
  <si>
    <t>- Dodávka kompletní konstrukce, včetně pomocných a přípravných prací</t>
  </si>
  <si>
    <t>Hmotnost oc. konstrukce včetně bránky cca - 6188 kg</t>
  </si>
  <si>
    <t>Počet chem. kotev - 60 ks</t>
  </si>
  <si>
    <t>pororošt - 110 m2</t>
  </si>
  <si>
    <t>Akustický sendvičový panel - 85 m2</t>
  </si>
  <si>
    <t>252</t>
  </si>
  <si>
    <t>76700-R.Z02</t>
  </si>
  <si>
    <t>Ozn. Z02- Univerzální podpůrná konstrukce pro kondenzační jednotku chlazení, včetně kotvení a kotvícího materiálu, (podrobný pospis viz PSV), D + M</t>
  </si>
  <si>
    <t>1416716632</t>
  </si>
  <si>
    <t>253</t>
  </si>
  <si>
    <t>76700-R.Z03</t>
  </si>
  <si>
    <t>Ozn. Z03- Systémová nosná konstrukce pod 2ks chladících zařízení 2980x2540 mm, včetně kotvení a kotvícího materiálu, (podrobný pospis viz PSV), D + M</t>
  </si>
  <si>
    <t>1113968842</t>
  </si>
  <si>
    <t>254</t>
  </si>
  <si>
    <t>76700-R.Z20</t>
  </si>
  <si>
    <t>Ozn. Z20- Ocelové rámové dveře 700/1970 mm, jednokřídlé, zateplené, plné, otočné, včetně rámové zárubně, včetně příslušenství, (podrobný pospis viz PSV), D + M</t>
  </si>
  <si>
    <t>1161842542</t>
  </si>
  <si>
    <t>255</t>
  </si>
  <si>
    <t>76700-R.Z21</t>
  </si>
  <si>
    <t>Ozn. Z21- Ocelové rámové dveře 800/2020 mm, jednokřídlé, zateplené, plné, otočné, včetně rámové zárubně, včetně příslušenství, (podrobný pospis viz PSV), D + M</t>
  </si>
  <si>
    <t>305874607</t>
  </si>
  <si>
    <t>767.c</t>
  </si>
  <si>
    <t>Hliníkové vnitřní protipožární</t>
  </si>
  <si>
    <t>256</t>
  </si>
  <si>
    <t>76700-R.E01</t>
  </si>
  <si>
    <t>Ozn. E01- Vnitřní hliníková prosklená stěna 4550x3250 mm s PO s dvoukřídlovými otočnými dveřmi 900+450/2100 mm, (podrobný pospis viz PSV), D + M</t>
  </si>
  <si>
    <t>-28667196</t>
  </si>
  <si>
    <t>767.d</t>
  </si>
  <si>
    <t>Hliníkové vnitřní</t>
  </si>
  <si>
    <t>257</t>
  </si>
  <si>
    <t>76700-R.E10</t>
  </si>
  <si>
    <t>Ozn. E10- Vnitřní prosklené hliníkové posuvné dveře 1300x2100 mm s el. pohonem, dvoukřídlové, neprůhlednou folií, (podrobný pospis viz PSV), D + M</t>
  </si>
  <si>
    <t>650151779</t>
  </si>
  <si>
    <t>767.e</t>
  </si>
  <si>
    <t>Ostatní</t>
  </si>
  <si>
    <t>258</t>
  </si>
  <si>
    <t>76700-R.O01</t>
  </si>
  <si>
    <t>Ozn. O01- Vybavení WC pacient, (podrobný pospis viz PSV), D + M</t>
  </si>
  <si>
    <t>-292831293</t>
  </si>
  <si>
    <t>259</t>
  </si>
  <si>
    <t>76700-R.O02</t>
  </si>
  <si>
    <t>Ozn. O02- Ochrana stěn speciálním ochranným pásem tl.3 mm, šířka 2x150 mm, (podrobný pospis viz PSV), D + M</t>
  </si>
  <si>
    <t>-217722820</t>
  </si>
  <si>
    <t>260</t>
  </si>
  <si>
    <t>76700-R.O03</t>
  </si>
  <si>
    <t>Ozn. O03- Ochrana rohů speciálním krytem rohů 75x75 mm, výška 800 mm, (podrobný pospis viz PSV), D + M</t>
  </si>
  <si>
    <t>14000251</t>
  </si>
  <si>
    <t>261</t>
  </si>
  <si>
    <t>76700-R.O04</t>
  </si>
  <si>
    <t>Ozn. O04- Ochrana rohů a křídel posuvných dveří z nerezové trubky DN71 mm, výšky 900 mm, (podrobný pospis viz PSV), D + M</t>
  </si>
  <si>
    <t>-2140742327</t>
  </si>
  <si>
    <t>262</t>
  </si>
  <si>
    <t>76700-R.O05</t>
  </si>
  <si>
    <t>Ozn. O05- Celoplošný polep stávajících oken neprůhlednou folií, (podrobný pospis viz PSV), D + M</t>
  </si>
  <si>
    <t>1072817763</t>
  </si>
  <si>
    <t>263</t>
  </si>
  <si>
    <t>76700-R.O06</t>
  </si>
  <si>
    <t>Ozn. O06- Nástěnné lepené zrcadlo tl.4 mm, rozměry 600x800 mm, (podrobný pospis viz PSV), D + M</t>
  </si>
  <si>
    <t>-880371140</t>
  </si>
  <si>
    <t>264</t>
  </si>
  <si>
    <t>76700-R.O07</t>
  </si>
  <si>
    <t>Ozn. O07- Revizní dvířka 300x300 mm do SDK stěny s PO, (podrobný pospis viz PSV), D + M</t>
  </si>
  <si>
    <t>-548281910</t>
  </si>
  <si>
    <t>265</t>
  </si>
  <si>
    <t>76700-R.O08</t>
  </si>
  <si>
    <t>Ozn. O08- Revizní dvířka 300x600 mm do SDK stěny s PO, (podrobný pospis viz PSV), D + M</t>
  </si>
  <si>
    <t>1628701339</t>
  </si>
  <si>
    <t>266</t>
  </si>
  <si>
    <t>76700-R.O09</t>
  </si>
  <si>
    <t>Ozn. O09- Revizní dvířka 200x200 mm do SDK stěn, (podrobný pospis viz PSV), D + M</t>
  </si>
  <si>
    <t>-1964824641</t>
  </si>
  <si>
    <t>267</t>
  </si>
  <si>
    <t>76700-R.O10</t>
  </si>
  <si>
    <t>Ozn. O10- Dveřní ochranná zarážka na zeď, (podrobný pospis viz PSV), D + M</t>
  </si>
  <si>
    <t>1253065639</t>
  </si>
  <si>
    <t>268</t>
  </si>
  <si>
    <t>76700-R.O11</t>
  </si>
  <si>
    <t>Ozn. O11- Plastový multikanal 385x385 mm, 9 otvorů pro kabely, (podrobný pospis viz PSV), D + M</t>
  </si>
  <si>
    <t>173256254</t>
  </si>
  <si>
    <t>269</t>
  </si>
  <si>
    <t>76700-R.O12</t>
  </si>
  <si>
    <t>Ozn. O12- Instalační lišta s odnímatelným krytem, (podrobný pospis viz PSV), D + M</t>
  </si>
  <si>
    <t>-987257177</t>
  </si>
  <si>
    <t>270</t>
  </si>
  <si>
    <t>76700-R.O13a</t>
  </si>
  <si>
    <t>Ozn. O13a- Drátěný kabelový žlab 150/100 mm, včetně vynášacího systému, (podrobný pospis viz PSV), D + M</t>
  </si>
  <si>
    <t>-1199966985</t>
  </si>
  <si>
    <t>271</t>
  </si>
  <si>
    <t>76700-R.O13b</t>
  </si>
  <si>
    <t>Ozn. O13b- Drátěný kabelový žlab 200/100 mm, včetně vynášacího systému, (podrobný pospis viz PSV), D + M</t>
  </si>
  <si>
    <t>551575391</t>
  </si>
  <si>
    <t>272</t>
  </si>
  <si>
    <t>76700-R.O13c</t>
  </si>
  <si>
    <t>Ozn. O13c- Drátěný kabelový žlab 300/100 mm, včetně vynášacího systému, (podrobný pospis viz PSV), D + M</t>
  </si>
  <si>
    <t>661379747</t>
  </si>
  <si>
    <t>273</t>
  </si>
  <si>
    <t>76601-01R.O14</t>
  </si>
  <si>
    <t>Ozn.O14 - Trafoplech pro dodatečné stínění - pro zamezení šíření pole 0,5 MT do prostoru, (podrobný popis viz PD), D+M</t>
  </si>
  <si>
    <t>1607229456</t>
  </si>
  <si>
    <t xml:space="preserve">- kompletní dodávka konstrukce, včetně ohýbaní </t>
  </si>
  <si>
    <t>- včetně příplatku za nestandartní montáž SDK konstrukce - viz pol. č 763212133</t>
  </si>
  <si>
    <t>- plechy tl. 7 mm - 6,5*3,1 = 21 m2</t>
  </si>
  <si>
    <t>- plechy tl. 5 mm - 6,5*1,175= 8 m2</t>
  </si>
  <si>
    <t>274</t>
  </si>
  <si>
    <t>76601-01R.O15</t>
  </si>
  <si>
    <t>Ozn.O15 - Utěsnění prostupů profese CHL a ELE - (podrobný popis viz PD), D+M</t>
  </si>
  <si>
    <t>-1562309520</t>
  </si>
  <si>
    <t>275</t>
  </si>
  <si>
    <t>76601-01R.O16</t>
  </si>
  <si>
    <t>Ozn.O16 - Utěsnění prostupů profese CHL a ELE - (podrobný popis viz PD), D+M</t>
  </si>
  <si>
    <t>1752442175</t>
  </si>
  <si>
    <t>276</t>
  </si>
  <si>
    <t>76601-01R.O17</t>
  </si>
  <si>
    <t>Ozn.O17 - Podlahový přechodový profil ve tvaru T, pro dodatečné vytvoření přechodu mezi sousedícími podlahami  - (podrobný popis viz PD), D+M</t>
  </si>
  <si>
    <t>2133766292</t>
  </si>
  <si>
    <t>277</t>
  </si>
  <si>
    <t>76601-01R.O18</t>
  </si>
  <si>
    <t>Ozn.O18 - Dilatace keramických podlahových krytin - (podrobný popis viz PD), D+M</t>
  </si>
  <si>
    <t>1704569455</t>
  </si>
  <si>
    <t>278</t>
  </si>
  <si>
    <t>76601-01R.O19</t>
  </si>
  <si>
    <t>Ozn.O19 - Profil pro vytvoření vnitřního rohu ke spojení podlahy z keramické dlažby s keramickým obkladem  - (podrobný popis viz PD), D+M</t>
  </si>
  <si>
    <t>-1002190211</t>
  </si>
  <si>
    <t>279</t>
  </si>
  <si>
    <t>76601-01R.O20</t>
  </si>
  <si>
    <t>Ozn.O20 - Plastový dutinkový vnitřní okenní parapet  - (podrobný popis viz PD), D+M</t>
  </si>
  <si>
    <t>-1078779599</t>
  </si>
  <si>
    <t>280</t>
  </si>
  <si>
    <t>76601-01R.O21</t>
  </si>
  <si>
    <t>Ozn.O21 - Ukončovací profil SDK - napojení na plastové okno  - (podrobný popis viz PD), D+M</t>
  </si>
  <si>
    <t>-1388918276</t>
  </si>
  <si>
    <t>281</t>
  </si>
  <si>
    <t>76601-01R.O22</t>
  </si>
  <si>
    <t>Ozn.O22 - Skříň do niky pro umístění hydrantu a přenosných hasících přístrojů (PHP) s prosklenými dvířky  - (podrobný popis viz PD), D+M</t>
  </si>
  <si>
    <t>-809281017</t>
  </si>
  <si>
    <t>282</t>
  </si>
  <si>
    <t>76601-01R.O23</t>
  </si>
  <si>
    <t>Ozn.O23 - Skříň do niky pro umístění hydrantu a přenosných hasících přístrojů (PHP) s prosklenými dvířky  - (podrobný popis viz PD), D+M</t>
  </si>
  <si>
    <t>1013723373</t>
  </si>
  <si>
    <t>283</t>
  </si>
  <si>
    <t>76601-01R.O24</t>
  </si>
  <si>
    <t>Ozn.O24 - Vestavěná kuchyňská linka š. 2,43m, v. 2,1m - (podrobný popis viz PD), D+M</t>
  </si>
  <si>
    <t>912737800</t>
  </si>
  <si>
    <t>284</t>
  </si>
  <si>
    <t>76601-01R.O25</t>
  </si>
  <si>
    <t>Ozn.O25 - Vestavěná kuchyňská linka š. 1,75m, v. 2,1m - (podrobný popis viz PD), D+M</t>
  </si>
  <si>
    <t>427133603</t>
  </si>
  <si>
    <t>285</t>
  </si>
  <si>
    <t>76601-01R.O26</t>
  </si>
  <si>
    <t>Ozn.O26 - Vestavěná skříň š. 0,875m v. 2,4m - (podrobný popis viz PD), D+M</t>
  </si>
  <si>
    <t>726248341</t>
  </si>
  <si>
    <t>286</t>
  </si>
  <si>
    <t>76601-01R.O27</t>
  </si>
  <si>
    <t>Ozn.O27 - Vestavěná skříň š. 1,1m v. 2,4m - (podrobný popis viz PD), D+M</t>
  </si>
  <si>
    <t>145708410</t>
  </si>
  <si>
    <t>287</t>
  </si>
  <si>
    <t>76601-01R.O28</t>
  </si>
  <si>
    <t>Ozn.O28 - Prvky infosystému, podrobný rozpis jednotlivých prvků viz PD interiér; D+M</t>
  </si>
  <si>
    <t>1636150215</t>
  </si>
  <si>
    <t>288</t>
  </si>
  <si>
    <t>76601-01R.O29</t>
  </si>
  <si>
    <t>Ozn.O29 - Volná policová uzamykatelná skříň, D+M</t>
  </si>
  <si>
    <t>1355417813</t>
  </si>
  <si>
    <t>289</t>
  </si>
  <si>
    <t>76601-01R.O30</t>
  </si>
  <si>
    <t>Ozn.O30 - Značení jednotlivýc druhů médií na kazatách rastrového podhledu, D+M</t>
  </si>
  <si>
    <t>1488597142</t>
  </si>
  <si>
    <t>290</t>
  </si>
  <si>
    <t>76601-01R.O31</t>
  </si>
  <si>
    <t>Ozn.O31 - Systém generálního klíče (SGHK) - včetně cylindrických vložek, D+M</t>
  </si>
  <si>
    <t>-1293196412</t>
  </si>
  <si>
    <t>291</t>
  </si>
  <si>
    <t>76601-01R.O32</t>
  </si>
  <si>
    <t>Ozn.O32 - Zakončovací lišta u zděné stěny, D+M</t>
  </si>
  <si>
    <t>-1503118427</t>
  </si>
  <si>
    <t>771</t>
  </si>
  <si>
    <t>Podlahy z dlaždic</t>
  </si>
  <si>
    <t>292</t>
  </si>
  <si>
    <t>771111011</t>
  </si>
  <si>
    <t>Vysátí podkladu před pokládkou dlažby</t>
  </si>
  <si>
    <t>659890204</t>
  </si>
  <si>
    <t>https://podminky.urs.cz/item/CS_URS_2025_01/771111011</t>
  </si>
  <si>
    <t>- opravy:</t>
  </si>
  <si>
    <t>"chodba - nový otvor" 2,36*0,4</t>
  </si>
  <si>
    <t>Součást skladby ( D1, D2, D3, D4 )</t>
  </si>
  <si>
    <t>293</t>
  </si>
  <si>
    <t>771121011</t>
  </si>
  <si>
    <t>Nátěr penetrační na podlahu</t>
  </si>
  <si>
    <t>77379492</t>
  </si>
  <si>
    <t>https://podminky.urs.cz/item/CS_URS_2025_01/771121011</t>
  </si>
  <si>
    <t>"m.č. 1.012" 6+4,2*0,15</t>
  </si>
  <si>
    <t>294</t>
  </si>
  <si>
    <t>771121027</t>
  </si>
  <si>
    <t>Broušení stávajícího podkladu před pokládkou dlažby diamantovým kotoučem</t>
  </si>
  <si>
    <t>1812504185</t>
  </si>
  <si>
    <t>https://podminky.urs.cz/item/CS_URS_2025_01/771121027</t>
  </si>
  <si>
    <t>295</t>
  </si>
  <si>
    <t>771151011</t>
  </si>
  <si>
    <t>Samonivelační stěrka podlah pevnosti 20 MPa tl 3 mm</t>
  </si>
  <si>
    <t>-1114754761</t>
  </si>
  <si>
    <t>https://podminky.urs.cz/item/CS_URS_2025_01/771151011</t>
  </si>
  <si>
    <t>296</t>
  </si>
  <si>
    <t>771471810</t>
  </si>
  <si>
    <t>Demontáž soklíků z dlaždic keramických kladených do malty rovných</t>
  </si>
  <si>
    <t>-1422745881</t>
  </si>
  <si>
    <t>https://podminky.urs.cz/item/CS_URS_2025_01/771471810</t>
  </si>
  <si>
    <t>297</t>
  </si>
  <si>
    <t>771474113</t>
  </si>
  <si>
    <t>Montáž soklů z dlaždic keramických rovných lepených cementovým flexibilním lepidlem v přes 90 do 120 mm</t>
  </si>
  <si>
    <t>-1033553089</t>
  </si>
  <si>
    <t>https://podminky.urs.cz/item/CS_URS_2025_01/771474113</t>
  </si>
  <si>
    <t>298</t>
  </si>
  <si>
    <t>5976113r04</t>
  </si>
  <si>
    <t>keramická dlažba, rozměru 200x200mm - doplnění dle stávající dlažby - viz PD interér</t>
  </si>
  <si>
    <t>-1592826373</t>
  </si>
  <si>
    <t>"m.č. 1.012" 4,2</t>
  </si>
  <si>
    <t>4,2*1,1 'Přepočtené koeficientem množství</t>
  </si>
  <si>
    <t>299</t>
  </si>
  <si>
    <t>771571119</t>
  </si>
  <si>
    <t>Montáž podlah z keramických dlaždic hladkých do malty přes 45 do 50 ks/m2</t>
  </si>
  <si>
    <t>947034908</t>
  </si>
  <si>
    <t>https://podminky.urs.cz/item/CS_URS_2025_01/771571119</t>
  </si>
  <si>
    <t>300</t>
  </si>
  <si>
    <t>5976116r01</t>
  </si>
  <si>
    <t>dlažba keramická - původní dekor-  tl do 10mm přes 45 do 50ks/m2</t>
  </si>
  <si>
    <t>197258418</t>
  </si>
  <si>
    <t>0,944*1,1 'Přepočtené koeficientem množství</t>
  </si>
  <si>
    <t>301</t>
  </si>
  <si>
    <t>771574413</t>
  </si>
  <si>
    <t>Montáž podlah keramických hladkých lepených cementovým flexibilním lepidlem přes 2 do 4 ks/m2</t>
  </si>
  <si>
    <t>-2016706249</t>
  </si>
  <si>
    <t>https://podminky.urs.cz/item/CS_URS_2025_01/771574413</t>
  </si>
  <si>
    <t>302</t>
  </si>
  <si>
    <t>5976113r01</t>
  </si>
  <si>
    <t>keramická dlažba, velkoformátová 600x600 mm - světle šedá imitace jemně zrnitého kamene, slinutý glazovaný střep - viz PD interér</t>
  </si>
  <si>
    <t>108030023</t>
  </si>
  <si>
    <t>4,05*1,15 'Přepočtené koeficientem množství</t>
  </si>
  <si>
    <t>303</t>
  </si>
  <si>
    <t>5976113r02</t>
  </si>
  <si>
    <t>keramická dlažba, velkoformátová 600x600 mm - šedá imitace betonu, slinutý glazovaný střep - viz PD interér</t>
  </si>
  <si>
    <t>1014746410</t>
  </si>
  <si>
    <t>5,55*1,15 'Přepočtené koeficientem množství</t>
  </si>
  <si>
    <t>304</t>
  </si>
  <si>
    <t>771574416</t>
  </si>
  <si>
    <t>Montáž podlah keramických hladkých lepených cementovým flexibilním lepidlem přes 9 do 12 ks/m2</t>
  </si>
  <si>
    <t>896308114</t>
  </si>
  <si>
    <t>https://podminky.urs.cz/item/CS_URS_2025_01/771574416</t>
  </si>
  <si>
    <t>305</t>
  </si>
  <si>
    <t>5976113r03</t>
  </si>
  <si>
    <t>keramická dlažba, rozměru 300x300 mm - sv. béžová, slinutý střep, protiskluz min R10/B - viz PD interér</t>
  </si>
  <si>
    <t>-1612206087</t>
  </si>
  <si>
    <t>4,17*1,1 'Přepočtené koeficientem množství</t>
  </si>
  <si>
    <t>306</t>
  </si>
  <si>
    <t>771574419</t>
  </si>
  <si>
    <t>Montáž podlah keramických hladkých lepených cementovým flexibilním lepidlem přes 22 do 25 ks/m2</t>
  </si>
  <si>
    <t>-610018473</t>
  </si>
  <si>
    <t>https://podminky.urs.cz/item/CS_URS_2025_01/771574419</t>
  </si>
  <si>
    <t>307</t>
  </si>
  <si>
    <t>2125558515</t>
  </si>
  <si>
    <t>6*1,1 'Přepočtené koeficientem množství</t>
  </si>
  <si>
    <t>308</t>
  </si>
  <si>
    <t>771577151</t>
  </si>
  <si>
    <t>Příplatek k montáži podlah keramických do malty za plochu do 5 m2</t>
  </si>
  <si>
    <t>796863175</t>
  </si>
  <si>
    <t>https://podminky.urs.cz/item/CS_URS_2025_01/771577151</t>
  </si>
  <si>
    <t>"viz pol.č. 771571119" 0,944</t>
  </si>
  <si>
    <t>309</t>
  </si>
  <si>
    <t>771591112</t>
  </si>
  <si>
    <t>Izolace pod dlažbu nátěrem nebo stěrkou ve dvou vrstvách</t>
  </si>
  <si>
    <t>599115922</t>
  </si>
  <si>
    <t>https://podminky.urs.cz/item/CS_URS_2025_01/771591112</t>
  </si>
  <si>
    <t>Součást skladby ( D2 a D3 )</t>
  </si>
  <si>
    <t>310</t>
  </si>
  <si>
    <t>771591184</t>
  </si>
  <si>
    <t>Pracnější řezání podlah z dlaždic keramických rovné</t>
  </si>
  <si>
    <t>-1929357021</t>
  </si>
  <si>
    <t>https://podminky.urs.cz/item/CS_URS_2025_01/771591184</t>
  </si>
  <si>
    <t>- dořez sokly</t>
  </si>
  <si>
    <t>311</t>
  </si>
  <si>
    <t>771591232</t>
  </si>
  <si>
    <t>Izolace těsnícími pásy pružná přes dilatační spáry</t>
  </si>
  <si>
    <t>883851128</t>
  </si>
  <si>
    <t>https://podminky.urs.cz/item/CS_URS_2025_01/771591232</t>
  </si>
  <si>
    <t>"m.č. 1.015c" 4*0,5</t>
  </si>
  <si>
    <t>"m.č. 1.015f" 4*0,5</t>
  </si>
  <si>
    <t>312</t>
  </si>
  <si>
    <t>771591241</t>
  </si>
  <si>
    <t>Izolace těsnícími pásy vnitřní kout</t>
  </si>
  <si>
    <t>610676864</t>
  </si>
  <si>
    <t>https://podminky.urs.cz/item/CS_URS_2025_01/771591241</t>
  </si>
  <si>
    <t>313</t>
  </si>
  <si>
    <t>771591264</t>
  </si>
  <si>
    <t>Izolace těsnícími pásy mezi podlahou a stěnou</t>
  </si>
  <si>
    <t>1448202996</t>
  </si>
  <si>
    <t>https://podminky.urs.cz/item/CS_URS_2025_01/771591264</t>
  </si>
  <si>
    <t>"m.č. 1.015c" 5,190</t>
  </si>
  <si>
    <t>"m.č. 1.015f" 6,740</t>
  </si>
  <si>
    <t>314</t>
  </si>
  <si>
    <t>781492211</t>
  </si>
  <si>
    <t>Montáž profilů rohových lepených flexibilním cementovým lepidlem</t>
  </si>
  <si>
    <t>-1082106650</t>
  </si>
  <si>
    <t>https://podminky.urs.cz/item/CS_URS_2025_01/781492211</t>
  </si>
  <si>
    <t>315</t>
  </si>
  <si>
    <t>28300-R01</t>
  </si>
  <si>
    <t>profil z tvrdého PVC přechodový mezi dlažbou a obkladem, r=18,5 mm, vč. doplňků</t>
  </si>
  <si>
    <t>-1220365300</t>
  </si>
  <si>
    <t>"m.č. 1.012" 4,6</t>
  </si>
  <si>
    <t>30,09*1,1 'Přepočtené koeficientem množství</t>
  </si>
  <si>
    <t>316</t>
  </si>
  <si>
    <t>998771111</t>
  </si>
  <si>
    <t>Přesun hmot tonážní pro podlahy z dlaždic s omezením mechanizace v objektech v do 6 m</t>
  </si>
  <si>
    <t>-1529845009</t>
  </si>
  <si>
    <t>https://podminky.urs.cz/item/CS_URS_2025_01/998771111</t>
  </si>
  <si>
    <t>776</t>
  </si>
  <si>
    <t>Podlahy povlakové</t>
  </si>
  <si>
    <t>317</t>
  </si>
  <si>
    <t>776111117</t>
  </si>
  <si>
    <t>Broušení stávajícího podkladu povlakových podlah diamantovým kotoučem</t>
  </si>
  <si>
    <t>1305481337</t>
  </si>
  <si>
    <t>https://podminky.urs.cz/item/CS_URS_2025_01/776111117</t>
  </si>
  <si>
    <t>318</t>
  </si>
  <si>
    <t>776111311</t>
  </si>
  <si>
    <t>Vysátí podkladu povlakových podlah</t>
  </si>
  <si>
    <t>-1913733770</t>
  </si>
  <si>
    <t>https://podminky.urs.cz/item/CS_URS_2025_01/776111311</t>
  </si>
  <si>
    <t>Součást skladby ( P1,P2, P3 a P4 )</t>
  </si>
  <si>
    <t>319</t>
  </si>
  <si>
    <t>776121112</t>
  </si>
  <si>
    <t>Vodou ředitelná penetrace savého podkladu povlakových podlah</t>
  </si>
  <si>
    <t>1638354919</t>
  </si>
  <si>
    <t>https://podminky.urs.cz/item/CS_URS_2025_01/776121112</t>
  </si>
  <si>
    <t>- pentrace ve skladbě použita 2x</t>
  </si>
  <si>
    <t>287,57*2 'Přepočtené koeficientem množství</t>
  </si>
  <si>
    <t>320</t>
  </si>
  <si>
    <t>776141121</t>
  </si>
  <si>
    <t>Stěrka podlahová nivelační pro vyrovnání podkladu povlakových podlah pevnosti 30 MPa tl do 3 mm</t>
  </si>
  <si>
    <t>-911327567</t>
  </si>
  <si>
    <t>https://podminky.urs.cz/item/CS_URS_2025_01/776141121</t>
  </si>
  <si>
    <t>Součást skladby ( P1,P2 a P5)</t>
  </si>
  <si>
    <t>321</t>
  </si>
  <si>
    <t>776141124</t>
  </si>
  <si>
    <t>Stěrka podlahová nivelační pro vyrovnání podkladu povlakových podlah pevnosti 30 MPa tl přes 8 do 10 mm</t>
  </si>
  <si>
    <t>1989032388</t>
  </si>
  <si>
    <t>https://podminky.urs.cz/item/CS_URS_2025_01/776141124</t>
  </si>
  <si>
    <t>- provedeno lokálně</t>
  </si>
  <si>
    <t>Součást skladby ( P4 )</t>
  </si>
  <si>
    <t>322</t>
  </si>
  <si>
    <t>776221111</t>
  </si>
  <si>
    <t>Lepení pásů z PVC standardním lepidlem</t>
  </si>
  <si>
    <t>145608062</t>
  </si>
  <si>
    <t>https://podminky.urs.cz/item/CS_URS_2025_01/776221111</t>
  </si>
  <si>
    <t>323</t>
  </si>
  <si>
    <t>284111r01</t>
  </si>
  <si>
    <t>heterogenní vinylová povlaková krytina, kompaktní verze, designový motiv velmi světlé béžové, podklad v unidekoru, chips vzor - viz PD interér</t>
  </si>
  <si>
    <t>-474586819</t>
  </si>
  <si>
    <t>14,25*1,08 'Přepočtené koeficientem množství</t>
  </si>
  <si>
    <t>324</t>
  </si>
  <si>
    <t>284110r04</t>
  </si>
  <si>
    <t>heterogenní vinylová povlaková krytina, kompaktní verze, designový motiv traventinu - viz PD interér</t>
  </si>
  <si>
    <t>-156611711</t>
  </si>
  <si>
    <t>Viz PD interiér</t>
  </si>
  <si>
    <t>"m.č. 1.014" 8,2</t>
  </si>
  <si>
    <t>"m.č. 1.014a" 30,2</t>
  </si>
  <si>
    <t>"m.č. 1.013b" 3,2</t>
  </si>
  <si>
    <t>70*1,1 'Přepočtené koeficientem množství</t>
  </si>
  <si>
    <t>325</t>
  </si>
  <si>
    <t>776221221</t>
  </si>
  <si>
    <t>Lepení elektrostaticky vodivých čtverců z PVC</t>
  </si>
  <si>
    <t>-1643599544</t>
  </si>
  <si>
    <t>https://podminky.urs.cz/item/CS_URS_2025_01/776221221</t>
  </si>
  <si>
    <t>326</t>
  </si>
  <si>
    <t>284111r03</t>
  </si>
  <si>
    <t>heterogenní vinylová povlaková krytina, čtverce rozměru cca 615x615 mm, výrazný chipsový design - viz PD interér</t>
  </si>
  <si>
    <t>-1260907586</t>
  </si>
  <si>
    <t>195,9*1,08 'Přepočtené koeficientem množství</t>
  </si>
  <si>
    <t>327</t>
  </si>
  <si>
    <t>776223111</t>
  </si>
  <si>
    <t>Spoj povlakových podlahovin z PVC svařováním za tepla</t>
  </si>
  <si>
    <t>1145697868</t>
  </si>
  <si>
    <t>https://podminky.urs.cz/item/CS_URS_2025_01/776223111</t>
  </si>
  <si>
    <t>"viz pol. č. 284111r01" 15,39*0,85</t>
  </si>
  <si>
    <t>"viz pol. č. 284111r03" 211,572*0,85</t>
  </si>
  <si>
    <t>"viz pol. č. 284110r04" 77*0,85</t>
  </si>
  <si>
    <t>328</t>
  </si>
  <si>
    <t>776411212</t>
  </si>
  <si>
    <t>Montáž tahaných obvodových soklíků z PVC výšky do 100 mm</t>
  </si>
  <si>
    <t>-1691753176</t>
  </si>
  <si>
    <t>https://podminky.urs.cz/item/CS_URS_2025_01/776411212</t>
  </si>
  <si>
    <t>329</t>
  </si>
  <si>
    <t>911191390</t>
  </si>
  <si>
    <t>"m.č. 1.015" 13,59-0,8</t>
  </si>
  <si>
    <t>"m.č. 1.015d" 11,44-3*0,8-0,7</t>
  </si>
  <si>
    <t>21,13*0,15 'Přepočtené koeficientem množství</t>
  </si>
  <si>
    <t>330</t>
  </si>
  <si>
    <t>-1915905646</t>
  </si>
  <si>
    <t>"m.č. 1.014" 6,5-1,2</t>
  </si>
  <si>
    <t>"m.č. 1.026" 21,12-(4,485+2,8+2,05+1,1+1,3+0,9)</t>
  </si>
  <si>
    <t>"m.č. 1.012/1.016/1.028/1.029/" 100,17-(13*0,9+3*1,3+4,75)</t>
  </si>
  <si>
    <t>93,605*0,15 'Přepočtené koeficientem množství</t>
  </si>
  <si>
    <t>331</t>
  </si>
  <si>
    <t>1056638892</t>
  </si>
  <si>
    <t>"m.č. 1.013" 20,41</t>
  </si>
  <si>
    <t>"m.č. 1.14/1.014a" 30,2</t>
  </si>
  <si>
    <t>"m.č. 1.014b" 13,19</t>
  </si>
  <si>
    <t>"m.č. 1.013a" 4,4</t>
  </si>
  <si>
    <t>"m.č. 1.013b" 6,05</t>
  </si>
  <si>
    <t>74,25*0,15 'Přepočtené koeficientem množství</t>
  </si>
  <si>
    <t>332</t>
  </si>
  <si>
    <t>776421111</t>
  </si>
  <si>
    <t>Montáž obvodových lišt lepením</t>
  </si>
  <si>
    <t>401087642</t>
  </si>
  <si>
    <t>https://podminky.urs.cz/item/CS_URS_2025_01/776421111</t>
  </si>
  <si>
    <t>333</t>
  </si>
  <si>
    <t>28342003</t>
  </si>
  <si>
    <t>lišta ukončovací z PVC 10mm</t>
  </si>
  <si>
    <t>1445728441</t>
  </si>
  <si>
    <t>Součást skladby ( P1,P2, a P5)</t>
  </si>
  <si>
    <t>"m.č. 1.013a" 5,80-2*0,7</t>
  </si>
  <si>
    <t>"m.č. 1.013b" 7,65-2*0,8</t>
  </si>
  <si>
    <t>69,08*1,02 'Přepočtené koeficientem množství</t>
  </si>
  <si>
    <t>334</t>
  </si>
  <si>
    <t>28342163</t>
  </si>
  <si>
    <t>lišta podlahová PVC fabion</t>
  </si>
  <si>
    <t>-306876611</t>
  </si>
  <si>
    <t>Součást skladby ( P1,P2, P3, P4 a P5)</t>
  </si>
  <si>
    <t>335</t>
  </si>
  <si>
    <t>283421r01</t>
  </si>
  <si>
    <t>lišta PVC soklová 80x14 mm</t>
  </si>
  <si>
    <t>-695607309</t>
  </si>
  <si>
    <t>336</t>
  </si>
  <si>
    <t>776991121</t>
  </si>
  <si>
    <t>Základní čištění nově položených podlahovin vysátím a setřením vlhkým mopem</t>
  </si>
  <si>
    <t>-452152362</t>
  </si>
  <si>
    <t>https://podminky.urs.cz/item/CS_URS_2025_01/776991121</t>
  </si>
  <si>
    <t>"viz pol. č. 284111r01" 15,39+3,17</t>
  </si>
  <si>
    <t>"viz pol. č. 284111r02" 26,4+6,215</t>
  </si>
  <si>
    <t>"viz pol. č. 284111r03"211,572+14,041</t>
  </si>
  <si>
    <t>"viz pol. č. 284110r04" 15,62+6,215</t>
  </si>
  <si>
    <t>337</t>
  </si>
  <si>
    <t>776991141</t>
  </si>
  <si>
    <t>Pastování a leštění podlahovin ručně</t>
  </si>
  <si>
    <t>795220348</t>
  </si>
  <si>
    <t>https://podminky.urs.cz/item/CS_URS_2025_01/776991141</t>
  </si>
  <si>
    <t>338</t>
  </si>
  <si>
    <t>998776111</t>
  </si>
  <si>
    <t>Přesun hmot tonážní pro podlahy povlakové s omezením mechanizace v objektech v do 6 m</t>
  </si>
  <si>
    <t>1515518514</t>
  </si>
  <si>
    <t>https://podminky.urs.cz/item/CS_URS_2025_01/998776111</t>
  </si>
  <si>
    <t>781</t>
  </si>
  <si>
    <t>Dokončovací práce - obklady</t>
  </si>
  <si>
    <t>339</t>
  </si>
  <si>
    <t>781111011</t>
  </si>
  <si>
    <t>Ometení (oprášení) stěny při přípravě podkladu</t>
  </si>
  <si>
    <t>-1417156477</t>
  </si>
  <si>
    <t>https://podminky.urs.cz/item/CS_URS_2025_01/781111011</t>
  </si>
  <si>
    <t>- venkovní část:</t>
  </si>
  <si>
    <t>"doplnění venkovního obkladu včetně ostění" 2*0,5*0,15</t>
  </si>
  <si>
    <t>- vnitřní část:</t>
  </si>
  <si>
    <t>"m.č. 1.013" 3,63*0,9</t>
  </si>
  <si>
    <t>"m.č. 1.015" 2,8*0,9</t>
  </si>
  <si>
    <t>"m.č. 1.015a" 5*2,4-0,8*2,1</t>
  </si>
  <si>
    <t>"m.č. 1.015b" 5,99*2,4-3*0,8*2,1</t>
  </si>
  <si>
    <t>"m.č. 1.015c" 5,19*2,4-0,8*2,1</t>
  </si>
  <si>
    <t>"m.č. 1.015e" 5,11*2,4-0,8*2,1</t>
  </si>
  <si>
    <t>"m.č. 1.015f" 6,74*2,4-0,9*2,1</t>
  </si>
  <si>
    <t>"m.č. 1.015g" 8,06*2,4-0,8*2,1</t>
  </si>
  <si>
    <t>340</t>
  </si>
  <si>
    <t>781121011</t>
  </si>
  <si>
    <t>Nátěr penetrační na stěnu</t>
  </si>
  <si>
    <t>520684011</t>
  </si>
  <si>
    <t>https://podminky.urs.cz/item/CS_URS_2025_01/781121011</t>
  </si>
  <si>
    <t>341</t>
  </si>
  <si>
    <t>781131112</t>
  </si>
  <si>
    <t>Izolace pod obklad nátěrem nebo stěrkou ve dvou vrstvách</t>
  </si>
  <si>
    <t>-321254466</t>
  </si>
  <si>
    <t>https://podminky.urs.cz/item/CS_URS_2025_01/781131112</t>
  </si>
  <si>
    <t>342</t>
  </si>
  <si>
    <t>781131232</t>
  </si>
  <si>
    <t>Izolace pod obklad těsnícími pásy pro styčné nebo dilatační spáry</t>
  </si>
  <si>
    <t>1560672648</t>
  </si>
  <si>
    <t>https://podminky.urs.cz/item/CS_URS_2025_01/781131232</t>
  </si>
  <si>
    <t>"m.č. 1.015c" 4*0,5+2*1,5</t>
  </si>
  <si>
    <t>343</t>
  </si>
  <si>
    <t>781131241</t>
  </si>
  <si>
    <t>Izolace pod obklad těsnícími pásy vnitřní kout</t>
  </si>
  <si>
    <t>28158240</t>
  </si>
  <si>
    <t>https://podminky.urs.cz/item/CS_URS_2025_01/781131241</t>
  </si>
  <si>
    <t>"m.č. 1.015c" 4</t>
  </si>
  <si>
    <t>344</t>
  </si>
  <si>
    <t>781131251</t>
  </si>
  <si>
    <t>Izolace pod obklad těsnící manžetou pro prostupy potrubí</t>
  </si>
  <si>
    <t>-55034923</t>
  </si>
  <si>
    <t>https://podminky.urs.cz/item/CS_URS_2025_01/781131251</t>
  </si>
  <si>
    <t>"m.č. 1.015c" 6</t>
  </si>
  <si>
    <t>345</t>
  </si>
  <si>
    <t>781131264</t>
  </si>
  <si>
    <t>Izolace pod obklad těsnícími pásy mezi podlahou a stěnou</t>
  </si>
  <si>
    <t>1398112606</t>
  </si>
  <si>
    <t>https://podminky.urs.cz/item/CS_URS_2025_01/781131264</t>
  </si>
  <si>
    <t>"m.č. 1.015c" 5,19-0,8</t>
  </si>
  <si>
    <t>346</t>
  </si>
  <si>
    <t>781151012</t>
  </si>
  <si>
    <t>Lokální vyrovnání podkladu stěrkou do tl 3 mm pl přes 0,1 do 0,25 m2</t>
  </si>
  <si>
    <t>-1466584971</t>
  </si>
  <si>
    <t>https://podminky.urs.cz/item/CS_URS_2025_01/781151012</t>
  </si>
  <si>
    <t>- vyspravení po otluku a napojení na stávající obklad</t>
  </si>
  <si>
    <t>"doplnění venkovního obkladu včetně ostění" 1</t>
  </si>
  <si>
    <t>347</t>
  </si>
  <si>
    <t>781469191</t>
  </si>
  <si>
    <t>Příplatek k montáži obkladů vnitřních z čediče za plochu do 10 m2</t>
  </si>
  <si>
    <t>1246869171</t>
  </si>
  <si>
    <t>https://podminky.urs.cz/item/CS_URS_2025_01/781469191</t>
  </si>
  <si>
    <t>348</t>
  </si>
  <si>
    <t>781472212</t>
  </si>
  <si>
    <t>Montáž obkladů keramických hladkých lepených cementovým flexibilním lepidlem přes 0,5 do 2 ks/m2</t>
  </si>
  <si>
    <t>581578044</t>
  </si>
  <si>
    <t>https://podminky.urs.cz/item/CS_URS_2025_01/781472212</t>
  </si>
  <si>
    <t>349</t>
  </si>
  <si>
    <t>5976111r01</t>
  </si>
  <si>
    <t>keramický obklad rozměru 1200x600mm, béžová dlaždice s jemným dekorem trojúhelníčků, glazovaný střep - viz PD interiér</t>
  </si>
  <si>
    <t>-994744841</t>
  </si>
  <si>
    <t>17,664*1,6 'Přepočtené koeficientem množství</t>
  </si>
  <si>
    <t>350</t>
  </si>
  <si>
    <t>781472214</t>
  </si>
  <si>
    <t>Montáž obkladů keramických hladkých lepených cementovým flexibilním lepidlem přes 4 do 6 ks/m2</t>
  </si>
  <si>
    <t>930196907</t>
  </si>
  <si>
    <t>https://podminky.urs.cz/item/CS_URS_2025_01/781472214</t>
  </si>
  <si>
    <t>351</t>
  </si>
  <si>
    <t>5976170r02</t>
  </si>
  <si>
    <t>keramický obklad rozměru 600x300mm, dekor bílého kamene, glazovaný střep - viz PD interiér</t>
  </si>
  <si>
    <t>256447026</t>
  </si>
  <si>
    <t>"m.č. 1.015a" 5*2,4-0,8*2,1-1,15*2,4</t>
  </si>
  <si>
    <t>"m.č. 1.015b" 5,99*2,4-3*0,8*2,1-1,695*2,4</t>
  </si>
  <si>
    <t>"m.č. 1.015c" 5,19*2,4-0,8*2,1-0,9*2,4</t>
  </si>
  <si>
    <t>21,444*1,15 'Přepočtené koeficientem množství</t>
  </si>
  <si>
    <t>352</t>
  </si>
  <si>
    <t>5976171r03</t>
  </si>
  <si>
    <t>keramický obklad rozměru 600x300mm, obklad s výrazný motivem modré trávy, glazovaný střep - viz PD interiér</t>
  </si>
  <si>
    <t>-942096064</t>
  </si>
  <si>
    <t>"m.č. 1.015a" 1,15*2,4</t>
  </si>
  <si>
    <t>"m.č. 1.015b" 1,695*2,4</t>
  </si>
  <si>
    <t>"m.č. 1.015c" 0,9*2,4</t>
  </si>
  <si>
    <t>8,988*1,15 'Přepočtené koeficientem množství</t>
  </si>
  <si>
    <t>353</t>
  </si>
  <si>
    <t>781472216</t>
  </si>
  <si>
    <t>Montáž obkladů keramických hladkých lepených cementovým flexibilním lepidlem přes 9 do 12 ks/m2</t>
  </si>
  <si>
    <t>2053681236</t>
  </si>
  <si>
    <t>https://podminky.urs.cz/item/CS_URS_2025_01/781472216</t>
  </si>
  <si>
    <t>354</t>
  </si>
  <si>
    <t>5976112r04</t>
  </si>
  <si>
    <t>keramický obklad rozměru 300x300mm, sv. béžová, glazovaný střep - viz PD interiér</t>
  </si>
  <si>
    <t>639357778</t>
  </si>
  <si>
    <t>24,87*1,1 'Přepočtené koeficientem množství</t>
  </si>
  <si>
    <t>355</t>
  </si>
  <si>
    <t>781472217</t>
  </si>
  <si>
    <t>Montáž obkladů keramických hladkých lepených cementovým flexibilním lepidlem přes 12 do 19 ks/m2</t>
  </si>
  <si>
    <t>1730465632</t>
  </si>
  <si>
    <t>https://podminky.urs.cz/item/CS_URS_2025_01/781472217</t>
  </si>
  <si>
    <t>356</t>
  </si>
  <si>
    <t>5976170r05</t>
  </si>
  <si>
    <t>keramický obklad rozměru 200x400mm, dekor imitace šedého kamene, glazovaný střep - viz PD interiér</t>
  </si>
  <si>
    <t>706792979</t>
  </si>
  <si>
    <t>5,787*1,1 'Přepočtené koeficientem množství</t>
  </si>
  <si>
    <t>357</t>
  </si>
  <si>
    <t>781495115</t>
  </si>
  <si>
    <t>Spárování vnitřních obkladů silikonem</t>
  </si>
  <si>
    <t>2026912450</t>
  </si>
  <si>
    <t>https://podminky.urs.cz/item/CS_URS_2025_01/781495115</t>
  </si>
  <si>
    <t>"m.č. 1.015" 2,8+4*2,4</t>
  </si>
  <si>
    <t>"m.č. 1.015a" 5-0,8+4*2,4</t>
  </si>
  <si>
    <t>"m.č. 1.015b" 5,99-3*0,8+4*2,4</t>
  </si>
  <si>
    <t>"m.č. 1.015c" 5,19-0,8+4*2,4</t>
  </si>
  <si>
    <t>"m.č. 1.015e" 5,11-0,8+4*2,4</t>
  </si>
  <si>
    <t>"m.č. 1.015f" 6,74-0,9+4*2,4</t>
  </si>
  <si>
    <t>"m.č. 1.015g" 8,06-0,8+4*2,4</t>
  </si>
  <si>
    <t>358</t>
  </si>
  <si>
    <t>781734111</t>
  </si>
  <si>
    <t>Montáž obkladů vnějších z obkladaček nebo obkladových pásků cihelných do 50 ks/m2 lepené flexibilním lepidlem</t>
  </si>
  <si>
    <t>-124901168</t>
  </si>
  <si>
    <t>https://podminky.urs.cz/item/CS_URS_2025_01/781734111</t>
  </si>
  <si>
    <t>6*0,025 'Přepočtené koeficientem množství</t>
  </si>
  <si>
    <t>359</t>
  </si>
  <si>
    <t>596231r01</t>
  </si>
  <si>
    <t>pásek obkladový cihlový hladký 240x71x14mm - dekor dle stávajícího obkladu</t>
  </si>
  <si>
    <t>327312396</t>
  </si>
  <si>
    <t>- v maximální možné míře využití stávajících pásků</t>
  </si>
  <si>
    <t>"doplnění venkovního obkladu včetně ostění" 6</t>
  </si>
  <si>
    <t>360</t>
  </si>
  <si>
    <t>781739191</t>
  </si>
  <si>
    <t>Příplatek k montáži obkladů vnějších z obkladaček nebo obkladových pásků cihelných za plochu do 10 m2</t>
  </si>
  <si>
    <t>1052204265</t>
  </si>
  <si>
    <t>https://podminky.urs.cz/item/CS_URS_2025_01/781739191</t>
  </si>
  <si>
    <t>"viz pol.č. 781734111" 0,15</t>
  </si>
  <si>
    <t>361</t>
  </si>
  <si>
    <t>998781111</t>
  </si>
  <si>
    <t>Přesun hmot tonážní pro obklady keramické s omezením mechanizace v objektech v do 6 m</t>
  </si>
  <si>
    <t>1845091714</t>
  </si>
  <si>
    <t>https://podminky.urs.cz/item/CS_URS_2025_01/998781111</t>
  </si>
  <si>
    <t>783</t>
  </si>
  <si>
    <t>Dokončovací práce - nátěry</t>
  </si>
  <si>
    <t>362</t>
  </si>
  <si>
    <t>783813101</t>
  </si>
  <si>
    <t>Penetrační syntetický nátěr hladkých betonových povrchů</t>
  </si>
  <si>
    <t>234773869</t>
  </si>
  <si>
    <t>https://podminky.urs.cz/item/CS_URS_2025_01/783813101</t>
  </si>
  <si>
    <t>363</t>
  </si>
  <si>
    <t>783823151</t>
  </si>
  <si>
    <t>Penetrační akrylátový nátěr hrubých betonových povrchů a hrubých, rýhovaných a škrábaných omítek</t>
  </si>
  <si>
    <t>-128227947</t>
  </si>
  <si>
    <t>https://podminky.urs.cz/item/CS_URS_2025_01/783823151</t>
  </si>
  <si>
    <t>364</t>
  </si>
  <si>
    <t>783827401</t>
  </si>
  <si>
    <t>Krycí dvojnásobný akrylátový nátěr hladkých betonových povrchů</t>
  </si>
  <si>
    <t>-1552277562</t>
  </si>
  <si>
    <t>https://podminky.urs.cz/item/CS_URS_2025_01/783827401</t>
  </si>
  <si>
    <t>365</t>
  </si>
  <si>
    <t>783901453</t>
  </si>
  <si>
    <t>Vysátí betonových podlah před provedením nátěru</t>
  </si>
  <si>
    <t>-245886632</t>
  </si>
  <si>
    <t>https://podminky.urs.cz/item/CS_URS_2025_01/783901453</t>
  </si>
  <si>
    <t>úroveň 1.PP</t>
  </si>
  <si>
    <t>"m.č. 0108" 98,8</t>
  </si>
  <si>
    <t>366</t>
  </si>
  <si>
    <t>783933151</t>
  </si>
  <si>
    <t>Penetrační epoxidový nátěr hladkých betonových podlah</t>
  </si>
  <si>
    <t>-1448615413</t>
  </si>
  <si>
    <t>https://podminky.urs.cz/item/CS_URS_2025_01/783933151</t>
  </si>
  <si>
    <t>367</t>
  </si>
  <si>
    <t>783937163</t>
  </si>
  <si>
    <t>Krycí dvojnásobný epoxidový rozpouštědlový nátěr betonové podlahy</t>
  </si>
  <si>
    <t>-487641899</t>
  </si>
  <si>
    <t>https://podminky.urs.cz/item/CS_URS_2025_01/783937163</t>
  </si>
  <si>
    <t>784</t>
  </si>
  <si>
    <t>Dokončovací práce - malby a tapety</t>
  </si>
  <si>
    <t>368</t>
  </si>
  <si>
    <t>784111001</t>
  </si>
  <si>
    <t>Oprášení (ometení ) podkladu v místnostech v do 3,80 m</t>
  </si>
  <si>
    <t>190911031</t>
  </si>
  <si>
    <t>https://podminky.urs.cz/item/CS_URS_2025_01/784111001</t>
  </si>
  <si>
    <t>"viz pol.č. 78421-r02" 325,065</t>
  </si>
  <si>
    <t>"viz pol.č. 78421-r03" 154,148</t>
  </si>
  <si>
    <t>"viz pol.č. 78421-r05" 101,556</t>
  </si>
  <si>
    <t>369</t>
  </si>
  <si>
    <t>784171001</t>
  </si>
  <si>
    <t>Olepování vnitřních ploch páskou v místnostech v do 3,80 m</t>
  </si>
  <si>
    <t>-354309829</t>
  </si>
  <si>
    <t>https://podminky.urs.cz/item/CS_URS_2025_01/784171001</t>
  </si>
  <si>
    <t>370</t>
  </si>
  <si>
    <t>581248380</t>
  </si>
  <si>
    <t>páska maskovací krepová pro malířské potřeby š 50mm</t>
  </si>
  <si>
    <t>926824894</t>
  </si>
  <si>
    <t>371</t>
  </si>
  <si>
    <t>784171101</t>
  </si>
  <si>
    <t>Zakrytí vnitřních podlah včetně pozdějšího odkrytí</t>
  </si>
  <si>
    <t>-1248380421</t>
  </si>
  <si>
    <t>https://podminky.urs.cz/item/CS_URS_2025_01/784171101</t>
  </si>
  <si>
    <t>"podlahová plocha - 50% užitné plochy" 239,67</t>
  </si>
  <si>
    <t>239,67*0,5 'Přepočtené koeficientem množství</t>
  </si>
  <si>
    <t>372</t>
  </si>
  <si>
    <t>58124844</t>
  </si>
  <si>
    <t>fólie pro malířské potřeby zakrývací tl 25µ 4x5m</t>
  </si>
  <si>
    <t>547190138</t>
  </si>
  <si>
    <t>239,67*1,15 'Přepočtené koeficientem množství</t>
  </si>
  <si>
    <t>373</t>
  </si>
  <si>
    <t>24771210</t>
  </si>
  <si>
    <t>páska fasádní silikonová š 60mm</t>
  </si>
  <si>
    <t>1987845507</t>
  </si>
  <si>
    <t>239,67*0,85 'Přepočtené koeficientem množství</t>
  </si>
  <si>
    <t>374</t>
  </si>
  <si>
    <t>784171111</t>
  </si>
  <si>
    <t>Zakrytí vnitřních ploch stěn v místnostech v do 3,80 m</t>
  </si>
  <si>
    <t>1739500626</t>
  </si>
  <si>
    <t>https://podminky.urs.cz/item/CS_URS_2025_01/784171111</t>
  </si>
  <si>
    <t>"koef malovaných ploch" (325,065+154,148+101,556)*0,15</t>
  </si>
  <si>
    <t>375</t>
  </si>
  <si>
    <t>581248440</t>
  </si>
  <si>
    <t>1311410666</t>
  </si>
  <si>
    <t>87,11535*1,15 'Přepočtené koeficientem množství</t>
  </si>
  <si>
    <t>376</t>
  </si>
  <si>
    <t>58124840</t>
  </si>
  <si>
    <t>páska malířská z PVC a UV odolná (7 dnů) do š 50mm</t>
  </si>
  <si>
    <t>-1532856925</t>
  </si>
  <si>
    <t>377</t>
  </si>
  <si>
    <t>78421-r02</t>
  </si>
  <si>
    <t>Nátěr N1b - Vysoce kvalitní polyeuretanový akrylový lak difuzní, třída proti oděru 1, v místnostech výšky do 3,80 m, 1x penetrace, 2x vrchní nátěr neředěný, D+M</t>
  </si>
  <si>
    <t>1093651665</t>
  </si>
  <si>
    <t>Stěny:</t>
  </si>
  <si>
    <t>"m.č. 1.015d" 11,44*3-(3*0,8+0,7)*2,1</t>
  </si>
  <si>
    <t>"m.č. 1.012" (8,81+5,81+4,75)*3-4,75-2,15</t>
  </si>
  <si>
    <t>"m.č. 1.026" 21,33*3-(1,6+0,8+2,8+2,05+4,485)*2,3</t>
  </si>
  <si>
    <t>"m.č. 1.028/1.029" 83,28*3-(2,8+2,05)*2,3-(10*0,8+1,3*3)*2,1-1,55*3</t>
  </si>
  <si>
    <t>378</t>
  </si>
  <si>
    <t>78421-r03</t>
  </si>
  <si>
    <t>Nátěr N1c - Malba disprezní akrylátová omyvatalná, vysoce kryjící, ze  směsí za mokra výborně otěruvzdorných, 1x penetrační nátěr, 1x základní nátěr neředěný, 1x vrchní nátěr neředěný, D+M</t>
  </si>
  <si>
    <t>-1014845188</t>
  </si>
  <si>
    <t>Viz  PD stavební část - výkresy půdorysů, výkresy řezů a Tech.zpr.</t>
  </si>
  <si>
    <t>"m.č. 1.014/1.014a" 28,88*3-(1,5+1,3)</t>
  </si>
  <si>
    <t>"m.č. 1.014b" 13,19*3-2*(1,2*2,09)</t>
  </si>
  <si>
    <t>"m.č. 1.015" 13,59*3-2*(1,2*2,09)</t>
  </si>
  <si>
    <t>379</t>
  </si>
  <si>
    <t>78421-r05</t>
  </si>
  <si>
    <t>Celistvý snadno čistitelný povrch beze spar s vysokou odolností, D+M</t>
  </si>
  <si>
    <t>-1505577354</t>
  </si>
  <si>
    <t>- kompletní popis skladby PU5:</t>
  </si>
  <si>
    <t>- 1x základní penetrační nátěr</t>
  </si>
  <si>
    <t>- pastelovitý disperzní tmel</t>
  </si>
  <si>
    <t>- penetrace - speciální transparentní základní nátěr</t>
  </si>
  <si>
    <t>- hladká polesterová tkanina</t>
  </si>
  <si>
    <t>2x vrchní nátěr N1a</t>
  </si>
  <si>
    <t>úroveň 1.NP</t>
  </si>
  <si>
    <t>"m.č. 1.013" 20,41*3-(3*0,8+0,7+1,3)*2,1-1,5*2,3</t>
  </si>
  <si>
    <t>"m.č. 1.013a" 5,8*3-2*0,7*2,1</t>
  </si>
  <si>
    <t>"m.č. 1.013b" 7,65*3*0,8*2,1</t>
  </si>
  <si>
    <t>N00</t>
  </si>
  <si>
    <t>Provizoria</t>
  </si>
  <si>
    <t>N03</t>
  </si>
  <si>
    <t>Oddělovací stěny</t>
  </si>
  <si>
    <t>380</t>
  </si>
  <si>
    <t>7631000r01</t>
  </si>
  <si>
    <t>Komplexní opatření proti prašnosti a utěsnění prostor, které jsou dotčeny rekonstrukcí</t>
  </si>
  <si>
    <t>-1836651960</t>
  </si>
  <si>
    <t>- utěsnění veškerých stavebních výplní, vedoucí do prostorů zasažených stavebními prácemi</t>
  </si>
  <si>
    <t>- komplexní řešení v ramci všech úrovní budovy zasažených stavebními prácemi</t>
  </si>
  <si>
    <t>381</t>
  </si>
  <si>
    <t>7631114r01</t>
  </si>
  <si>
    <t>SDK příčka tl 100 mm profil CW+UW 75 desky 2xDF 12,5 s izolací EI 90 Rw do 57 dB, včetně opatření proti prašnosti a akustické vlastnosti dle požadavků investora</t>
  </si>
  <si>
    <t>-1517937560</t>
  </si>
  <si>
    <t>uzavření prostoru nerealizované části</t>
  </si>
  <si>
    <t>součástí dodávky příček budou i opatření  pro prachotěsnost a vzduchotěsnost příček</t>
  </si>
  <si>
    <t>součastně příčky musí splňovat požadavky na akustiku</t>
  </si>
  <si>
    <t>- značení místností dle původního stavu</t>
  </si>
  <si>
    <t>- Provizoria 1 a 2 fáze:</t>
  </si>
  <si>
    <t>"předpokládaná odělovací provizoria - m.č. 1.028" 3,77*3,35</t>
  </si>
  <si>
    <t>"předpokládaná odělovací provizoria - m.č. 1.014" (5,675+5,45+5,45+2,775+1,6)*3,35</t>
  </si>
  <si>
    <t>382</t>
  </si>
  <si>
    <t>7631100r01</t>
  </si>
  <si>
    <t>Zajištění výtahové šachty v prostorech 1.NP</t>
  </si>
  <si>
    <t>1988393286</t>
  </si>
  <si>
    <t>- způsob zabezpečení musí splňovat provozní požadavky uživatele</t>
  </si>
  <si>
    <t>- součástí dodávky jsou konstrukce zajištění výtahu, dle požadavků a podmínek uživatele</t>
  </si>
  <si>
    <t>- součástí dodávky je kompletní dodávka materiálu a montážních prací</t>
  </si>
  <si>
    <t>- součástí dodávky je i kompletní demontáž a likvidace provizoria</t>
  </si>
  <si>
    <t>"výtahová šachta" 1</t>
  </si>
  <si>
    <t>383</t>
  </si>
  <si>
    <t>763111811</t>
  </si>
  <si>
    <t>Demontáž SDK příčky s jednoduchou ocelovou nosnou konstrukcí opláštění jednoduché</t>
  </si>
  <si>
    <t>-1866874768</t>
  </si>
  <si>
    <t>https://podminky.urs.cz/item/CS_URS_2025_01/763111811</t>
  </si>
  <si>
    <t>384</t>
  </si>
  <si>
    <t>763181311</t>
  </si>
  <si>
    <t>Montáž jednokřídlové kovové zárubně do SDK příčky</t>
  </si>
  <si>
    <t>-1282050037</t>
  </si>
  <si>
    <t>https://podminky.urs.cz/item/CS_URS_2025_01/763181311</t>
  </si>
  <si>
    <t>oddělovací provizoria:</t>
  </si>
  <si>
    <t>"m.č. 1.014" 2</t>
  </si>
  <si>
    <t>"m.č. 1.028" 1</t>
  </si>
  <si>
    <t>385</t>
  </si>
  <si>
    <t>55331597r01</t>
  </si>
  <si>
    <t>zárubeň jednokřídlá ocelová s PO pro sádrokartonové příčky tl stěny 100-150mm rozměru 900-1100/1970-2100mm</t>
  </si>
  <si>
    <t>-1562612968</t>
  </si>
  <si>
    <t>386</t>
  </si>
  <si>
    <t>7631813r01</t>
  </si>
  <si>
    <t>Příplatek za montáž dveří a zárubní s požadavkem na aktustiku a prachotěsnost dveří</t>
  </si>
  <si>
    <t>-1986425552</t>
  </si>
  <si>
    <t>- součástí montáže a dodávky jsou koumplexní řešení osazení zárubně a dvěří za účelem prachotěsnosti, vzduchotěsnosti a akustiky</t>
  </si>
  <si>
    <t>- doudávka včetně kompletního materiálu a montáže</t>
  </si>
  <si>
    <t>387</t>
  </si>
  <si>
    <t>763181811</t>
  </si>
  <si>
    <t>Demontáž jednokřídlové kovové zárubně v do 2,75 m SDK příčka</t>
  </si>
  <si>
    <t>1653293323</t>
  </si>
  <si>
    <t>https://podminky.urs.cz/item/CS_URS_2025_01/763181811</t>
  </si>
  <si>
    <t>"viz pol.č. 763181311" 3</t>
  </si>
  <si>
    <t>388</t>
  </si>
  <si>
    <t>76700-R03c</t>
  </si>
  <si>
    <t>Dveře dřevěné 900x1970 mm polodrážkové, jednokřídlé plné, otočné s PO a těsněním, D+M</t>
  </si>
  <si>
    <t>-2136479168</t>
  </si>
  <si>
    <t>389</t>
  </si>
  <si>
    <t>76700-R04</t>
  </si>
  <si>
    <t xml:space="preserve">Demontáž dveři dřevěných 900x1970 mm </t>
  </si>
  <si>
    <t>-2093155412</t>
  </si>
  <si>
    <t>"viz pol.č. 7670-R03c" 3</t>
  </si>
  <si>
    <t>390</t>
  </si>
  <si>
    <t>998763331</t>
  </si>
  <si>
    <t>Přesun hmot tonážní pro konstrukce montované z desek ruční v objektech v do 6 m</t>
  </si>
  <si>
    <t>-418798288</t>
  </si>
  <si>
    <t>https://podminky.urs.cz/item/CS_URS_2025_01/998763331</t>
  </si>
  <si>
    <t>391</t>
  </si>
  <si>
    <t>998763_R1</t>
  </si>
  <si>
    <t>Přesun hmot a sutí v objektech v přes do 6 m, odvoz a uskladnení sutí na skládce</t>
  </si>
  <si>
    <t>-914525028</t>
  </si>
  <si>
    <t>D1.01.3 - Požárně bezpečnostní řešení</t>
  </si>
  <si>
    <t>Ing. Polický</t>
  </si>
  <si>
    <t>PBŘ - Požárně bezpečnostrní řešení</t>
  </si>
  <si>
    <t>713 - Izolace tepelné</t>
  </si>
  <si>
    <t>PBŘ</t>
  </si>
  <si>
    <t>Požárně bezpečnostrní řešení</t>
  </si>
  <si>
    <t>7131233r01</t>
  </si>
  <si>
    <t xml:space="preserve">Utěsnění prostupů PUR pěnou </t>
  </si>
  <si>
    <t>-1293349202</t>
  </si>
  <si>
    <t>23170006</t>
  </si>
  <si>
    <t>pěna montážní PUR protipožární dvojsložková</t>
  </si>
  <si>
    <t>litr</t>
  </si>
  <si>
    <t>1025345233</t>
  </si>
  <si>
    <t>713463131</t>
  </si>
  <si>
    <t>Montáž izolace tepelné potrubí potrubními pouzdry bez úpravy slepenými 1x tl izolace do 25 mm</t>
  </si>
  <si>
    <t>519801115</t>
  </si>
  <si>
    <t>https://podminky.urs.cz/item/CS_URS_2025_01/713463131</t>
  </si>
  <si>
    <t>24771150</t>
  </si>
  <si>
    <t>bandáž protipožární</t>
  </si>
  <si>
    <t>736847819</t>
  </si>
  <si>
    <t>783805300</t>
  </si>
  <si>
    <t>Provedení funkčního nátěru termoizolačního, se schopností překlenutí trhlin aj. hladkých betonových povrchů nebo povrchů z desek</t>
  </si>
  <si>
    <t>1064911066</t>
  </si>
  <si>
    <t>https://podminky.urs.cz/item/CS_URS_2025_01/783805300</t>
  </si>
  <si>
    <t>24597001</t>
  </si>
  <si>
    <t>nátěr protipožární pro beton a zdivo</t>
  </si>
  <si>
    <t>2090083624</t>
  </si>
  <si>
    <t>953943211</t>
  </si>
  <si>
    <t>Osazování hasicího přístroje</t>
  </si>
  <si>
    <t>-1017592000</t>
  </si>
  <si>
    <t>https://podminky.urs.cz/item/CS_URS_2025_01/953943211</t>
  </si>
  <si>
    <t>44932114</t>
  </si>
  <si>
    <t>přístroj hasicí ruční práškový PG 6 LE</t>
  </si>
  <si>
    <t>-771082940</t>
  </si>
  <si>
    <t>44932211</t>
  </si>
  <si>
    <t>přístroj hasicí ruční sněhový KS 5 BG</t>
  </si>
  <si>
    <t>-1907715664</t>
  </si>
  <si>
    <t>953993311</t>
  </si>
  <si>
    <t>Osazení bezpečnostní, orientační nebo informační tabulky samolepicí</t>
  </si>
  <si>
    <t>-2075633050</t>
  </si>
  <si>
    <t>https://podminky.urs.cz/item/CS_URS_2025_01/953993311</t>
  </si>
  <si>
    <t>PBR100ozn</t>
  </si>
  <si>
    <t>označení protipožární ucpávky z obou stran požár. kce</t>
  </si>
  <si>
    <t>2065075380</t>
  </si>
  <si>
    <t>953993321</t>
  </si>
  <si>
    <t>Osazení bezpečnostní, orientační nebo informační tabulky přilepením</t>
  </si>
  <si>
    <t>-1283192365</t>
  </si>
  <si>
    <t>https://podminky.urs.cz/item/CS_URS_2025_01/953993321</t>
  </si>
  <si>
    <t>PBR100EVAK12</t>
  </si>
  <si>
    <t>označení únikových cest fotoluminiscenční značkou (únikové dveře)</t>
  </si>
  <si>
    <t>-2114672886</t>
  </si>
  <si>
    <t>PBR100EVAK4</t>
  </si>
  <si>
    <t>označení únikových cest fotoluminiscenční značkou (EXIT)</t>
  </si>
  <si>
    <t>329002157</t>
  </si>
  <si>
    <t>PBR100EVAK2</t>
  </si>
  <si>
    <t>označení únikových cest fotoluminiscenční značkou (únik vpravo)</t>
  </si>
  <si>
    <t>372139330</t>
  </si>
  <si>
    <t>PBR100EVAK3</t>
  </si>
  <si>
    <t>označení únikových cest fotoluminiscenční značkou (únik vlevo)</t>
  </si>
  <si>
    <t>1628667293</t>
  </si>
  <si>
    <t>PBR1PA5456</t>
  </si>
  <si>
    <t>MONTÁŽ PROTIPOŽÁRNÍ MANŽETY</t>
  </si>
  <si>
    <t>KS</t>
  </si>
  <si>
    <t>253678727</t>
  </si>
  <si>
    <t>44983200</t>
  </si>
  <si>
    <t>manžeta požárně ochranná pro průchod PVC,PP,PE potrubí masivní/SDK stěnou EI 90-120, stropem EI 60-90 š 52mm</t>
  </si>
  <si>
    <t>-1648704702</t>
  </si>
  <si>
    <t>PBR1TMEL</t>
  </si>
  <si>
    <t>MONTÁŽ PROTIPOŽÁRNÍHO TMELU</t>
  </si>
  <si>
    <t>-972670119</t>
  </si>
  <si>
    <t>59081010</t>
  </si>
  <si>
    <t>tmel požárně ochranný protipožární zpěňující</t>
  </si>
  <si>
    <t>-1508590583</t>
  </si>
  <si>
    <t>PBR9R1</t>
  </si>
  <si>
    <t>Revize přenosných hasících přístrojů</t>
  </si>
  <si>
    <t>-473256173</t>
  </si>
  <si>
    <t>PBR9R2</t>
  </si>
  <si>
    <t>Vydání příslušných atestů</t>
  </si>
  <si>
    <t>1389781939</t>
  </si>
  <si>
    <t>713131151</t>
  </si>
  <si>
    <t>Montáž izolace tepelné stěn volně vloženými rohožemi, pásy, dílci, deskami 1 vrstva</t>
  </si>
  <si>
    <t>2102914010</t>
  </si>
  <si>
    <t>https://podminky.urs.cz/item/CS_URS_2025_01/713131151</t>
  </si>
  <si>
    <t>63148101</t>
  </si>
  <si>
    <t>deska tepelně izolační minerální univerzální λ=0,038-0,039 tl 50mm</t>
  </si>
  <si>
    <t>1159196367</t>
  </si>
  <si>
    <t>713411141</t>
  </si>
  <si>
    <t>Montáž izolace tepelné potrubí pásy nebo rohožemi s Al fólií staženými Al páskou 1x</t>
  </si>
  <si>
    <t>1306397157</t>
  </si>
  <si>
    <t>https://podminky.urs.cz/item/CS_URS_2025_01/713411141</t>
  </si>
  <si>
    <t>63141792</t>
  </si>
  <si>
    <t>rohož izolační z minerální vlny lamelová s Al fólií 65kg/m3 tl 30mm</t>
  </si>
  <si>
    <t>960511567</t>
  </si>
  <si>
    <t>D1.01.4a - Vytápění</t>
  </si>
  <si>
    <t>Ing. Tůma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</si>
  <si>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</si>
  <si>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</si>
  <si>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</si>
  <si>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</si>
  <si>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 xml:space="preserve">    Z - Zámečnické výrobky</t>
  </si>
  <si>
    <t xml:space="preserve">    HZS - HZS</t>
  </si>
  <si>
    <t>732</t>
  </si>
  <si>
    <t>Ústřední vytápění - strojovny</t>
  </si>
  <si>
    <t>732420812</t>
  </si>
  <si>
    <t>Demontáž čerpadla oběhového spirálního DN 40</t>
  </si>
  <si>
    <t>1705470330</t>
  </si>
  <si>
    <t>https://podminky.urs.cz/item/CS_URS_2025_01/732420812</t>
  </si>
  <si>
    <t>Viz výkres: D1.01.4a-01, D1.01.4a-02, D1.01.4a-04, D1.01.4a-05, D1.01.4a-06, D1.01.4a-07, D1.01.4a-08</t>
  </si>
  <si>
    <t>732890801r</t>
  </si>
  <si>
    <t>Přesun demontovaných strojoven vodorovně 100 m v objektech v do 6 m</t>
  </si>
  <si>
    <t>-781729723</t>
  </si>
  <si>
    <t>0,07</t>
  </si>
  <si>
    <t>732429223</t>
  </si>
  <si>
    <t>Montáž čerpadla oběhového mokroběžného přírubového DN 40 jednodílné</t>
  </si>
  <si>
    <t>-679749763</t>
  </si>
  <si>
    <t>https://podminky.urs.cz/item/CS_URS_2025_01/732429223</t>
  </si>
  <si>
    <t>42611290</t>
  </si>
  <si>
    <t>čerpadlo oběhové teplovodní přírubové DN 40 pro vytápění výtlak 8m Qmax 14m3/h PN 6/10</t>
  </si>
  <si>
    <t>-1119918163</t>
  </si>
  <si>
    <t>732429211R</t>
  </si>
  <si>
    <t>Montáž čerpadla oběhového mokroběžného závitového DN 15</t>
  </si>
  <si>
    <t>1041210790</t>
  </si>
  <si>
    <t>42611274R</t>
  </si>
  <si>
    <t>čerpadlo oběhové teplovodní závitové 15/1-6  pro vytápění, výtlak 6m, Qmax 3,6m3/h, PN 10 T, 110°C, napájení 230V, příkon 40W</t>
  </si>
  <si>
    <t>-1954075182</t>
  </si>
  <si>
    <t>998732101</t>
  </si>
  <si>
    <t>Přesun hmot tonážní pro strojovny v objektech v do 6 m</t>
  </si>
  <si>
    <t>1614690426</t>
  </si>
  <si>
    <t>https://podminky.urs.cz/item/CS_URS_2025_01/998732101</t>
  </si>
  <si>
    <t>733</t>
  </si>
  <si>
    <t>Ústřední vytápění - rozvodné potrubí</t>
  </si>
  <si>
    <t>733110803</t>
  </si>
  <si>
    <t>Demontáž potrubí ocelového závitového DN do 15</t>
  </si>
  <si>
    <t>1700206085</t>
  </si>
  <si>
    <t>https://podminky.urs.cz/item/CS_URS_2025_01/733110803</t>
  </si>
  <si>
    <t>733110806</t>
  </si>
  <si>
    <t>Demontáž potrubí ocelového závitového DN přes 15 do 32</t>
  </si>
  <si>
    <t>832033005</t>
  </si>
  <si>
    <t>https://podminky.urs.cz/item/CS_URS_2025_01/733110806</t>
  </si>
  <si>
    <t>rezerva pro skryté přeložky</t>
  </si>
  <si>
    <t>rezerva pro odstranění stávajících nefunkčních potrubí překážející stavbě</t>
  </si>
  <si>
    <t>733110808</t>
  </si>
  <si>
    <t>Demontáž potrubí ocelového závitového DN přes 32 do 50</t>
  </si>
  <si>
    <t>-1748357017</t>
  </si>
  <si>
    <t>https://podminky.urs.cz/item/CS_URS_2025_01/733110808</t>
  </si>
  <si>
    <t>20+6</t>
  </si>
  <si>
    <t>733120826</t>
  </si>
  <si>
    <t>Demontáž potrubí ocelového hladkého D přes 60,3 do 89</t>
  </si>
  <si>
    <t>-706543854</t>
  </si>
  <si>
    <t>https://podminky.urs.cz/item/CS_URS_2025_01/733120826</t>
  </si>
  <si>
    <t>733890801r</t>
  </si>
  <si>
    <t>Přemístění potrubí demontovaného vodorovně do 100 m v objektech v do 6 m</t>
  </si>
  <si>
    <t>2028742761</t>
  </si>
  <si>
    <t>0,71</t>
  </si>
  <si>
    <t>733111102</t>
  </si>
  <si>
    <t>Potrubí ocelové závitové černé bezešvé běžné nízkotlaké DN 10</t>
  </si>
  <si>
    <t>-1832830785</t>
  </si>
  <si>
    <t>https://podminky.urs.cz/item/CS_URS_2025_01/733111102</t>
  </si>
  <si>
    <t>733111103</t>
  </si>
  <si>
    <t>Potrubí ocelové závitové černé bezešvé běžné nízkotlaké DN 15</t>
  </si>
  <si>
    <t>-419867489</t>
  </si>
  <si>
    <t>https://podminky.urs.cz/item/CS_URS_2025_01/733111103</t>
  </si>
  <si>
    <t>733111104</t>
  </si>
  <si>
    <t>Potrubí ocelové závitové černé bezešvé běžné nízkotlaké DN 20</t>
  </si>
  <si>
    <t>1471319708</t>
  </si>
  <si>
    <t>https://podminky.urs.cz/item/CS_URS_2025_01/733111104</t>
  </si>
  <si>
    <t>733111105</t>
  </si>
  <si>
    <t>Potrubí ocelové závitové černé bezešvé běžné nízkotlaké DN 25</t>
  </si>
  <si>
    <t>1647929594</t>
  </si>
  <si>
    <t>https://podminky.urs.cz/item/CS_URS_2025_01/733111105</t>
  </si>
  <si>
    <t>rezerva pro neočekávané přeložky</t>
  </si>
  <si>
    <t>733111106</t>
  </si>
  <si>
    <t>Potrubí ocelové závitové černé bezešvé běžné nízkotlaké DN 32</t>
  </si>
  <si>
    <t>-586941764</t>
  </si>
  <si>
    <t>https://podminky.urs.cz/item/CS_URS_2025_01/733111106</t>
  </si>
  <si>
    <t>733111108</t>
  </si>
  <si>
    <t>Potrubí ocelové závitové černé bezešvé běžné nízkotlaké DN 50</t>
  </si>
  <si>
    <t>1492443453</t>
  </si>
  <si>
    <t>https://podminky.urs.cz/item/CS_URS_2025_01/733111108</t>
  </si>
  <si>
    <t>733190107</t>
  </si>
  <si>
    <t>Zkouška těsnosti potrubí ocelové závitové DN do 40</t>
  </si>
  <si>
    <t>655695830</t>
  </si>
  <si>
    <t>https://podminky.urs.cz/item/CS_URS_2025_01/733190107</t>
  </si>
  <si>
    <t>48+33+14+136+21</t>
  </si>
  <si>
    <t>733190108</t>
  </si>
  <si>
    <t>Zkouška těsnosti potrubí ocelové závitové DN přes 40 do 50</t>
  </si>
  <si>
    <t>1736772544</t>
  </si>
  <si>
    <t>https://podminky.urs.cz/item/CS_URS_2025_01/733190108</t>
  </si>
  <si>
    <t>733191915</t>
  </si>
  <si>
    <t>Zaslepení potrubí ocelového závitového zavařením a skováním DN 25</t>
  </si>
  <si>
    <t>-1282338881</t>
  </si>
  <si>
    <t>https://podminky.urs.cz/item/CS_URS_2025_01/733191915</t>
  </si>
  <si>
    <t>733124122</t>
  </si>
  <si>
    <t>Příplatek k potrubí ocelovému hladkému za zhotovení přechodů z trubek hladkých kováním DN 80/50</t>
  </si>
  <si>
    <t>2005460689</t>
  </si>
  <si>
    <t>https://podminky.urs.cz/item/CS_URS_2025_01/733124122</t>
  </si>
  <si>
    <t>733191925</t>
  </si>
  <si>
    <t>Navaření odbočky na potrubí ocelové závitové DN 25</t>
  </si>
  <si>
    <t>-1269494329</t>
  </si>
  <si>
    <t>https://podminky.urs.cz/item/CS_URS_2025_01/733191925</t>
  </si>
  <si>
    <t>998733101</t>
  </si>
  <si>
    <t>Přesun hmot tonážní pro rozvody potrubí v objektech v do 6 m</t>
  </si>
  <si>
    <t>1936204133</t>
  </si>
  <si>
    <t>https://podminky.urs.cz/item/CS_URS_2025_01/998733101</t>
  </si>
  <si>
    <t>734</t>
  </si>
  <si>
    <t>Ústřední vytápění - armatury</t>
  </si>
  <si>
    <t>734200811</t>
  </si>
  <si>
    <t>Demontáž armatury závitové s jedním závitem přes G 1/2 do G 1/2</t>
  </si>
  <si>
    <t>736289456</t>
  </si>
  <si>
    <t>https://podminky.urs.cz/item/CS_URS_2025_01/734200811</t>
  </si>
  <si>
    <t>734200821</t>
  </si>
  <si>
    <t>Demontáž armatury závitové se dvěma závity přes G 1/2 do G 1/2</t>
  </si>
  <si>
    <t>-30788555</t>
  </si>
  <si>
    <t>https://podminky.urs.cz/item/CS_URS_2025_01/734200821</t>
  </si>
  <si>
    <t>734200822</t>
  </si>
  <si>
    <t>Demontáž armatury závitové se dvěma závity přes G 1/2 do G 1</t>
  </si>
  <si>
    <t>1373375577</t>
  </si>
  <si>
    <t>https://podminky.urs.cz/item/CS_URS_2025_01/734200822</t>
  </si>
  <si>
    <t>734200823</t>
  </si>
  <si>
    <t>Demontáž armatury závitové se dvěma závity přes G 1 přes G 1 do G 6/4</t>
  </si>
  <si>
    <t>299081068</t>
  </si>
  <si>
    <t>https://podminky.urs.cz/item/CS_URS_2025_01/734200823</t>
  </si>
  <si>
    <t>734200824</t>
  </si>
  <si>
    <t>Demontáž armatury závitové se dvěma závity přes G 6/4 do G 2</t>
  </si>
  <si>
    <t>1890924154</t>
  </si>
  <si>
    <t>https://podminky.urs.cz/item/CS_URS_2025_01/734200824</t>
  </si>
  <si>
    <t>734200832</t>
  </si>
  <si>
    <t>Demontáž armatury závitové se třemi závity přes G 1/2 do G 1</t>
  </si>
  <si>
    <t>365727962</t>
  </si>
  <si>
    <t>https://podminky.urs.cz/item/CS_URS_2025_01/734200832</t>
  </si>
  <si>
    <t>734200833</t>
  </si>
  <si>
    <t>Demontáž armatury závitové se třemi závity přes G 1 přes G 1 do G 6/4</t>
  </si>
  <si>
    <t>1844196249</t>
  </si>
  <si>
    <t>https://podminky.urs.cz/item/CS_URS_2025_01/734200833</t>
  </si>
  <si>
    <t>734242417</t>
  </si>
  <si>
    <t>Ventil závitový zpětný přímý G 2 PN 16 do 110°C</t>
  </si>
  <si>
    <t>-217993473</t>
  </si>
  <si>
    <t>https://podminky.urs.cz/item/CS_URS_2025_01/734242417</t>
  </si>
  <si>
    <t>734890801r</t>
  </si>
  <si>
    <t>Přemístění demontovaných armatur vodorovně do 100 m v objektech v do 6 m</t>
  </si>
  <si>
    <t>-788996532</t>
  </si>
  <si>
    <t>0,08</t>
  </si>
  <si>
    <t>734209106R</t>
  </si>
  <si>
    <t>Montáž armatury závitové s jedním závitem M30x1,5</t>
  </si>
  <si>
    <t>-1803986224</t>
  </si>
  <si>
    <t>55128583R</t>
  </si>
  <si>
    <t>hlava elektrická pro termoregulační ventily, bez proudu uzavřeno, napájení 24V, závit M30x1,5</t>
  </si>
  <si>
    <t>746226817</t>
  </si>
  <si>
    <t>734209113R</t>
  </si>
  <si>
    <t>Montáž armatury závitové s dvěma závity G 1/2 - regulační 2-cestné ventily s el. pohony</t>
  </si>
  <si>
    <t>-348622433</t>
  </si>
  <si>
    <t>734209116R</t>
  </si>
  <si>
    <t>Montáž armatury závitové s dvěma závity G 5/4  - regulační 2-cestné ventily s el. pohony</t>
  </si>
  <si>
    <t>784864589</t>
  </si>
  <si>
    <t>734209143R</t>
  </si>
  <si>
    <t>Montáž armatury závitové s čtyřmi závity G 1/2</t>
  </si>
  <si>
    <t>1067987722</t>
  </si>
  <si>
    <t>7342614R03</t>
  </si>
  <si>
    <t>Šroubení dvojité rohové pro otop. tělesa VK, uzavíratelné s vypouštěním, připojovací rozteč 50mm</t>
  </si>
  <si>
    <t>363274054</t>
  </si>
  <si>
    <t>734211120</t>
  </si>
  <si>
    <t>Ventil závitový odvzdušňovací G 1/2 PN 14 do 120°C automatický</t>
  </si>
  <si>
    <t>-503078838</t>
  </si>
  <si>
    <t>https://podminky.urs.cz/item/CS_URS_2025_01/734211120</t>
  </si>
  <si>
    <t>2+2</t>
  </si>
  <si>
    <t>734209113</t>
  </si>
  <si>
    <t>Montáž armatury závitové s dvěma závity G 1/2</t>
  </si>
  <si>
    <t>-1549024180</t>
  </si>
  <si>
    <t>https://podminky.urs.cz/item/CS_URS_2025_01/734209113</t>
  </si>
  <si>
    <t>1+1+1</t>
  </si>
  <si>
    <t>734 22-15TRV2</t>
  </si>
  <si>
    <t>Termostatický radiátorový ventil, rohový, DN15, s přednastavením průtoku, Kvs=0,86, připojení pro term. hlavici M30x1,5</t>
  </si>
  <si>
    <t>1060600907</t>
  </si>
  <si>
    <t>734 26-14RS2</t>
  </si>
  <si>
    <t>Šroubení regulační radiátorové, rohové, uzavírací, s vypouštěním, DN15 (Kvs=1,31)</t>
  </si>
  <si>
    <t>-1451789751</t>
  </si>
  <si>
    <t>734 22-VV15</t>
  </si>
  <si>
    <t>Vyvažovací ventil DN15 (1/2") Kvs=2,52, vyvažování, přednastavení, měření tlaku a průtoku, uzavírání</t>
  </si>
  <si>
    <t>-1292408095</t>
  </si>
  <si>
    <t>734209115</t>
  </si>
  <si>
    <t>Montáž armatury závitové s dvěma závity G 1</t>
  </si>
  <si>
    <t>1106204139</t>
  </si>
  <si>
    <t>https://podminky.urs.cz/item/CS_URS_2025_01/734209115</t>
  </si>
  <si>
    <t>734 22-VV25</t>
  </si>
  <si>
    <t>Vyvažovací ventil DN25 (1") Kvs=8,7, vyvažování, přednastavení, měření tlaku a průtoku, uzavírání</t>
  </si>
  <si>
    <t>773243137</t>
  </si>
  <si>
    <t>734209118</t>
  </si>
  <si>
    <t>Montáž armatury závitové s dvěma závity G 2</t>
  </si>
  <si>
    <t>-1219483475</t>
  </si>
  <si>
    <t>https://podminky.urs.cz/item/CS_URS_2025_01/734209118</t>
  </si>
  <si>
    <t>734 22-VV32.12</t>
  </si>
  <si>
    <t>Vyvažovací ventil DN50 (2"), vyvažování, přednastavení, měření tlaku a průtoku, uzavírání</t>
  </si>
  <si>
    <t>846109184</t>
  </si>
  <si>
    <t>734242414</t>
  </si>
  <si>
    <t>Ventil závitový zpětný přímý G 1 PN 16 do 110°C</t>
  </si>
  <si>
    <t>1061274562</t>
  </si>
  <si>
    <t>https://podminky.urs.cz/item/CS_URS_2025_01/734242414</t>
  </si>
  <si>
    <t>734261233</t>
  </si>
  <si>
    <t>Šroubení topenářské přímé G 1/2 PN 16 do 120°C</t>
  </si>
  <si>
    <t>822336018</t>
  </si>
  <si>
    <t>https://podminky.urs.cz/item/CS_URS_2025_01/734261233</t>
  </si>
  <si>
    <t>734261235</t>
  </si>
  <si>
    <t>Šroubení topenářské přímé G 1 PN 16 do 120°C</t>
  </si>
  <si>
    <t>2024317097</t>
  </si>
  <si>
    <t>https://podminky.urs.cz/item/CS_URS_2025_01/734261235</t>
  </si>
  <si>
    <t>734261238</t>
  </si>
  <si>
    <t>Šroubení topenářské přímé G 2 PN 16 do 120°C</t>
  </si>
  <si>
    <t>807113830</t>
  </si>
  <si>
    <t>https://podminky.urs.cz/item/CS_URS_2025_01/734261238</t>
  </si>
  <si>
    <t>734291123</t>
  </si>
  <si>
    <t>Kohout plnící a vypouštěcí G 1/2 PN 10 do 90°C závitový</t>
  </si>
  <si>
    <t>-121647517</t>
  </si>
  <si>
    <t>https://podminky.urs.cz/item/CS_URS_2025_01/734291123</t>
  </si>
  <si>
    <t>10+1</t>
  </si>
  <si>
    <t>734291262</t>
  </si>
  <si>
    <t>Filtr závitový pro topné a chladicí systémy přímý G 1/2 PN 30 do 110°C s vnitřními závity</t>
  </si>
  <si>
    <t>373195211</t>
  </si>
  <si>
    <t>https://podminky.urs.cz/item/CS_URS_2025_01/734291262</t>
  </si>
  <si>
    <t>734291264</t>
  </si>
  <si>
    <t>Filtr závitový pro topné a chladicí systémy přímý G 1 PN 30 do 110°C s vnitřními závity</t>
  </si>
  <si>
    <t>760854823</t>
  </si>
  <si>
    <t>https://podminky.urs.cz/item/CS_URS_2025_01/734291264</t>
  </si>
  <si>
    <t>734291267</t>
  </si>
  <si>
    <t>Filtr závitový pro topné a chladicí systémy přímý G 2 PN 30 do 110°C s vnitřními závity</t>
  </si>
  <si>
    <t>-279346035</t>
  </si>
  <si>
    <t>https://podminky.urs.cz/item/CS_URS_2025_01/734291267</t>
  </si>
  <si>
    <t>734292712</t>
  </si>
  <si>
    <t>Kohout kulový přímý G 3/8 PN 42 do 185°C vnitřní závit</t>
  </si>
  <si>
    <t>-806113095</t>
  </si>
  <si>
    <t>https://podminky.urs.cz/item/CS_URS_2025_01/734292712</t>
  </si>
  <si>
    <t>734292713</t>
  </si>
  <si>
    <t>Kohout kulový přímý G 1/2 PN 42 do 185°C vnitřní závit</t>
  </si>
  <si>
    <t>-1749121200</t>
  </si>
  <si>
    <t>https://podminky.urs.cz/item/CS_URS_2025_01/734292713</t>
  </si>
  <si>
    <t>4+2</t>
  </si>
  <si>
    <t>734292715</t>
  </si>
  <si>
    <t>Kohout kulový přímý G 1 PN 42 do 185°C vnitřní závit</t>
  </si>
  <si>
    <t>1191072465</t>
  </si>
  <si>
    <t>https://podminky.urs.cz/item/CS_URS_2025_01/734292715</t>
  </si>
  <si>
    <t>734292718</t>
  </si>
  <si>
    <t>Kohout kulový přímý G 2 PN 42 do 185°C vnitřní závit</t>
  </si>
  <si>
    <t>-1037198008</t>
  </si>
  <si>
    <t>https://podminky.urs.cz/item/CS_URS_2025_01/734292718</t>
  </si>
  <si>
    <t>734411113</t>
  </si>
  <si>
    <t>Teploměr technický s pevným stonkem a jímkou zadní připojení průměr 80 mm délky 50 mm</t>
  </si>
  <si>
    <t>2035253054</t>
  </si>
  <si>
    <t>https://podminky.urs.cz/item/CS_URS_2025_01/734411113</t>
  </si>
  <si>
    <t>5+3</t>
  </si>
  <si>
    <t>734421102</t>
  </si>
  <si>
    <t>Tlakoměr s pevným stonkem a zpětnou klapkou tlak 0-16 bar průměr 63 mm spodní připojení</t>
  </si>
  <si>
    <t>-697806981</t>
  </si>
  <si>
    <t>https://podminky.urs.cz/item/CS_URS_2025_01/734421102</t>
  </si>
  <si>
    <t>1+1</t>
  </si>
  <si>
    <t>734424101</t>
  </si>
  <si>
    <t>Kondenzační smyčka k přivaření zahnutá PN 250 do 300°C</t>
  </si>
  <si>
    <t>1513119966</t>
  </si>
  <si>
    <t>https://podminky.urs.cz/item/CS_URS_2025_01/734424101</t>
  </si>
  <si>
    <t>734494213R</t>
  </si>
  <si>
    <t>Návarek s trubkovým závitem G 1/2 dle požadavku MaR</t>
  </si>
  <si>
    <t>2086849658</t>
  </si>
  <si>
    <t>8+4</t>
  </si>
  <si>
    <t>998734101</t>
  </si>
  <si>
    <t>Přesun hmot tonážní pro armatury v objektech v do 6 m</t>
  </si>
  <si>
    <t>1745970005</t>
  </si>
  <si>
    <t>https://podminky.urs.cz/item/CS_URS_2025_01/998734101</t>
  </si>
  <si>
    <t>735</t>
  </si>
  <si>
    <t>Ústřední vytápění - otopná tělesa</t>
  </si>
  <si>
    <t>735111810</t>
  </si>
  <si>
    <t>Demontáž otopného tělesa litinového článkového</t>
  </si>
  <si>
    <t>2008184280</t>
  </si>
  <si>
    <t>https://podminky.urs.cz/item/CS_URS_2025_01/735111810</t>
  </si>
  <si>
    <t>139*0,26</t>
  </si>
  <si>
    <t>735890801</t>
  </si>
  <si>
    <t>Přemístění demontovaného otopného tělesa vodorovně 100 m v objektech výšky do 6 m</t>
  </si>
  <si>
    <t>CS ÚRS 2022 01</t>
  </si>
  <si>
    <t>1637649553</t>
  </si>
  <si>
    <t>https://podminky.urs.cz/item/CS_URS_2022_01/735890801</t>
  </si>
  <si>
    <t>0,86</t>
  </si>
  <si>
    <t>735152275</t>
  </si>
  <si>
    <t>Otopné těleso panelové VK jednodeskové 1 přídavná přestupní plocha výška/délka 600/800 mm výkon 802 W</t>
  </si>
  <si>
    <t>-555863286</t>
  </si>
  <si>
    <t>https://podminky.urs.cz/item/CS_URS_2025_01/735152275</t>
  </si>
  <si>
    <t>735152476</t>
  </si>
  <si>
    <t>Otopné těleso panelové VK dvoudeskové 1 přídavná přestupní plocha výška/délka 600/900 mm výkon 1159 W</t>
  </si>
  <si>
    <t>-286075359</t>
  </si>
  <si>
    <t>https://podminky.urs.cz/item/CS_URS_2025_01/735152476</t>
  </si>
  <si>
    <t>735152479</t>
  </si>
  <si>
    <t>Otopné těleso panelové VK dvoudeskové 1 přídavná přestupní plocha výška/délka 600/1200 mm výkon 1546 W</t>
  </si>
  <si>
    <t>1574763522</t>
  </si>
  <si>
    <t>https://podminky.urs.cz/item/CS_URS_2025_01/735152479</t>
  </si>
  <si>
    <t>735164511</t>
  </si>
  <si>
    <t>Montáž otopného tělesa trubkového na stěnu výšky tělesa do 1500 mm</t>
  </si>
  <si>
    <t>1095950434</t>
  </si>
  <si>
    <t>https://podminky.urs.cz/item/CS_URS_2025_01/735164511</t>
  </si>
  <si>
    <t>54153043R</t>
  </si>
  <si>
    <t>otopné těleso trubkové - žebřík, spodní připojení, rozměr 1500x450mm</t>
  </si>
  <si>
    <t>1863308008</t>
  </si>
  <si>
    <t>998735101</t>
  </si>
  <si>
    <t>Přesun hmot tonážní pro otopná tělesa v objektech v do 6 m</t>
  </si>
  <si>
    <t>-1587564281</t>
  </si>
  <si>
    <t>https://podminky.urs.cz/item/CS_URS_2025_01/998735101</t>
  </si>
  <si>
    <t>783425428r</t>
  </si>
  <si>
    <t>Nátěry syntetické potrubí do DN 50 barva dražší základní antikorozní</t>
  </si>
  <si>
    <t>-621418588</t>
  </si>
  <si>
    <t>48+33+14+106+21+14</t>
  </si>
  <si>
    <t>rezerva pro skryté potrubí</t>
  </si>
  <si>
    <t>783425528r</t>
  </si>
  <si>
    <t>Nátěry syntetické potrubí do DN 100 barva dražší základní antikorozní</t>
  </si>
  <si>
    <t>485287000</t>
  </si>
  <si>
    <t>713410831</t>
  </si>
  <si>
    <t>Odstranění izolace tepelné potrubí pásy nebo rohožemi s AL fólií staženými drátem tl do 50 mm</t>
  </si>
  <si>
    <t>-1094790301</t>
  </si>
  <si>
    <t>https://podminky.urs.cz/item/CS_URS_2025_01/713410831</t>
  </si>
  <si>
    <t>200+6</t>
  </si>
  <si>
    <t>rezrva pro stávající nefunkční potrubí překážející stavbě</t>
  </si>
  <si>
    <t>713410833</t>
  </si>
  <si>
    <t>Odstranění izolace tepelné potrubí pásy nebo rohožemi s AL fólií staženými drátem tl přes 50 mm</t>
  </si>
  <si>
    <t>633269326</t>
  </si>
  <si>
    <t>https://podminky.urs.cz/item/CS_URS_2025_01/713410833</t>
  </si>
  <si>
    <t>713463311</t>
  </si>
  <si>
    <t>Montáž izolace tepelné potrubí potrubními pouzdry s Al fólií s přesahem Al páskou 1x D do 50 mm</t>
  </si>
  <si>
    <t>1036822382</t>
  </si>
  <si>
    <t>https://podminky.urs.cz/item/CS_URS_2025_01/713463311</t>
  </si>
  <si>
    <t>20+33+14+136+21</t>
  </si>
  <si>
    <t>63154003</t>
  </si>
  <si>
    <t>pouzdro izolační potrubní z minerální vlny s Al fólií max. 250/100°C 18/20mm</t>
  </si>
  <si>
    <t>-1613934187</t>
  </si>
  <si>
    <t>63154530</t>
  </si>
  <si>
    <t>pouzdro izolační potrubní z minerální vlny s Al fólií max. 250/100°C 22/30mm</t>
  </si>
  <si>
    <t>1755368236</t>
  </si>
  <si>
    <t>63154531</t>
  </si>
  <si>
    <t>pouzdro izolační potrubní z minerální vlny s Al fólií max. 250/100°C 28/30mm</t>
  </si>
  <si>
    <t>436344158</t>
  </si>
  <si>
    <t>63154572</t>
  </si>
  <si>
    <t>pouzdro izolační potrubní z minerální vlny s Al fólií max. 250/100°C 35/40mm</t>
  </si>
  <si>
    <t>1360680269</t>
  </si>
  <si>
    <t>63154573</t>
  </si>
  <si>
    <t>pouzdro izolační potrubní z minerální vlny s Al fólií max. 250/100°C 42/40mm</t>
  </si>
  <si>
    <t>-872631228</t>
  </si>
  <si>
    <t>713463313</t>
  </si>
  <si>
    <t>Montáž izolace tepelné potrubí potrubními pouzdry s Al fólií s přesahem Al páskou 1x D přes 100 do 150 mm</t>
  </si>
  <si>
    <t>1349781879</t>
  </si>
  <si>
    <t>https://podminky.urs.cz/item/CS_URS_2025_01/713463313</t>
  </si>
  <si>
    <t>8+14</t>
  </si>
  <si>
    <t>63154058</t>
  </si>
  <si>
    <t>pouzdro izolační potrubní z minerální vlny s Al fólií max. 250/100°C 133/100mm</t>
  </si>
  <si>
    <t>1978458350</t>
  </si>
  <si>
    <t>63154023</t>
  </si>
  <si>
    <t>pouzdro izolační potrubní z minerální vlny s Al fólií max. 250/100°C 64/50mm</t>
  </si>
  <si>
    <t>1253223172</t>
  </si>
  <si>
    <t>71346-PE02</t>
  </si>
  <si>
    <t>Montáž tepelné izolace potrubí z pěnového PE, lepené, DN přes 16 do 25mm</t>
  </si>
  <si>
    <t>830732265</t>
  </si>
  <si>
    <t>28377105</t>
  </si>
  <si>
    <t>pouzdro izolační potrubní z pěnového polyetylenu 18/13mm</t>
  </si>
  <si>
    <t>577604757</t>
  </si>
  <si>
    <t>Z</t>
  </si>
  <si>
    <t>Zámečnické výrobky</t>
  </si>
  <si>
    <t>733193810</t>
  </si>
  <si>
    <t>Rozřezání konzoly, podpěry nebo výložníku pro potrubí z L profilu do 50x50x5 mm</t>
  </si>
  <si>
    <t>77243126</t>
  </si>
  <si>
    <t>https://podminky.urs.cz/item/CS_URS_2025_01/733193810</t>
  </si>
  <si>
    <t>733193820</t>
  </si>
  <si>
    <t>Rozřezání konzoly, podpěry nebo výložníku pro potrubí z L profilu přes 50x50x5 do 80x80x8 mm</t>
  </si>
  <si>
    <t>163008270</t>
  </si>
  <si>
    <t>https://podminky.urs.cz/item/CS_URS_2025_01/733193820</t>
  </si>
  <si>
    <t>767-Z01</t>
  </si>
  <si>
    <t>Montáž kovových stavebních doplňkových konstrukcí</t>
  </si>
  <si>
    <t>524969580</t>
  </si>
  <si>
    <t>767-Z52015</t>
  </si>
  <si>
    <t>Jednoduchý závěs pro potrubí vytápění, sestava, do stropu, potrubí DN15 - DN20</t>
  </si>
  <si>
    <t>-652936008</t>
  </si>
  <si>
    <t>767-Z52032</t>
  </si>
  <si>
    <t>Jednoduchý závěs pro potrubí vytápění, sestava, do stropu, potrubí DN25 - DN40</t>
  </si>
  <si>
    <t>2004258415</t>
  </si>
  <si>
    <t>HZS</t>
  </si>
  <si>
    <t>799-M01</t>
  </si>
  <si>
    <t>Doregulování hydrodynamických tlaků</t>
  </si>
  <si>
    <t>hod</t>
  </si>
  <si>
    <t>-2028451985</t>
  </si>
  <si>
    <t>799-M02</t>
  </si>
  <si>
    <t>Uvedení do provozu</t>
  </si>
  <si>
    <t>-250019320</t>
  </si>
  <si>
    <t>799-M04</t>
  </si>
  <si>
    <t>Napuštění a odvzdušnění soustavy</t>
  </si>
  <si>
    <t>-148837760</t>
  </si>
  <si>
    <t>799-M05</t>
  </si>
  <si>
    <t>Topná zkouška</t>
  </si>
  <si>
    <t>-243213841</t>
  </si>
  <si>
    <t>799-M08</t>
  </si>
  <si>
    <t>Vypuštění části topného systému</t>
  </si>
  <si>
    <t>-295810096</t>
  </si>
  <si>
    <t xml:space="preserve">D1.01.4d - Měření a regulace </t>
  </si>
  <si>
    <t>Ing. Kalany</t>
  </si>
  <si>
    <t>D1 - VZT1</t>
  </si>
  <si>
    <t>D1a - STÁVAJÍCÍ VZT JEDNOTKY TRANSFUZNÍHO ODDĚLENÍ</t>
  </si>
  <si>
    <t>D2 - DDC - ROZVADĚČ D-MR</t>
  </si>
  <si>
    <t>D3 - ROZVADĚČ D-MR</t>
  </si>
  <si>
    <t>D4 - Kabely a žlaby ( Dodávka + Montáž)</t>
  </si>
  <si>
    <t>D5 - Další služby</t>
  </si>
  <si>
    <t>D1</t>
  </si>
  <si>
    <t>VZT1</t>
  </si>
  <si>
    <t>B3, B4</t>
  </si>
  <si>
    <t>Ponorné teplotní čidlo Ni1000 - s jímkou 100mm, -30...+130°C</t>
  </si>
  <si>
    <t>B2, B5, B6</t>
  </si>
  <si>
    <t>Kanálové teplotní čidlo Ni1000 - 0,4 m, -50…+80°C</t>
  </si>
  <si>
    <t>B1, B7, B8</t>
  </si>
  <si>
    <t>Kanálové čidlo rel. vlhkosti a teploty 2x 0-10 V</t>
  </si>
  <si>
    <t>B9, B10</t>
  </si>
  <si>
    <t>Prostorové čidlo rel. vlhkosti a teploty 2x 0-10 V, displej</t>
  </si>
  <si>
    <t>P1, P2</t>
  </si>
  <si>
    <t>Čidlo diferenčního tlaku pro vzduch, 0…10 V, 0…1000 / 0…1500 / 0…3000 Pa, lineární char.</t>
  </si>
  <si>
    <t>B11, B12, B13</t>
  </si>
  <si>
    <t>Prostorové teplotní čidlo LG-Ni1000, 0…+50°C</t>
  </si>
  <si>
    <t>F3, F4</t>
  </si>
  <si>
    <t>Diferenční tlakový spínač 20...300 Pa</t>
  </si>
  <si>
    <t>F1, F2, F6, F7</t>
  </si>
  <si>
    <t>Diferenční tlakový spínač 50…500 Pa</t>
  </si>
  <si>
    <t>F8-PMO</t>
  </si>
  <si>
    <t>Protimrazová ochrana aktivní, kapilára 6 m</t>
  </si>
  <si>
    <t>F8-PMO.1</t>
  </si>
  <si>
    <t>Sada úchytek kapiláry protimrazové ochrany</t>
  </si>
  <si>
    <t>F5</t>
  </si>
  <si>
    <t>Kanálový hygrostat 15..95% rv, nastav. uvnitř</t>
  </si>
  <si>
    <t>F9</t>
  </si>
  <si>
    <t>Diferenční tlakový spínač 100...1000 Pa</t>
  </si>
  <si>
    <t>Yk1, Yk2</t>
  </si>
  <si>
    <t>Klapkový pohon 24V, toč. 0..10V, 7 Nm, havar. fce</t>
  </si>
  <si>
    <t>Ykr1</t>
  </si>
  <si>
    <t>Klapkový pohon AC 24V, toč. řízení DC 0/2..10V, 10Nm,</t>
  </si>
  <si>
    <t>Ykc1</t>
  </si>
  <si>
    <t>Yv1</t>
  </si>
  <si>
    <t>Ventil 2cestný, PN16, DN15, Kvs=2,5m3/h, zdvih 5,5mm, teplota média -25…120°C</t>
  </si>
  <si>
    <t>Yv2</t>
  </si>
  <si>
    <t>Ventil 2cestný, PN16, DN15, Kvs=1m3/h, zdvih 5,5mm, teplota média -25…120°C</t>
  </si>
  <si>
    <t>Yv1, Yv2</t>
  </si>
  <si>
    <t>Pohon AC/DC 24V, 400N, DC 0…10V, 4…20mA, 30s, 5,5mm, teplota média 1 až 130 °C, ruční ovládání, certifikát CE</t>
  </si>
  <si>
    <t>C1</t>
  </si>
  <si>
    <t>Dvoustupňový detektor úniku chladiva, 2x binární výstup, 2x 0-10 V / 4-20 mA, RS485 Modbus RTU</t>
  </si>
  <si>
    <t>D1a</t>
  </si>
  <si>
    <t>STÁVAJÍCÍ VZT JEDNOTKY TRANSFUZNÍHO ODDĚLENÍ</t>
  </si>
  <si>
    <t>B14</t>
  </si>
  <si>
    <t>Yv8</t>
  </si>
  <si>
    <t>Ventil 2cestný, PN16, DN32, Kvs=16m3/h, zdvih 5,5mm, teplota média -25…120°C</t>
  </si>
  <si>
    <t>Yv8.1</t>
  </si>
  <si>
    <t>D2</t>
  </si>
  <si>
    <t>DDC - ROZVADĚČ D-MR</t>
  </si>
  <si>
    <t>DDC1</t>
  </si>
  <si>
    <t>Modulární automatizační stanice PXC7, 200x I/O, Island bus, 2x Modbus RTU/BACnet MS/TP, Modbus TCP, KNX PL-Link, M-Bus; BACnet/IP</t>
  </si>
  <si>
    <t>N1</t>
  </si>
  <si>
    <t>Napájecí modul 1.2 A</t>
  </si>
  <si>
    <t>N2</t>
  </si>
  <si>
    <t>Sběrnicový modul</t>
  </si>
  <si>
    <t>A1-A4</t>
  </si>
  <si>
    <t>Univerzální modul, 8x UIO</t>
  </si>
  <si>
    <t>A5-A6</t>
  </si>
  <si>
    <t>Univerzální modul s místním ovládáním a LCD, 8x UIO</t>
  </si>
  <si>
    <t>A7-A9</t>
  </si>
  <si>
    <t>Modul digitálních vstupů, 16 I/O</t>
  </si>
  <si>
    <t>A10-A12</t>
  </si>
  <si>
    <t>Modul digitálních výstupů, 6 I/O</t>
  </si>
  <si>
    <t>Pol30</t>
  </si>
  <si>
    <t>Adresovací kolíčky   1 ... 24, + 2 resetovací</t>
  </si>
  <si>
    <t>PXM</t>
  </si>
  <si>
    <t>Dotykový panel 7", vestavěný BACnet/IP klient, vestavěný webový server HTML5.0</t>
  </si>
  <si>
    <t>Pol31</t>
  </si>
  <si>
    <t>Kabel 3m pro panel ovládaci panel</t>
  </si>
  <si>
    <t>SWITCH</t>
  </si>
  <si>
    <t>Síťový spínač, neřízený, Fast Ethernet, Počet portů: 5x RJ45, IP30, -10 °C...60 °C, 10/100MBit/s, s napájením 24V AC/DC, v krytí IP20</t>
  </si>
  <si>
    <t>Pol32</t>
  </si>
  <si>
    <t>Desigo CC, licence 100 DB (BA - Building Automation)</t>
  </si>
  <si>
    <t>D3</t>
  </si>
  <si>
    <t>ROZVADĚČ D-MR</t>
  </si>
  <si>
    <t>Pol33</t>
  </si>
  <si>
    <t>Rozvaděčová skříň (v x š x h) 2000x800x400mm</t>
  </si>
  <si>
    <t>D4</t>
  </si>
  <si>
    <t>Kabely a žlaby ( Dodávka + Montáž)</t>
  </si>
  <si>
    <t>Pol34</t>
  </si>
  <si>
    <t>Plechový kabelový žlab 125/100 vč.příslušenství, kotvicího a nosného materiálu, tvarovek</t>
  </si>
  <si>
    <t>Pol35</t>
  </si>
  <si>
    <t>Plechový kabelový žlab 62/50 vč.příslušenství, kotvicího a nosného materiálu, tvarovek</t>
  </si>
  <si>
    <t>Pol36</t>
  </si>
  <si>
    <t>Plechový kabelový žlab 40/20 vč.příslušenství, kotvicího a nosného materiálu, tvarovek</t>
  </si>
  <si>
    <t>Pol37</t>
  </si>
  <si>
    <t>Trubka D16 + příslušenství</t>
  </si>
  <si>
    <t>Pol38</t>
  </si>
  <si>
    <t>Trubka ohebna</t>
  </si>
  <si>
    <t>Pol39</t>
  </si>
  <si>
    <t>H07V 10 mm2</t>
  </si>
  <si>
    <t>Pol40</t>
  </si>
  <si>
    <t>Kabel CYKY-J 3x1,5</t>
  </si>
  <si>
    <t>Pol41</t>
  </si>
  <si>
    <t>JXFE-R 2x2x0,8</t>
  </si>
  <si>
    <t>Pol42</t>
  </si>
  <si>
    <t>Kabel JYTY-O 2x1</t>
  </si>
  <si>
    <t>Pol43</t>
  </si>
  <si>
    <t>Kabel JYTY-O 4x1</t>
  </si>
  <si>
    <t>Pol44</t>
  </si>
  <si>
    <t>Kabel JYTY-J 7x1</t>
  </si>
  <si>
    <t>Pol45</t>
  </si>
  <si>
    <t>JE-H(St)H FE180/E30 2x2x0.8</t>
  </si>
  <si>
    <t>Pol46</t>
  </si>
  <si>
    <t>Patch babel (5m)</t>
  </si>
  <si>
    <t>Pol47</t>
  </si>
  <si>
    <t>Demontáž periferií směšovacího uzlu stávající VZT jednotky transfuzního oddělení ze stávajícího rozvaděče</t>
  </si>
  <si>
    <t>Pol48</t>
  </si>
  <si>
    <t>Montáž a zapojení periferií, EC motorů, tepelných čerpadel, zvlhčovače, kondenzačných jednotek,klimatizační jednotky, termopohony, PPK a regulačních klapek atd..</t>
  </si>
  <si>
    <t>Pol49</t>
  </si>
  <si>
    <t>Instalační krabice univerzální KU</t>
  </si>
  <si>
    <t>Pol50</t>
  </si>
  <si>
    <t>Panel s tlačitkem, houkačkou a signalizací poruchy + příslušenství</t>
  </si>
  <si>
    <t>Pol51</t>
  </si>
  <si>
    <t>Protipožární ucpávky :</t>
  </si>
  <si>
    <t>Pol52</t>
  </si>
  <si>
    <t>Drobný instalační materiál</t>
  </si>
  <si>
    <t>D5</t>
  </si>
  <si>
    <t>Další služby</t>
  </si>
  <si>
    <t>Pol53</t>
  </si>
  <si>
    <t>Zpracování PD, svorková schémata rozvaděče</t>
  </si>
  <si>
    <t>Pol54</t>
  </si>
  <si>
    <t>Zpracování aplikačního software pro řídicí systém DDC</t>
  </si>
  <si>
    <t>bodů</t>
  </si>
  <si>
    <t>Pol55</t>
  </si>
  <si>
    <t>Uvedení do provozu včetně zaregulování DDC</t>
  </si>
  <si>
    <t>Pol56</t>
  </si>
  <si>
    <t>Integrace split jednotek</t>
  </si>
  <si>
    <t>Pol57</t>
  </si>
  <si>
    <t>grafická vizualizace  DDC+ Modbus</t>
  </si>
  <si>
    <t>Pol58</t>
  </si>
  <si>
    <t>Zaškolení obsluhy</t>
  </si>
  <si>
    <t>Pol59</t>
  </si>
  <si>
    <t>Zpracování návodů pro obsluhu</t>
  </si>
  <si>
    <t>Pol60</t>
  </si>
  <si>
    <t>Zkouška systému MaR vč. související  částí elektro</t>
  </si>
  <si>
    <t>Pol61</t>
  </si>
  <si>
    <t>Výchozí revize elektro</t>
  </si>
  <si>
    <t>Pol62</t>
  </si>
  <si>
    <t>Koordinace, vedení proejktu</t>
  </si>
  <si>
    <t>Pol63</t>
  </si>
  <si>
    <t>Doprava, přesuny materiálu</t>
  </si>
  <si>
    <t>Pol64</t>
  </si>
  <si>
    <t>Zařízení staveniště</t>
  </si>
  <si>
    <t>Pol65</t>
  </si>
  <si>
    <t>Drobné stavební přípomoce</t>
  </si>
  <si>
    <t>D1.01.4e - Zdravotně technické instalace</t>
  </si>
  <si>
    <t>PROfi Jihlava, spol. s r.o. - Milan Fiala</t>
  </si>
  <si>
    <t xml:space="preserve">    721 - Zdravotechnika - vnitřní kanalizace</t>
  </si>
  <si>
    <t xml:space="preserve">    722 - Zdravotechnika - vnitřní vodovod</t>
  </si>
  <si>
    <t xml:space="preserve">    726 - Zdravotechnika - předstěnové instalace</t>
  </si>
  <si>
    <t>721</t>
  </si>
  <si>
    <t>Zdravotechnika - vnitřní kanalizace</t>
  </si>
  <si>
    <t>721140806</t>
  </si>
  <si>
    <t>Demontáž potrubí litinové DN přes 100 do 200</t>
  </si>
  <si>
    <t>-1355107878</t>
  </si>
  <si>
    <t>https://podminky.urs.cz/item/CS_URS_2025_01/721140806</t>
  </si>
  <si>
    <t>721140916</t>
  </si>
  <si>
    <t>Potrubí litinové propojení potrubí DN 125</t>
  </si>
  <si>
    <t>-862117862</t>
  </si>
  <si>
    <t>https://podminky.urs.cz/item/CS_URS_2025_01/721140916</t>
  </si>
  <si>
    <t>721140926</t>
  </si>
  <si>
    <t>Potrubí litinové odpadní krácení trub DN 125</t>
  </si>
  <si>
    <t>346433984</t>
  </si>
  <si>
    <t>https://podminky.urs.cz/item/CS_URS_2025_01/721140926</t>
  </si>
  <si>
    <t>721171904</t>
  </si>
  <si>
    <t>Potrubí z PP vsazení odbočky do hrdla DN 75</t>
  </si>
  <si>
    <t>-1826078056</t>
  </si>
  <si>
    <t>https://podminky.urs.cz/item/CS_URS_2025_01/721171904</t>
  </si>
  <si>
    <t>721171907</t>
  </si>
  <si>
    <t>Potrubí z PP vsazení odbočky do hrdla DN 160</t>
  </si>
  <si>
    <t>-617851492</t>
  </si>
  <si>
    <t>https://podminky.urs.cz/item/CS_URS_2025_01/721171907</t>
  </si>
  <si>
    <t>721171908</t>
  </si>
  <si>
    <t>Potrubí z PP vsazení odbočky do hrdla DN 200</t>
  </si>
  <si>
    <t>-685134201</t>
  </si>
  <si>
    <t>https://podminky.urs.cz/item/CS_URS_2025_01/721171908</t>
  </si>
  <si>
    <t>721171913</t>
  </si>
  <si>
    <t>Potrubí z PP propojení potrubí DN 50</t>
  </si>
  <si>
    <t>1431045930</t>
  </si>
  <si>
    <t>https://podminky.urs.cz/item/CS_URS_2025_01/721171913</t>
  </si>
  <si>
    <t>721171916</t>
  </si>
  <si>
    <t>Potrubí z PP propojení potrubí DN 125</t>
  </si>
  <si>
    <t>132707466</t>
  </si>
  <si>
    <t>https://podminky.urs.cz/item/CS_URS_2025_01/721171916</t>
  </si>
  <si>
    <t>721173401</t>
  </si>
  <si>
    <t>Potrubí kanalizační z PVC SN 4 svodné DN 110</t>
  </si>
  <si>
    <t>1513331410</t>
  </si>
  <si>
    <t>https://podminky.urs.cz/item/CS_URS_2025_01/721173401</t>
  </si>
  <si>
    <t>721173402</t>
  </si>
  <si>
    <t>Potrubí kanalizační z PVC SN 4 svodné DN 125</t>
  </si>
  <si>
    <t>1363498843</t>
  </si>
  <si>
    <t>https://podminky.urs.cz/item/CS_URS_2025_01/721173402</t>
  </si>
  <si>
    <t>721174025</t>
  </si>
  <si>
    <t>Potrubí kanalizační z PP odpadní DN 110</t>
  </si>
  <si>
    <t>1309703100</t>
  </si>
  <si>
    <t>https://podminky.urs.cz/item/CS_URS_2025_01/721174025</t>
  </si>
  <si>
    <t>721174026</t>
  </si>
  <si>
    <t>Potrubí kanalizační z PP odpadní DN 125</t>
  </si>
  <si>
    <t>-1550439913</t>
  </si>
  <si>
    <t>https://podminky.urs.cz/item/CS_URS_2025_01/721174026</t>
  </si>
  <si>
    <t>721174041</t>
  </si>
  <si>
    <t>Potrubí kanalizační z PP připojovací DN 32</t>
  </si>
  <si>
    <t>1138472471</t>
  </si>
  <si>
    <t>https://podminky.urs.cz/item/CS_URS_2025_01/721174041</t>
  </si>
  <si>
    <t>721174042</t>
  </si>
  <si>
    <t>Potrubí kanalizační z PP připojovací DN 40</t>
  </si>
  <si>
    <t>1034735850</t>
  </si>
  <si>
    <t>https://podminky.urs.cz/item/CS_URS_2025_01/721174042</t>
  </si>
  <si>
    <t>721174043</t>
  </si>
  <si>
    <t>Potrubí kanalizační z PP připojovací DN 50</t>
  </si>
  <si>
    <t>1895954453</t>
  </si>
  <si>
    <t>https://podminky.urs.cz/item/CS_URS_2025_01/721174043</t>
  </si>
  <si>
    <t>721174044</t>
  </si>
  <si>
    <t>Potrubí kanalizační z PP připojovací DN 75</t>
  </si>
  <si>
    <t>309034980</t>
  </si>
  <si>
    <t>https://podminky.urs.cz/item/CS_URS_2025_01/721174044</t>
  </si>
  <si>
    <t>721174045</t>
  </si>
  <si>
    <t>Potrubí kanalizační z PP připojovací DN 110</t>
  </si>
  <si>
    <t>-864143687</t>
  </si>
  <si>
    <t>https://podminky.urs.cz/item/CS_URS_2025_01/721174045</t>
  </si>
  <si>
    <t>721174062</t>
  </si>
  <si>
    <t>Potrubí kanalizační z PP větrací DN 75</t>
  </si>
  <si>
    <t>1706724206</t>
  </si>
  <si>
    <t>https://podminky.urs.cz/item/CS_URS_2025_01/721174062</t>
  </si>
  <si>
    <t>721174063</t>
  </si>
  <si>
    <t>Potrubí kanalizační z PP větrací DN 110</t>
  </si>
  <si>
    <t>-1278695981</t>
  </si>
  <si>
    <t>https://podminky.urs.cz/item/CS_URS_2025_01/721174063</t>
  </si>
  <si>
    <t>721194103</t>
  </si>
  <si>
    <t>Vyvedení a upevnění odpadních výpustek DN 32</t>
  </si>
  <si>
    <t>1751346435</t>
  </si>
  <si>
    <t>https://podminky.urs.cz/item/CS_URS_2025_01/721194103</t>
  </si>
  <si>
    <t>721194104</t>
  </si>
  <si>
    <t>Vyvedení a upevnění odpadních výpustek DN 40</t>
  </si>
  <si>
    <t>1097648084</t>
  </si>
  <si>
    <t>https://podminky.urs.cz/item/CS_URS_2025_01/721194104</t>
  </si>
  <si>
    <t>721194105</t>
  </si>
  <si>
    <t>Vyvedení a upevnění odpadních výpustek DN 50</t>
  </si>
  <si>
    <t>-1843225534</t>
  </si>
  <si>
    <t>https://podminky.urs.cz/item/CS_URS_2025_01/721194105</t>
  </si>
  <si>
    <t>721194109</t>
  </si>
  <si>
    <t>Vyvedení a upevnění odpadních výpustek DN 110</t>
  </si>
  <si>
    <t>498653939</t>
  </si>
  <si>
    <t>https://podminky.urs.cz/item/CS_URS_2025_01/721194109</t>
  </si>
  <si>
    <t>721219128</t>
  </si>
  <si>
    <t>Montáž odtokového sprchového žlabu délky do 1050 mm</t>
  </si>
  <si>
    <t>1851397299</t>
  </si>
  <si>
    <t>https://podminky.urs.cz/item/CS_URS_2025_01/721219128</t>
  </si>
  <si>
    <t>55233100HL6</t>
  </si>
  <si>
    <t>žlab sprchového koutu se zápachovou uzávěrkou š 600mm</t>
  </si>
  <si>
    <t>938775346</t>
  </si>
  <si>
    <t>721229111</t>
  </si>
  <si>
    <t>Montáž zápachové uzávěrky pro pračku a myčku do DN 50 ostatní typ</t>
  </si>
  <si>
    <t>24804889</t>
  </si>
  <si>
    <t>https://podminky.urs.cz/item/CS_URS_2025_01/721229111</t>
  </si>
  <si>
    <t>551617836HL</t>
  </si>
  <si>
    <t>kondenzátní sifon podomítkový  DN 32 s krytem 120x120 mm</t>
  </si>
  <si>
    <t>1850524114</t>
  </si>
  <si>
    <t>721269205-R</t>
  </si>
  <si>
    <t>Montáž čistících tvarovek polypropylenových  PP  DN 110</t>
  </si>
  <si>
    <t>-407479220</t>
  </si>
  <si>
    <t>56231141HL</t>
  </si>
  <si>
    <t>čistící tvarovka s hladkým koncem do hrdla na plastového potrubí DN 110</t>
  </si>
  <si>
    <t>-403926694</t>
  </si>
  <si>
    <t>721279126</t>
  </si>
  <si>
    <t>Montáž přivzdušňovací ventil odpadních potrubí DN do 110 ostatní typ</t>
  </si>
  <si>
    <t>-157839434</t>
  </si>
  <si>
    <t>https://podminky.urs.cz/item/CS_URS_2025_01/721279126</t>
  </si>
  <si>
    <t>55141363HL</t>
  </si>
  <si>
    <t>Kanalizační přivzdušňovací ventil DN50/75 podomítkový s krytem</t>
  </si>
  <si>
    <t>914563936</t>
  </si>
  <si>
    <t>721290111</t>
  </si>
  <si>
    <t>Zkouška těsnosti potrubí kanalizace vodou DN do 125</t>
  </si>
  <si>
    <t>-1311476971</t>
  </si>
  <si>
    <t>https://podminky.urs.cz/item/CS_URS_2025_01/721290111</t>
  </si>
  <si>
    <t>998721103</t>
  </si>
  <si>
    <t>Přesun hmot tonážní pro vnitřní kanalizaci v objektech v přes 12 do 24 m</t>
  </si>
  <si>
    <t>-901272178</t>
  </si>
  <si>
    <t>https://podminky.urs.cz/item/CS_URS_2025_01/998721103</t>
  </si>
  <si>
    <t>722</t>
  </si>
  <si>
    <t>Zdravotechnika - vnitřní vodovod</t>
  </si>
  <si>
    <t>722190901</t>
  </si>
  <si>
    <t>Uzavření nebo otevření vodovodního potrubí při opravách</t>
  </si>
  <si>
    <t>184565320</t>
  </si>
  <si>
    <t>https://podminky.urs.cz/item/CS_URS_2025_01/722190901</t>
  </si>
  <si>
    <t>722170801</t>
  </si>
  <si>
    <t>Demontáž rozvodů vody z plastů D do 25</t>
  </si>
  <si>
    <t>1012748524</t>
  </si>
  <si>
    <t>https://podminky.urs.cz/item/CS_URS_2025_01/722170801</t>
  </si>
  <si>
    <t>722181812</t>
  </si>
  <si>
    <t>Demontáž plstěných pásů z trub D do 50</t>
  </si>
  <si>
    <t>-1346152381</t>
  </si>
  <si>
    <t>https://podminky.urs.cz/item/CS_URS_2025_01/722181812</t>
  </si>
  <si>
    <t>722171912</t>
  </si>
  <si>
    <t>Potrubí plastové odříznutí trubky D přes 16 do 20 mm</t>
  </si>
  <si>
    <t>1245504680</t>
  </si>
  <si>
    <t>https://podminky.urs.cz/item/CS_URS_2025_01/722171912</t>
  </si>
  <si>
    <t>722250134D-R</t>
  </si>
  <si>
    <t>Demontáž hydrantové skříně s vybavením</t>
  </si>
  <si>
    <t>-294711279</t>
  </si>
  <si>
    <t>722160976</t>
  </si>
  <si>
    <t>Oprava potrubí vodovodního měděného vsazení odbočky D 35</t>
  </si>
  <si>
    <t>-920579524</t>
  </si>
  <si>
    <t>https://podminky.urs.cz/item/CS_URS_2025_01/722160976</t>
  </si>
  <si>
    <t>722160977</t>
  </si>
  <si>
    <t>Oprava potrubí vodovodního měděného vsazení odbočky D 42</t>
  </si>
  <si>
    <t>-1574382204</t>
  </si>
  <si>
    <t>https://podminky.urs.cz/item/CS_URS_2025_01/722160977</t>
  </si>
  <si>
    <t>722160123</t>
  </si>
  <si>
    <t>Potrubí vodovodní měděné polotvrdé spojované tvrdým pájením D 18x1 mm</t>
  </si>
  <si>
    <t>-2011331505</t>
  </si>
  <si>
    <t>https://podminky.urs.cz/item/CS_URS_2025_01/722160123</t>
  </si>
  <si>
    <t>722160124</t>
  </si>
  <si>
    <t>Potrubí vodovodní měděné polotvrdé spojované tvrdým pájením D 22x1,5 mm</t>
  </si>
  <si>
    <t>788345238</t>
  </si>
  <si>
    <t>https://podminky.urs.cz/item/CS_URS_2025_01/722160124</t>
  </si>
  <si>
    <t>722174022</t>
  </si>
  <si>
    <t>Potrubí vodovodní plastové PPR svar polyfúze PN 20 D 20x3,4 mm</t>
  </si>
  <si>
    <t>110536020</t>
  </si>
  <si>
    <t>https://podminky.urs.cz/item/CS_URS_2025_01/722174022</t>
  </si>
  <si>
    <t>722174023</t>
  </si>
  <si>
    <t>Potrubí vodovodní plastové PPR svar polyfúze PN 20 D 25x4,2 mm</t>
  </si>
  <si>
    <t>2007762089</t>
  </si>
  <si>
    <t>https://podminky.urs.cz/item/CS_URS_2025_01/722174023</t>
  </si>
  <si>
    <t>722181211</t>
  </si>
  <si>
    <t>Ochrana vodovodního potrubí přilepenými termoizolačními trubicemi z PE tl do 6 mm DN do 22 mm</t>
  </si>
  <si>
    <t>792843763</t>
  </si>
  <si>
    <t>https://podminky.urs.cz/item/CS_URS_2025_01/722181211</t>
  </si>
  <si>
    <t>722181212</t>
  </si>
  <si>
    <t>Ochrana vodovodního potrubí přilepenými termoizolačními trubicemi z PE tl do 6 mm DN přes 22 do 32 mm</t>
  </si>
  <si>
    <t>1187789787</t>
  </si>
  <si>
    <t>https://podminky.urs.cz/item/CS_URS_2025_01/722181212</t>
  </si>
  <si>
    <t>722181241</t>
  </si>
  <si>
    <t>Ochrana vodovodního potrubí přilepenými termoizolačními trubicemi z PE tl přes 13 do 20 mm DN do 22 mm</t>
  </si>
  <si>
    <t>-1050795296</t>
  </si>
  <si>
    <t>https://podminky.urs.cz/item/CS_URS_2025_01/722181241</t>
  </si>
  <si>
    <t>722181251</t>
  </si>
  <si>
    <t>Ochrana vodovodního potrubí přilepenými termoizolačními trubicemi z PE tl přes 20 do 25 mm DN do 22 mm</t>
  </si>
  <si>
    <t>1454712507</t>
  </si>
  <si>
    <t>https://podminky.urs.cz/item/CS_URS_2025_01/722181251</t>
  </si>
  <si>
    <t>722190401</t>
  </si>
  <si>
    <t>Vyvedení a upevnění výpustku DN do 25</t>
  </si>
  <si>
    <t>-827374293</t>
  </si>
  <si>
    <t>https://podminky.urs.cz/item/CS_URS_2025_01/722190401</t>
  </si>
  <si>
    <t>722221135</t>
  </si>
  <si>
    <t>Ventil výtokový G 3/4" s jedním závitem</t>
  </si>
  <si>
    <t>-2100080832</t>
  </si>
  <si>
    <t>https://podminky.urs.cz/item/CS_URS_2025_01/722221135</t>
  </si>
  <si>
    <t>722224115</t>
  </si>
  <si>
    <t>Kohout plnicí nebo vypouštěcí G 1/2" PN 10 s jedním závitem</t>
  </si>
  <si>
    <t>1498290297</t>
  </si>
  <si>
    <t>https://podminky.urs.cz/item/CS_URS_2025_01/722224115</t>
  </si>
  <si>
    <t>722232043</t>
  </si>
  <si>
    <t>Kohout kulový přímý G 1/2" PN 42 do 185°C vnitřní závit</t>
  </si>
  <si>
    <t>-150246867</t>
  </si>
  <si>
    <t>https://podminky.urs.cz/item/CS_URS_2025_01/722232043</t>
  </si>
  <si>
    <t>722232044</t>
  </si>
  <si>
    <t>Kohout kulový přímý G 3/4" PN 42 do 185°C vnitřní závit</t>
  </si>
  <si>
    <t>1641286869</t>
  </si>
  <si>
    <t>https://podminky.urs.cz/item/CS_URS_2025_01/722232044</t>
  </si>
  <si>
    <t>722250133</t>
  </si>
  <si>
    <t>Hydrantový systém s tvarově stálou hadicí D 25 x 30 m celoplechový</t>
  </si>
  <si>
    <t>-1459834854</t>
  </si>
  <si>
    <t>https://podminky.urs.cz/item/CS_URS_2025_01/722250133</t>
  </si>
  <si>
    <t>722290226</t>
  </si>
  <si>
    <t>Zkouška těsnosti vodovodního potrubí závitového DN do 50</t>
  </si>
  <si>
    <t>-1179365799</t>
  </si>
  <si>
    <t>https://podminky.urs.cz/item/CS_URS_2025_01/722290226</t>
  </si>
  <si>
    <t>722290246</t>
  </si>
  <si>
    <t>Zkouška těsnosti vodovodního potrubí plastového DN do 40</t>
  </si>
  <si>
    <t>-2101597140</t>
  </si>
  <si>
    <t>https://podminky.urs.cz/item/CS_URS_2025_01/722290246</t>
  </si>
  <si>
    <t>722290234</t>
  </si>
  <si>
    <t>Proplach a dezinfekce vodovodního potrubí DN do 80</t>
  </si>
  <si>
    <t>-1718972100</t>
  </si>
  <si>
    <t>https://podminky.urs.cz/item/CS_URS_2025_01/722290234</t>
  </si>
  <si>
    <t>998722103</t>
  </si>
  <si>
    <t>Přesun hmot tonážní pro vnitřní vodovod v objektech v přes 12 do 24 m</t>
  </si>
  <si>
    <t>-723998364</t>
  </si>
  <si>
    <t>https://podminky.urs.cz/item/CS_URS_2025_01/998722103</t>
  </si>
  <si>
    <t>725112022</t>
  </si>
  <si>
    <t>Klozet keramický závěsný na nosné stěny odpad vodorovný</t>
  </si>
  <si>
    <t>-327098038</t>
  </si>
  <si>
    <t>https://podminky.urs.cz/item/CS_URS_2025_01/725112022</t>
  </si>
  <si>
    <t>725112023</t>
  </si>
  <si>
    <t>Klozet keramický závěsný na nosné stěny pro handicapované odpad vodorovný</t>
  </si>
  <si>
    <t>-639170980</t>
  </si>
  <si>
    <t>https://podminky.urs.cz/item/CS_URS_2025_01/725112023</t>
  </si>
  <si>
    <t>725211603</t>
  </si>
  <si>
    <t>Umyvadlo keramické bílé šířky 600 mm bez krytu na sifon připevněné na stěnu šrouby</t>
  </si>
  <si>
    <t>-1707336178</t>
  </si>
  <si>
    <t>https://podminky.urs.cz/item/CS_URS_2025_01/725211603</t>
  </si>
  <si>
    <t>725244322</t>
  </si>
  <si>
    <t>Zástěna sprchová bezrámová skleněná tl. 8 mm dveře otvíravé jednokřídlové do niky na vaničku šířky 900 mm</t>
  </si>
  <si>
    <t>270707387</t>
  </si>
  <si>
    <t>https://podminky.urs.cz/item/CS_URS_2025_01/725244322</t>
  </si>
  <si>
    <t>725291653</t>
  </si>
  <si>
    <t>Montáž zásobníku toaletních papírů</t>
  </si>
  <si>
    <t>-1433999401</t>
  </si>
  <si>
    <t>https://podminky.urs.cz/item/CS_URS_2025_01/725291653</t>
  </si>
  <si>
    <t>55431092</t>
  </si>
  <si>
    <t>zásobník toaletních papírů komaxit bílý D 310mm</t>
  </si>
  <si>
    <t>-2072117398</t>
  </si>
  <si>
    <t>725291664</t>
  </si>
  <si>
    <t>Montáž štětky závěsné</t>
  </si>
  <si>
    <t>-1132656963</t>
  </si>
  <si>
    <t>https://podminky.urs.cz/item/CS_URS_2025_01/725291664</t>
  </si>
  <si>
    <t>55779012</t>
  </si>
  <si>
    <t>štětka na WC závěsná nebo na podlahu kartáč nylon nerezové záchytné pouzdro lesk</t>
  </si>
  <si>
    <t>8930363</t>
  </si>
  <si>
    <t>725291668</t>
  </si>
  <si>
    <t>Montáž madla invalidního rovného</t>
  </si>
  <si>
    <t>-400590616</t>
  </si>
  <si>
    <t>https://podminky.urs.cz/item/CS_URS_2025_01/725291668</t>
  </si>
  <si>
    <t>55147053</t>
  </si>
  <si>
    <t>madlo invalidní rovné bílé 600mm</t>
  </si>
  <si>
    <t>1243789820</t>
  </si>
  <si>
    <t>725291670</t>
  </si>
  <si>
    <t>Montáž madla invalidního krakorcového sklopného</t>
  </si>
  <si>
    <t>1545821943</t>
  </si>
  <si>
    <t>https://podminky.urs.cz/item/CS_URS_2025_01/725291670</t>
  </si>
  <si>
    <t>55147118</t>
  </si>
  <si>
    <t>madlo invalidní krakorcové sklopné s držákem toaletního papíru nerez lesk 600mm</t>
  </si>
  <si>
    <t>-879244395</t>
  </si>
  <si>
    <t>725331112</t>
  </si>
  <si>
    <t>Výlevka bez výtokových armatur keramická se sklopnou plastovou mřížkou závěsná výšky 500 mm</t>
  </si>
  <si>
    <t>-2083224927</t>
  </si>
  <si>
    <t>https://podminky.urs.cz/item/CS_URS_2025_01/725331112</t>
  </si>
  <si>
    <t>725813111</t>
  </si>
  <si>
    <t>Ventil rohový bez připojovací trubičky nebo flexi hadičky G 1/2"</t>
  </si>
  <si>
    <t>855711694</t>
  </si>
  <si>
    <t>https://podminky.urs.cz/item/CS_URS_2025_01/725813111</t>
  </si>
  <si>
    <t>725821316</t>
  </si>
  <si>
    <t>Baterie dřezová nástěnná páková s otáčivým plochým ústím a délkou ramínka 300 mm</t>
  </si>
  <si>
    <t>400430306</t>
  </si>
  <si>
    <t>https://podminky.urs.cz/item/CS_URS_2025_01/725821316</t>
  </si>
  <si>
    <t>725821325</t>
  </si>
  <si>
    <t>Baterie dřezová stojánková páková s otáčivým kulatým ústím a délkou ramínka 220 mm</t>
  </si>
  <si>
    <t>1253586960</t>
  </si>
  <si>
    <t>https://podminky.urs.cz/item/CS_URS_2025_01/725821325</t>
  </si>
  <si>
    <t>725822611</t>
  </si>
  <si>
    <t>Baterie umyvadlová stojánková páková bez výpusti</t>
  </si>
  <si>
    <t>44756309</t>
  </si>
  <si>
    <t>https://podminky.urs.cz/item/CS_URS_2025_01/725822611</t>
  </si>
  <si>
    <t>725849413</t>
  </si>
  <si>
    <t>Montáž baterie sprchové nástěnné termostatické</t>
  </si>
  <si>
    <t>364242792</t>
  </si>
  <si>
    <t>https://podminky.urs.cz/item/CS_URS_2025_01/725849413</t>
  </si>
  <si>
    <t>55145517</t>
  </si>
  <si>
    <t>baterie sprchová automatická s termostatickým ventilem</t>
  </si>
  <si>
    <t>-805811948</t>
  </si>
  <si>
    <t>725861312</t>
  </si>
  <si>
    <t>Zápachová uzávěrka pro umyvadlo DN 40 podomítková</t>
  </si>
  <si>
    <t>-1846521131</t>
  </si>
  <si>
    <t>https://podminky.urs.cz/item/CS_URS_2025_01/725861312</t>
  </si>
  <si>
    <t>725862103</t>
  </si>
  <si>
    <t>Zápachová uzávěrka pro dřezy DN 40/50</t>
  </si>
  <si>
    <t>-1245310738</t>
  </si>
  <si>
    <t>https://podminky.urs.cz/item/CS_URS_2025_01/725862103</t>
  </si>
  <si>
    <t>998725103</t>
  </si>
  <si>
    <t>Přesun hmot tonážní pro zařizovací předměty v objektech v přes 12 do 24 m</t>
  </si>
  <si>
    <t>712990530</t>
  </si>
  <si>
    <t>https://podminky.urs.cz/item/CS_URS_2025_01/998725103</t>
  </si>
  <si>
    <t>726</t>
  </si>
  <si>
    <t>Zdravotechnika - předstěnové instalace</t>
  </si>
  <si>
    <t>726131041</t>
  </si>
  <si>
    <t>Instalační předstěna pro klozet závěsný v 1120 mm s ovládáním zepředu do lehkých stěn s kovovou kcí</t>
  </si>
  <si>
    <t>1310370928</t>
  </si>
  <si>
    <t>https://podminky.urs.cz/item/CS_URS_2025_01/726131041</t>
  </si>
  <si>
    <t>726131205-R</t>
  </si>
  <si>
    <t>Instalační předstěna pro montáž ostatních zařizovacích předmětů do lehkých stěn s kovovou kcí</t>
  </si>
  <si>
    <t>1316807021</t>
  </si>
  <si>
    <t>55281760HJIKA-R</t>
  </si>
  <si>
    <t xml:space="preserve">montážní prvek pro výlevku do lehkých stěn s kovovou konstrukcí </t>
  </si>
  <si>
    <t>233997845</t>
  </si>
  <si>
    <t>998726113</t>
  </si>
  <si>
    <t>Přesun hmot tonážní pro instalační prefabrikáty v objektech v přes 12 do 24 m</t>
  </si>
  <si>
    <t>-2031860246</t>
  </si>
  <si>
    <t>https://podminky.urs.cz/item/CS_URS_2025_01/998726113</t>
  </si>
  <si>
    <t>D1.01.4g1 - Silnoproudá elektrotechnika</t>
  </si>
  <si>
    <t>Ing. Tomáš Bačík</t>
  </si>
  <si>
    <t xml:space="preserve">    upr_RH-E2 - Úprava rozvaděč RH-E2 v TS2</t>
  </si>
  <si>
    <t xml:space="preserve">    HR.T-MRI - Rozvaděč HR.T-MRI</t>
  </si>
  <si>
    <t xml:space="preserve">    1RM02_II - Rozvaděč 1RM02/II</t>
  </si>
  <si>
    <t xml:space="preserve">    ELE-ULS - Úložný systém - žlaby, lišty, krabice atd.</t>
  </si>
  <si>
    <t xml:space="preserve">    ELE-VK - Vodiče a kabely</t>
  </si>
  <si>
    <t xml:space="preserve">    ELE-UZEM - Ochranné uzemnění a pospojování</t>
  </si>
  <si>
    <t xml:space="preserve">    ELE-IP - Instalační přístroje</t>
  </si>
  <si>
    <t xml:space="preserve">    ELE-IP-OSV - Instalační přístroje - osvětlení</t>
  </si>
  <si>
    <t xml:space="preserve">    ELE-OSV - Svítidla + nouzové osvětlení</t>
  </si>
  <si>
    <t xml:space="preserve">    ST-UPR - Stavební úpravy, prostupy</t>
  </si>
  <si>
    <t xml:space="preserve">    ELE-RoP - Revize a ostatní práce</t>
  </si>
  <si>
    <t xml:space="preserve">    ELE-VRN - Vedlejší rozpočtové náklady profese ELEKTRO</t>
  </si>
  <si>
    <t>upr_RH-E2</t>
  </si>
  <si>
    <t>Úprava rozvaděč RH-E2 v TS2</t>
  </si>
  <si>
    <t>O0107369</t>
  </si>
  <si>
    <t>S3PB2 SW, Pojistkový spodek, 3pól. provedení, kombinace : M10 - svorkový šroub a V-praporec</t>
  </si>
  <si>
    <t>-1363793578</t>
  </si>
  <si>
    <t>"M2.5" 2</t>
  </si>
  <si>
    <t>O0140411</t>
  </si>
  <si>
    <t>PHNA2 250A gG, Pojistková vložka, Un AC 690 V / DC 440 V, velikost 2, gG - charakteristika pro všeobecné použití, Cd/Pb free</t>
  </si>
  <si>
    <t>686249459</t>
  </si>
  <si>
    <t>3*(2)</t>
  </si>
  <si>
    <t>741320024-rpo-ZP</t>
  </si>
  <si>
    <t>Montáž pojistka - spodek řadový do 500 V, se zapojením vodičů</t>
  </si>
  <si>
    <t>-1723317265</t>
  </si>
  <si>
    <t>S03drpdrm</t>
  </si>
  <si>
    <t>Drobný a podružný materiál pro výrobu a kompletaci rozvaděče (svorkovnice, propojovací vodiče, dutinky apod."</t>
  </si>
  <si>
    <t>set</t>
  </si>
  <si>
    <t>1513474930</t>
  </si>
  <si>
    <t>HZS2232</t>
  </si>
  <si>
    <t>Hodinová zúčtovací sazba elektrikář odborný</t>
  </si>
  <si>
    <t>512</t>
  </si>
  <si>
    <t>1789742438</t>
  </si>
  <si>
    <t>https://podminky.urs.cz/item/CS_URS_2025_01/HZS2232</t>
  </si>
  <si>
    <t>"úprava rozvaděče" 8</t>
  </si>
  <si>
    <t>HR.T-MRI</t>
  </si>
  <si>
    <t>Rozvaděč HR.T-MRI</t>
  </si>
  <si>
    <t>R040600_2000_0600</t>
  </si>
  <si>
    <t>Rozváděč TS 600x2000x600 s MP, RAL7035 &lt;viz TP ROZV&gt;</t>
  </si>
  <si>
    <t>-709631903</t>
  </si>
  <si>
    <t>"p.1" 1</t>
  </si>
  <si>
    <t>R04p0600_100</t>
  </si>
  <si>
    <t>Podstavec TS šxv 600x100mm, RAL7022</t>
  </si>
  <si>
    <t>pár</t>
  </si>
  <si>
    <t>1271750796</t>
  </si>
  <si>
    <t>R040800_2000_0600</t>
  </si>
  <si>
    <t>Rozváděč TS 800x2000x600 s MP, RAL7035 &lt;viz TP ROZV&gt;</t>
  </si>
  <si>
    <t>8373884</t>
  </si>
  <si>
    <t>"p.2" 1</t>
  </si>
  <si>
    <t>R04p0800_100</t>
  </si>
  <si>
    <t>Podstavec TS šxv 800x100mm, RAL7022</t>
  </si>
  <si>
    <t>969706025</t>
  </si>
  <si>
    <t>R04b2000_0600</t>
  </si>
  <si>
    <t>Bočnice pro TS vxh2000x600mm RAL7035 (2ks)</t>
  </si>
  <si>
    <t>-644299875</t>
  </si>
  <si>
    <t>R04bp_100_0600</t>
  </si>
  <si>
    <t>Bočnice podstavce TS 600x100mm, RAL7022</t>
  </si>
  <si>
    <t>-1142782968</t>
  </si>
  <si>
    <t>R048611070</t>
  </si>
  <si>
    <t>Komfortní rukojeť pro TS, RAL7035</t>
  </si>
  <si>
    <t>8660895</t>
  </si>
  <si>
    <t>"p.1+p.2" 1+1</t>
  </si>
  <si>
    <t>R04TS2000_prisl</t>
  </si>
  <si>
    <t>Příslušenství rozvaděčů (montážní lišty, kabelové úchyty, šasi, montážní panely, sady pro spojení skříní, střešní plech s kabelovými průchodkami atd.)</t>
  </si>
  <si>
    <t>-1312506877</t>
  </si>
  <si>
    <t>F01CU018a</t>
  </si>
  <si>
    <t>Cu přípojnice 40x10 mm</t>
  </si>
  <si>
    <t>1610168596</t>
  </si>
  <si>
    <t>"p.1" 3+1</t>
  </si>
  <si>
    <t>"p.2" 3+2</t>
  </si>
  <si>
    <t>R04pcb_zakryt</t>
  </si>
  <si>
    <t>demontovatelný polykarbonátový zákryt živých částí / přípojnic, včetně příslušenství</t>
  </si>
  <si>
    <t>408281319</t>
  </si>
  <si>
    <t>S01C40F32D400</t>
  </si>
  <si>
    <t>C40F32D400, NSX400F 36kA AC 3P3D 400A 2.3</t>
  </si>
  <si>
    <t>1969084665</t>
  </si>
  <si>
    <t>741320303</t>
  </si>
  <si>
    <t>Montáž jistič deionový vestavný s elektrickou spouští do 400 A se zapojením vodičů</t>
  </si>
  <si>
    <t>-1214532991</t>
  </si>
  <si>
    <t>https://podminky.urs.cz/item/CS_URS_2025_01/741320303</t>
  </si>
  <si>
    <t>S01C25B32D250</t>
  </si>
  <si>
    <t>C25B32D250, NSX250B 25kA AC 3P 250A 2.2</t>
  </si>
  <si>
    <t>1492968773</t>
  </si>
  <si>
    <t>741320302</t>
  </si>
  <si>
    <t>Montáž jistič deionový vestavný s elektrickou spouští do 300 A se zapojením vodičů</t>
  </si>
  <si>
    <t>1415493435</t>
  </si>
  <si>
    <t>https://podminky.urs.cz/item/CS_URS_2025_01/741320302</t>
  </si>
  <si>
    <t>S01C11B3TM063B</t>
  </si>
  <si>
    <t>C11B3TM063B, NSXm100B 25kA AC 3P 63A TMD</t>
  </si>
  <si>
    <t>-1600492848</t>
  </si>
  <si>
    <t>S01C11B3TM032B</t>
  </si>
  <si>
    <t>C11B3TM032B, NSXm100B 25kA AC 3P 32A TMD</t>
  </si>
  <si>
    <t>-83422668</t>
  </si>
  <si>
    <t>741320201</t>
  </si>
  <si>
    <t>Montáž jistič deionový vestavný do 100 A se zapojením vodičů</t>
  </si>
  <si>
    <t>1241291333</t>
  </si>
  <si>
    <t>https://podminky.urs.cz/item/CS_URS_2025_01/741320201</t>
  </si>
  <si>
    <t>S11A05093</t>
  </si>
  <si>
    <t>FLP-B+C MAXI V/3, kombinovaný svodič bleskových proudů a přepětí, vhodné pro 3-fázový systém TN-C, instalace na vstupu do budovy, 75 kA (10/350), 180 kA (8/20)</t>
  </si>
  <si>
    <t>1588423058</t>
  </si>
  <si>
    <t>741322012</t>
  </si>
  <si>
    <t>Montáž svodiče bleskových proudů nn typ 1 třípólových impulzní proud do 100 kA se zapojením vodičů</t>
  </si>
  <si>
    <t>-902833212</t>
  </si>
  <si>
    <t>https://podminky.urs.cz/item/CS_URS_2025_01/741322012</t>
  </si>
  <si>
    <t>O0114364-T</t>
  </si>
  <si>
    <t>RPO v.1, Pojistkový odpínač, Ie 250 A (325 A/ZP1), Ue 690 V, 3pól. provedení, M10 - šrouby přiloženy</t>
  </si>
  <si>
    <t>-943148036</t>
  </si>
  <si>
    <t>O0140457</t>
  </si>
  <si>
    <t>PHNA1 250A gG, Pojistková vložka, Un AC 690 V / DC 440 V, velikost 1, gG - charakteristika pro všeobecné použití, Cd/Pb free</t>
  </si>
  <si>
    <t>-495960873</t>
  </si>
  <si>
    <t>3*(1)</t>
  </si>
  <si>
    <t>511032415</t>
  </si>
  <si>
    <t>-1037745147</t>
  </si>
  <si>
    <t>-302271617</t>
  </si>
  <si>
    <t>-1495929571</t>
  </si>
  <si>
    <t>S01A9F07110</t>
  </si>
  <si>
    <t>A9F07110, Jistič Acti9 iC60H 1P 10A C 10kA</t>
  </si>
  <si>
    <t>1410684873</t>
  </si>
  <si>
    <t>S01A9F07116</t>
  </si>
  <si>
    <t>A9F07116, Jistič Acti9 iC60H 1P 16A C 10kA</t>
  </si>
  <si>
    <t>-752002603</t>
  </si>
  <si>
    <t>741320105</t>
  </si>
  <si>
    <t>Montáž jističů jednopólových nn do 25 A ve skříni se zapojením vodičů</t>
  </si>
  <si>
    <t>56316746</t>
  </si>
  <si>
    <t>https://podminky.urs.cz/item/CS_URS_2025_01/741320105</t>
  </si>
  <si>
    <t>S01A9F07316</t>
  </si>
  <si>
    <t>A9F07316, Jistič Acti9 iC60H 3P 16A C 10kA</t>
  </si>
  <si>
    <t>-1702170112</t>
  </si>
  <si>
    <t>S01A9F07325</t>
  </si>
  <si>
    <t>A9F07325, Jistič Acti9 iC60H 3P 25A C 10kA</t>
  </si>
  <si>
    <t>907004535</t>
  </si>
  <si>
    <t>741320165</t>
  </si>
  <si>
    <t>Montáž jističů třípólových nn do 25 A ve skříni se zapojením vodičů</t>
  </si>
  <si>
    <t>1763689520</t>
  </si>
  <si>
    <t>https://podminky.urs.cz/item/CS_URS_2025_01/741320165</t>
  </si>
  <si>
    <t>E01A131111</t>
  </si>
  <si>
    <t>Řadová svornice RSA 4 A - (bílá)</t>
  </si>
  <si>
    <t>-93728687</t>
  </si>
  <si>
    <t>3*6+6+2*1</t>
  </si>
  <si>
    <t>741231001</t>
  </si>
  <si>
    <t>Montáž svorkovnice do rozvaděčů - řadová vodič do 2,5 mm2 se zapojením vodičů</t>
  </si>
  <si>
    <t>1093177494</t>
  </si>
  <si>
    <t>https://podminky.urs.cz/item/CS_URS_2025_01/741231001</t>
  </si>
  <si>
    <t>S01230AC-24AC</t>
  </si>
  <si>
    <t>Napájecí zdroj na DIN lištu. 230V AC/24V AC, 50VA</t>
  </si>
  <si>
    <t>1829787146</t>
  </si>
  <si>
    <t>741350001</t>
  </si>
  <si>
    <t>Montáž transformátor jednofázový nn vestavný 1x primár - 1x sekundár do 200 VA se zapojením vodičů</t>
  </si>
  <si>
    <t>-229442494</t>
  </si>
  <si>
    <t>https://podminky.urs.cz/item/CS_URS_2025_01/741350001</t>
  </si>
  <si>
    <t>H01ERC218</t>
  </si>
  <si>
    <t>ERC218, Instalační relé  16A, 1S+1R, 230V~50/60Hz</t>
  </si>
  <si>
    <t>1742657583</t>
  </si>
  <si>
    <t>H01ERD218</t>
  </si>
  <si>
    <t>ERD218, Instalační relé  16A, 1S+1R, 24V~50Hz</t>
  </si>
  <si>
    <t>-754974100</t>
  </si>
  <si>
    <t>741330651</t>
  </si>
  <si>
    <t>Montáž relé pomocné vestavné střídavé se zapojením vodičů</t>
  </si>
  <si>
    <t>-977216899</t>
  </si>
  <si>
    <t>https://podminky.urs.cz/item/CS_URS_2025_01/741330651</t>
  </si>
  <si>
    <t>1RM02_II</t>
  </si>
  <si>
    <t>Rozvaděč 1RM02/II</t>
  </si>
  <si>
    <t>R04v06001200150EIS</t>
  </si>
  <si>
    <t>Rozváděč vestavný do niky, 600x1200x150mm (š,v,hl), kompletní, včetně nosných lišt, zákrytových desek a pod., provedení EI30-S</t>
  </si>
  <si>
    <t>1063683408</t>
  </si>
  <si>
    <t>S03BM900013--</t>
  </si>
  <si>
    <t>BM900013-- Vypínač 3P/40A</t>
  </si>
  <si>
    <t>1172785043</t>
  </si>
  <si>
    <t>741320175</t>
  </si>
  <si>
    <t>Montáž jističů třípólových nn do 63 A ve skříni se zapojením vodičů</t>
  </si>
  <si>
    <t>648173714</t>
  </si>
  <si>
    <t>https://podminky.urs.cz/item/CS_URS_2025_01/741320175</t>
  </si>
  <si>
    <t>S02TA10D3L0324TPE</t>
  </si>
  <si>
    <t>TransferPacT Active Automatic, 32A, 400V, 3P, LCD, vel. 100A, automatický přepínač sítí</t>
  </si>
  <si>
    <t>874808110</t>
  </si>
  <si>
    <t>74133020tsfpct</t>
  </si>
  <si>
    <t>Montáž automatického systému přepínání se zapojením a oživením</t>
  </si>
  <si>
    <t>1539965406</t>
  </si>
  <si>
    <t>35889541</t>
  </si>
  <si>
    <t>svodič přepětí - výměnný modul, 230V, signalizace, na DIN lištu</t>
  </si>
  <si>
    <t>1222325598</t>
  </si>
  <si>
    <t>"SLP-275V/4 MDO" 1</t>
  </si>
  <si>
    <t>"SLP-275V/4 DO" 1</t>
  </si>
  <si>
    <t>741322041</t>
  </si>
  <si>
    <t>Montáž svodiče přepětí nn typ 2 jednopólových jednodílných se zapojením vodičů</t>
  </si>
  <si>
    <t>429745136</t>
  </si>
  <si>
    <t>https://podminky.urs.cz/item/CS_URS_2025_01/741322041</t>
  </si>
  <si>
    <t>A01E219-3D</t>
  </si>
  <si>
    <t>Vícenásobná signálka se 3 LED diodami zelenými, U=415/230VAC, 50Hz, 1,2W, Uimp=4kV, na DIN lištu</t>
  </si>
  <si>
    <t>-1995116938</t>
  </si>
  <si>
    <t>"MDO+DO" 1+1</t>
  </si>
  <si>
    <t>741330531</t>
  </si>
  <si>
    <t>Montáž signální přístroj světelný ve skříni se zapojením vodičů</t>
  </si>
  <si>
    <t>27328704</t>
  </si>
  <si>
    <t>https://podminky.urs.cz/item/CS_URS_2025_01/741330531</t>
  </si>
  <si>
    <t>S01A9F07106</t>
  </si>
  <si>
    <t>A9F07106, Jistič Acti9 iC60H 1P 6A C 10kA</t>
  </si>
  <si>
    <t>33897459</t>
  </si>
  <si>
    <t>-264065803</t>
  </si>
  <si>
    <t>S01A9F06306</t>
  </si>
  <si>
    <t>A9F06306, Jistič Acti9 iC60H 3P 6A B 10kA</t>
  </si>
  <si>
    <t>-1226815442</t>
  </si>
  <si>
    <t>-854147769</t>
  </si>
  <si>
    <t>S01A9D07610</t>
  </si>
  <si>
    <t>A9D07610, Chránič-jistič iDPN H Vigi 10A B 30mA A</t>
  </si>
  <si>
    <t>-81292720</t>
  </si>
  <si>
    <t>3+1</t>
  </si>
  <si>
    <t>S01A9D07616</t>
  </si>
  <si>
    <t>A9D07616, Chránič-jistič iDPN H Vigi 16A B 30mA A</t>
  </si>
  <si>
    <t>-819309114</t>
  </si>
  <si>
    <t>7+7</t>
  </si>
  <si>
    <t>741321003</t>
  </si>
  <si>
    <t>Montáž proudových chráničů dvoupólových nn do 25 A ve skříni se zapojením vodičů</t>
  </si>
  <si>
    <t>-630636812</t>
  </si>
  <si>
    <t>https://podminky.urs.cz/item/CS_URS_2025_01/741321003</t>
  </si>
  <si>
    <t>H01ERC125</t>
  </si>
  <si>
    <t>ERC125, Stykač  25A, 1S, 230V~50/60Hz</t>
  </si>
  <si>
    <t>1269334071</t>
  </si>
  <si>
    <t>741330032</t>
  </si>
  <si>
    <t>Montáž stykačů střídavých vestavných jednopólových do 25 A se zapojením vodičů</t>
  </si>
  <si>
    <t>1441743245</t>
  </si>
  <si>
    <t>https://podminky.urs.cz/item/CS_URS_2025_01/741330032</t>
  </si>
  <si>
    <t>fin20.26</t>
  </si>
  <si>
    <t>Tříkrokové impulsní relé Finder serie 20.26, 230V, 2x SP 16A (NO)</t>
  </si>
  <si>
    <t>-1775113757</t>
  </si>
  <si>
    <t>-1602069971</t>
  </si>
  <si>
    <t>34562148</t>
  </si>
  <si>
    <t>svorka řadová šroubovací RSA nízkého napětí a průřezem vodiče 4mm2</t>
  </si>
  <si>
    <t>1969442930</t>
  </si>
  <si>
    <t>14+7+16+3</t>
  </si>
  <si>
    <t>279098638</t>
  </si>
  <si>
    <t>876759495</t>
  </si>
  <si>
    <t>1421925008</t>
  </si>
  <si>
    <t>"návrh, kompletace, sestavení rozvaděče" 1*8</t>
  </si>
  <si>
    <t>ELE-ULS</t>
  </si>
  <si>
    <t>Úložný systém - žlaby, lišty, krabice atd.</t>
  </si>
  <si>
    <t>K11KUL 68-45/LD_NA</t>
  </si>
  <si>
    <t>KUL 68-45/LD_NA KRABICE UNIVERZÁLNÍ, OKROVÁ/DVOUVSTŘIK/DO SÁDROKARTONU</t>
  </si>
  <si>
    <t>-164362871</t>
  </si>
  <si>
    <t>"zas" 11+1+2*4+2+2*1+1+1</t>
  </si>
  <si>
    <t>"tl" 1</t>
  </si>
  <si>
    <t>"vyp" 24</t>
  </si>
  <si>
    <t>"rk" 10</t>
  </si>
  <si>
    <t>741112062</t>
  </si>
  <si>
    <t>Montáž krabice přístrojová zapuštěná plastová kruhová pro sádrokartonové příčky</t>
  </si>
  <si>
    <t>332437905</t>
  </si>
  <si>
    <t>https://podminky.urs.cz/item/CS_URS_2025_01/741112062</t>
  </si>
  <si>
    <t>K11kk02286</t>
  </si>
  <si>
    <t>KRABICE PŘÍSTROJOVÁ, s možností spojení v souvislou řadu s roztečí 71mm</t>
  </si>
  <si>
    <t>1384697884</t>
  </si>
  <si>
    <t>"OSV."5</t>
  </si>
  <si>
    <t>741112001</t>
  </si>
  <si>
    <t>Montáž krabice zapuštěná plastová kruhová</t>
  </si>
  <si>
    <t>586537114</t>
  </si>
  <si>
    <t>https://podminky.urs.cz/item/CS_URS_2025_01/741112001</t>
  </si>
  <si>
    <t>K11kk00804</t>
  </si>
  <si>
    <t>KRABICE PANCÉŘOVÁ,  +VÍKO+PRŮCH.+SVORK./TM.ŠEDÁ (116+x116x50mm)</t>
  </si>
  <si>
    <t>1244305450</t>
  </si>
  <si>
    <t>"OSV"52</t>
  </si>
  <si>
    <t>"provizoria"2*4</t>
  </si>
  <si>
    <t>741112201</t>
  </si>
  <si>
    <t>Montáž krabice pancéřová protahovací plastová 120x120 mm</t>
  </si>
  <si>
    <t>-1983629360</t>
  </si>
  <si>
    <t>https://podminky.urs.cz/item/CS_URS_2025_01/741112201</t>
  </si>
  <si>
    <t>34571004</t>
  </si>
  <si>
    <t>lišta elektroinstalační hranatá PVC 20x20mm</t>
  </si>
  <si>
    <t>1101571827</t>
  </si>
  <si>
    <t>"osv" 132</t>
  </si>
  <si>
    <t>"zas" 2*4*10</t>
  </si>
  <si>
    <t>34571008</t>
  </si>
  <si>
    <t>lišta elektroinstalační hranatá PVC 40x40mm</t>
  </si>
  <si>
    <t>-190518714</t>
  </si>
  <si>
    <t>"osv" 32</t>
  </si>
  <si>
    <t>"zas" 4*5</t>
  </si>
  <si>
    <t>741110511</t>
  </si>
  <si>
    <t>Montáž lišta a kanálek vkládací šířky do 60 mm s víčkem</t>
  </si>
  <si>
    <t>78662529</t>
  </si>
  <si>
    <t>https://podminky.urs.cz/item/CS_URS_2025_01/741110511</t>
  </si>
  <si>
    <t>K11KZI 35X100X0.75_F</t>
  </si>
  <si>
    <t>KZI 35X100X0.75_F ŽLAB S INT.SPOJ. JUPITER, PONOREM POZINKOVÁNO</t>
  </si>
  <si>
    <t>-694777147</t>
  </si>
  <si>
    <t>10+10+30+10+20+8+9</t>
  </si>
  <si>
    <t>"kr" 13</t>
  </si>
  <si>
    <t>K11V 100_S</t>
  </si>
  <si>
    <t>V 100_S VÍKO KABELOVÉHO ŽLABU, POZINKOVÁNO SENDZIMIR</t>
  </si>
  <si>
    <t>780050725</t>
  </si>
  <si>
    <t>m-kz-100-nm</t>
  </si>
  <si>
    <t>Montáž kabelového žlabu š. 100mm, včetně nosného a pomocného instalačního materiálu (hmoždiny, závitové tyče atd.)</t>
  </si>
  <si>
    <t>bm</t>
  </si>
  <si>
    <t>1103710351</t>
  </si>
  <si>
    <t>K11PK 160X65 D_HD</t>
  </si>
  <si>
    <t>PK 160X65 D_HD KANÁL PARAPETNÍ DUTÝ, SUPERBÍLÁ/RAL 9003/KARTON</t>
  </si>
  <si>
    <t>-1817077648</t>
  </si>
  <si>
    <t>741110513</t>
  </si>
  <si>
    <t>Montáž lišta a kanálek vkládací šířky přes 120 do 180 mm s víčkem</t>
  </si>
  <si>
    <t>-606391088</t>
  </si>
  <si>
    <t>https://podminky.urs.cz/item/CS_URS_2025_01/741110513</t>
  </si>
  <si>
    <t>K118481_HB</t>
  </si>
  <si>
    <t>8481_HB KRYT KONCOVÝ PK 160X65 D, SUPERBÍLÁ/RAL 9003</t>
  </si>
  <si>
    <t>146548876</t>
  </si>
  <si>
    <t>ELE-VK</t>
  </si>
  <si>
    <t>Vodiče a kabely</t>
  </si>
  <si>
    <t>741130001</t>
  </si>
  <si>
    <t>Ukončení vodič izolovaný do 2,5 mm2 v rozváděči nebo na přístroji</t>
  </si>
  <si>
    <t>782233977</t>
  </si>
  <si>
    <t>https://podminky.urs.cz/item/CS_URS_2025_01/741130001</t>
  </si>
  <si>
    <t>"3x1,5" 3*2*(25+2)</t>
  </si>
  <si>
    <t>"3x2,5" 3*2*(2+7+75)</t>
  </si>
  <si>
    <t>"5x1,5" 5*2*(3)</t>
  </si>
  <si>
    <t>"5x2,5" 5*2*(4)</t>
  </si>
  <si>
    <t>"7x1,5" 7*2*(1)</t>
  </si>
  <si>
    <t>741130004</t>
  </si>
  <si>
    <t>Ukončení vodič izolovaný do 6 mm2 v rozváděči nebo na přístroji</t>
  </si>
  <si>
    <t>1292458708</t>
  </si>
  <si>
    <t>https://podminky.urs.cz/item/CS_URS_2025_01/741130004</t>
  </si>
  <si>
    <t>"5x4" 5*2*(1)</t>
  </si>
  <si>
    <t>"5x6" 5*2*(1)</t>
  </si>
  <si>
    <t>"CY6" 1*2*6</t>
  </si>
  <si>
    <t>741130005</t>
  </si>
  <si>
    <t>Ukončení vodič izolovaný do 10 mm2 v rozváděči nebo na přístroji</t>
  </si>
  <si>
    <t>591272555</t>
  </si>
  <si>
    <t>https://podminky.urs.cz/item/CS_URS_2025_01/741130005</t>
  </si>
  <si>
    <t>"5x10" 5*2*(2)</t>
  </si>
  <si>
    <t>"CY10" 1*2*2</t>
  </si>
  <si>
    <t>741130006</t>
  </si>
  <si>
    <t>Ukončení vodič izolovaný do 16 mm2 v rozváděči nebo na přístroji</t>
  </si>
  <si>
    <t>2124397922</t>
  </si>
  <si>
    <t>https://podminky.urs.cz/item/CS_URS_2025_01/741130006</t>
  </si>
  <si>
    <t>"5x16" 5*2*(0)</t>
  </si>
  <si>
    <t>"CY16" 1*2*(3)</t>
  </si>
  <si>
    <t>741130007</t>
  </si>
  <si>
    <t>Ukončení vodič izolovaný do 25 mm2 v rozváděči nebo na přístroji</t>
  </si>
  <si>
    <t>575840349</t>
  </si>
  <si>
    <t>https://podminky.urs.cz/item/CS_URS_2025_01/741130007</t>
  </si>
  <si>
    <t>"5x25" 5*2*(1)</t>
  </si>
  <si>
    <t>"CY25" 1*2*(3)</t>
  </si>
  <si>
    <t>741130011</t>
  </si>
  <si>
    <t>Ukončení vodič izolovaný do 50 mm2 v rozváděči nebo na přístroji</t>
  </si>
  <si>
    <t>458805297</t>
  </si>
  <si>
    <t>https://podminky.urs.cz/item/CS_URS_2025_01/741130011</t>
  </si>
  <si>
    <t>"4x95+50" 1*2*(1)</t>
  </si>
  <si>
    <t>741130013</t>
  </si>
  <si>
    <t>Ukončení vodič izolovaný do 95 mm2 v rozváděči nebo na přístroji</t>
  </si>
  <si>
    <t>-1280039727</t>
  </si>
  <si>
    <t>https://podminky.urs.cz/item/CS_URS_2025_01/741130013</t>
  </si>
  <si>
    <t>"4x95+50" 4*2*(1)</t>
  </si>
  <si>
    <t>741130014</t>
  </si>
  <si>
    <t>Ukončení vodič izolovaný do 120 mm2 v rozváděči nebo na přístroji</t>
  </si>
  <si>
    <t>-1973677363</t>
  </si>
  <si>
    <t>https://podminky.urs.cz/item/CS_URS_2025_01/741130014</t>
  </si>
  <si>
    <t>"A3x240+120" 1*2*(2)</t>
  </si>
  <si>
    <t>741130017</t>
  </si>
  <si>
    <t>Ukončení vodič izolovaný do 240 mm2 v rozváděči nebo na přístroji</t>
  </si>
  <si>
    <t>1445062688</t>
  </si>
  <si>
    <t>https://podminky.urs.cz/item/CS_URS_2025_01/741130017</t>
  </si>
  <si>
    <t>"A3x240+120" 3*2*(2)</t>
  </si>
  <si>
    <t>K0111110070c</t>
  </si>
  <si>
    <t>CYKY-J 3C x 2,5</t>
  </si>
  <si>
    <t>-1464998495</t>
  </si>
  <si>
    <t>40+40</t>
  </si>
  <si>
    <t>"z+p" 30</t>
  </si>
  <si>
    <t>741122211</t>
  </si>
  <si>
    <t>Montáž kabel Cu plný kulatý žíla 3x1,5 až 6 mm2 uložený volně (např. CYKY)</t>
  </si>
  <si>
    <t>1954191861</t>
  </si>
  <si>
    <t>https://podminky.urs.cz/item/CS_URS_2025_01/741122211</t>
  </si>
  <si>
    <t>K0111110082c</t>
  </si>
  <si>
    <t>CYKY-J 5C x 2,5</t>
  </si>
  <si>
    <t>1246154902</t>
  </si>
  <si>
    <t>43+44+45+46</t>
  </si>
  <si>
    <t>"z+p" 72</t>
  </si>
  <si>
    <t>741122231</t>
  </si>
  <si>
    <t>Montáž kabel Cu plný kulatý žíla 5x1,5 až 2,5 mm2 uložený volně (např. CYKY)</t>
  </si>
  <si>
    <t>1869462306</t>
  </si>
  <si>
    <t>https://podminky.urs.cz/item/CS_URS_2025_01/741122231</t>
  </si>
  <si>
    <t>K0111110083c</t>
  </si>
  <si>
    <t>CYKY-J 5C x 4</t>
  </si>
  <si>
    <t>-1787888221</t>
  </si>
  <si>
    <t>"z+p" 16</t>
  </si>
  <si>
    <t>K0111110084c</t>
  </si>
  <si>
    <t>CYKY-J 5C x 6</t>
  </si>
  <si>
    <t>-263135870</t>
  </si>
  <si>
    <t>"z+p" 8</t>
  </si>
  <si>
    <t>741122232</t>
  </si>
  <si>
    <t>Montáž kabel Cu plný kulatý žíla 5x4 až 6 mm2 uložený volně (např. CYKY)</t>
  </si>
  <si>
    <t>-2134397488</t>
  </si>
  <si>
    <t>https://podminky.urs.cz/item/CS_URS_2025_01/741122232</t>
  </si>
  <si>
    <t>K0111183001</t>
  </si>
  <si>
    <t>1-CYKY 5x25 RMV</t>
  </si>
  <si>
    <t>-1612772717</t>
  </si>
  <si>
    <t>741122645</t>
  </si>
  <si>
    <t>Montáž kabel Cu plný kulatý žíla 5x25 až 35 mm2 uložený pevně (např. CYKY)</t>
  </si>
  <si>
    <t>-1577961148</t>
  </si>
  <si>
    <t>https://podminky.urs.cz/item/CS_URS_2025_01/741122645</t>
  </si>
  <si>
    <t>K0111183005</t>
  </si>
  <si>
    <t>1-CYKY 5x95 SM</t>
  </si>
  <si>
    <t>-2117719889</t>
  </si>
  <si>
    <t>"4x95+50" 16</t>
  </si>
  <si>
    <t>"z+p" 6</t>
  </si>
  <si>
    <t>741122634</t>
  </si>
  <si>
    <t>Montáž kabel Cu plný kulatý žíla 3x185+95 až 240+120 mm2 uložený pevně (např. CYKY)</t>
  </si>
  <si>
    <t>-1536832289</t>
  </si>
  <si>
    <t>https://podminky.urs.cz/item/CS_URS_2025_01/741122634</t>
  </si>
  <si>
    <t>K01DG200001502B-O</t>
  </si>
  <si>
    <t>1-CXKH-R(O)  2Ax1,5 RE B2s1d0  M</t>
  </si>
  <si>
    <t>-1581671395</t>
  </si>
  <si>
    <t>"osv" 38</t>
  </si>
  <si>
    <t>"z+p" 15</t>
  </si>
  <si>
    <t>741122201</t>
  </si>
  <si>
    <t>Montáž kabel Cu plný kulatý žíla 2x1,5 až 6 mm2 uložený volně (např. CYKY)</t>
  </si>
  <si>
    <t>1563955439</t>
  </si>
  <si>
    <t>https://podminky.urs.cz/item/CS_URS_2025_01/741122201</t>
  </si>
  <si>
    <t>K01DG200001503B-J</t>
  </si>
  <si>
    <t>1-CXKH-R(J)  3Cx1,5 RE B2s1d0  M</t>
  </si>
  <si>
    <t>179253728</t>
  </si>
  <si>
    <t>"OSV" 536</t>
  </si>
  <si>
    <t>"provizoria"45</t>
  </si>
  <si>
    <t>"P.K." 2*20</t>
  </si>
  <si>
    <t>"z+p" 248</t>
  </si>
  <si>
    <t>K01DG200002503B</t>
  </si>
  <si>
    <t>NOPOVIC 1-CXKH-R  3X2,5 RE B2s1d0  M</t>
  </si>
  <si>
    <t>-1388162265</t>
  </si>
  <si>
    <t>"ZAS-M" 4*15+30+30+7*(5+5)</t>
  </si>
  <si>
    <t>"ZAS-D" 4*15+2*25</t>
  </si>
  <si>
    <t>"z+p" 120</t>
  </si>
  <si>
    <t>-1425150588</t>
  </si>
  <si>
    <t>K01DG200001504B</t>
  </si>
  <si>
    <t>1-CXKH-R(J) 4Cx1,5 RE B2s1d0  M</t>
  </si>
  <si>
    <t>444235926</t>
  </si>
  <si>
    <t>"OSV" 44</t>
  </si>
  <si>
    <t>"z+p" 18</t>
  </si>
  <si>
    <t>741122219</t>
  </si>
  <si>
    <t>Montáž kabel Cu plný kulatý žíla 4x1,5 až 4 mm2 uložený volně (např. CYKY)</t>
  </si>
  <si>
    <t>-769787336</t>
  </si>
  <si>
    <t>https://podminky.urs.cz/item/CS_URS_2025_01/741122219</t>
  </si>
  <si>
    <t>K01DG200001505B</t>
  </si>
  <si>
    <t>NOPOVIC 1-CXKH-R  5X1,5 RE B2s1d0  M</t>
  </si>
  <si>
    <t>1564881468</t>
  </si>
  <si>
    <t>"AT" 15+20+25</t>
  </si>
  <si>
    <t>"z+p" 25</t>
  </si>
  <si>
    <t>1510681678</t>
  </si>
  <si>
    <t>K01DG200001507B</t>
  </si>
  <si>
    <t>NOPOVIC 1-CXKH-R  7X1,5 RE B2s1d0  M</t>
  </si>
  <si>
    <t>1824116121</t>
  </si>
  <si>
    <t>"EAT" 25</t>
  </si>
  <si>
    <t>"z+p" 17</t>
  </si>
  <si>
    <t>741122237</t>
  </si>
  <si>
    <t>Montáž kabel Cu plný kulatý žíla 7x1,5 až 2,5 mm2 uložený volně (např. CYKY)</t>
  </si>
  <si>
    <t>-1246099773</t>
  </si>
  <si>
    <t>https://podminky.urs.cz/item/CS_URS_2025_01/741122237</t>
  </si>
  <si>
    <t>K0116073009</t>
  </si>
  <si>
    <t>NOPOVIC 1-CXKH-R 5X10 RE B2s1d0  M</t>
  </si>
  <si>
    <t>464108307</t>
  </si>
  <si>
    <t>30+25</t>
  </si>
  <si>
    <t>"z+p" 22</t>
  </si>
  <si>
    <t>741122233</t>
  </si>
  <si>
    <t>Montáž kabel Cu plný kulatý žíla 5x10 mm2 uložený volně (např. CYKY)</t>
  </si>
  <si>
    <t>1682396175</t>
  </si>
  <si>
    <t>https://podminky.urs.cz/item/CS_URS_2025_01/741122233</t>
  </si>
  <si>
    <t>K0111182074</t>
  </si>
  <si>
    <t>1-AYKY 3x240+120 SM</t>
  </si>
  <si>
    <t>-337724795</t>
  </si>
  <si>
    <t>"z+p" 60</t>
  </si>
  <si>
    <t>741123322</t>
  </si>
  <si>
    <t>Montáž kabel Al plný nebo laněný kulatý žíla 4x240 mm2 uložený pevně (např. AYKY)</t>
  </si>
  <si>
    <t>1276006484</t>
  </si>
  <si>
    <t>https://podminky.urs.cz/item/CS_URS_2025_01/741123322</t>
  </si>
  <si>
    <t>K11PKDZ1 58_F</t>
  </si>
  <si>
    <t>PKDZ1 58_F PŘÍCHYTKA SONAP PRO DZI, PONOREM POZINKOVÁNO/POŽÁRNÍ ODOLNOST</t>
  </si>
  <si>
    <t>-2043944951</t>
  </si>
  <si>
    <t>"AYKY" 2*80</t>
  </si>
  <si>
    <t>ELE-UZEM</t>
  </si>
  <si>
    <t>Ochranné uzemnění a pospojování</t>
  </si>
  <si>
    <t>K11kk02175</t>
  </si>
  <si>
    <t>KO 125 E/EQ02, KRABICE ODB. S EQ SVORK., ŠEDÁ</t>
  </si>
  <si>
    <t>-1466025594</t>
  </si>
  <si>
    <t>"MX" 3</t>
  </si>
  <si>
    <t>"KX" 1</t>
  </si>
  <si>
    <t>210010313</t>
  </si>
  <si>
    <t>Montáž krabic odbočných zapuštěných plastových čtyřhranných KO100, KO125</t>
  </si>
  <si>
    <t>CS ÚRS 2016 01</t>
  </si>
  <si>
    <t>-151276855</t>
  </si>
  <si>
    <t>K01CP0100060F</t>
  </si>
  <si>
    <t>CYY 6,0</t>
  </si>
  <si>
    <t>62767829</t>
  </si>
  <si>
    <t>10*20</t>
  </si>
  <si>
    <t>741120001</t>
  </si>
  <si>
    <t>Montáž vodič Cu izolovaný plný a laněný žíla 0,35-6 mm2 pod omítku (např. CY)</t>
  </si>
  <si>
    <t>-593322345</t>
  </si>
  <si>
    <t>https://podminky.urs.cz/item/CS_URS_2025_01/741120001</t>
  </si>
  <si>
    <t>K05d0013</t>
  </si>
  <si>
    <t>CYY 16</t>
  </si>
  <si>
    <t>1115199975</t>
  </si>
  <si>
    <t>20+20+25</t>
  </si>
  <si>
    <t>"z+p" 40</t>
  </si>
  <si>
    <t>741120003</t>
  </si>
  <si>
    <t>Montáž vodič Cu izolovaný plný a laněný žíla 10-16 mm2 pod omítku (např. CY)</t>
  </si>
  <si>
    <t>-1471231365</t>
  </si>
  <si>
    <t>https://podminky.urs.cz/item/CS_URS_2025_01/741120003</t>
  </si>
  <si>
    <t>K0111185023</t>
  </si>
  <si>
    <t>1-YY 1x25 RMV</t>
  </si>
  <si>
    <t>-1260793838</t>
  </si>
  <si>
    <t>30+20</t>
  </si>
  <si>
    <t>741120005</t>
  </si>
  <si>
    <t>Montáž vodič Cu izolovaný plný a laněný žíla 25-35 mm2 pod omítku (např. CY)</t>
  </si>
  <si>
    <t>-1060073303</t>
  </si>
  <si>
    <t>https://podminky.urs.cz/item/CS_URS_2025_01/741120005</t>
  </si>
  <si>
    <t>741410003</t>
  </si>
  <si>
    <t>Montáž vodič uzemňovací drát nebo lano D do 10 mm na povrchu</t>
  </si>
  <si>
    <t>223271101</t>
  </si>
  <si>
    <t>https://podminky.urs.cz/item/CS_URS_2025_01/741410003</t>
  </si>
  <si>
    <t>E01I294407</t>
  </si>
  <si>
    <t>Zemnící šroub ZS 10 S (standard)</t>
  </si>
  <si>
    <t>705790289</t>
  </si>
  <si>
    <t>"KZ-R" 20</t>
  </si>
  <si>
    <t>E01I304507</t>
  </si>
  <si>
    <t>Zemnící šroub ZS 10 P (tvarová podložka)</t>
  </si>
  <si>
    <t>-224689305</t>
  </si>
  <si>
    <t>741231031</t>
  </si>
  <si>
    <t>Montáž svorkovnice do rozvaděčů - metra se zhotovením otvoru</t>
  </si>
  <si>
    <t>-1610803284</t>
  </si>
  <si>
    <t>https://podminky.urs.cz/item/CS_URS_2025_01/741231031</t>
  </si>
  <si>
    <t>E01I314607</t>
  </si>
  <si>
    <t>Zemnící úchytka plochá ZUP 16</t>
  </si>
  <si>
    <t>-196966280</t>
  </si>
  <si>
    <t>741420021</t>
  </si>
  <si>
    <t>Montáž svorka hromosvodná se 2 šrouby</t>
  </si>
  <si>
    <t>1657410306</t>
  </si>
  <si>
    <t>https://podminky.urs.cz/item/CS_URS_2025_01/741420021</t>
  </si>
  <si>
    <t>E01I132707</t>
  </si>
  <si>
    <t>Zemnicí svorka ZS 4 (standard: Ms matice + podložka)</t>
  </si>
  <si>
    <t>947284502</t>
  </si>
  <si>
    <t>3*10</t>
  </si>
  <si>
    <t>297939151</t>
  </si>
  <si>
    <t>ELE-IP</t>
  </si>
  <si>
    <t>Instalační přístroje</t>
  </si>
  <si>
    <t>S03IN8P2332--</t>
  </si>
  <si>
    <t>Vypínač LTS20A v krytu IP65 + PE svorka, 3.pól, 20A, červený</t>
  </si>
  <si>
    <t>676057393</t>
  </si>
  <si>
    <t>"16A/1" 2</t>
  </si>
  <si>
    <t>"16A/3" 4</t>
  </si>
  <si>
    <t>S03IN8P2434--</t>
  </si>
  <si>
    <t>Vypínač LTS32A v krytu IP65 + PE svorka, 4.pól, 32A, červený</t>
  </si>
  <si>
    <t>1466920867</t>
  </si>
  <si>
    <t>"32A/3" 1</t>
  </si>
  <si>
    <t>-2050016248</t>
  </si>
  <si>
    <t>S03IN8P2437--</t>
  </si>
  <si>
    <t>Vypínač LTS63A v krytu IP65 + PE svorka, 4.pól, 63A, červený</t>
  </si>
  <si>
    <t>1768155090</t>
  </si>
  <si>
    <t>"63A/3" 1</t>
  </si>
  <si>
    <t>996342955</t>
  </si>
  <si>
    <t>R-Z1P-B</t>
  </si>
  <si>
    <t>Zásuvka jednonásobná 1p+N+PE, 16A/250V AC, s ochrannými clonkami, barva: BÍLÁ</t>
  </si>
  <si>
    <t>-1249123918</t>
  </si>
  <si>
    <t>"úkl" 1*11</t>
  </si>
  <si>
    <t>"M1" 1*1</t>
  </si>
  <si>
    <t>"M2" 2*4</t>
  </si>
  <si>
    <t>R-Z1P-Z</t>
  </si>
  <si>
    <t>Zásuvka jednonásobná 1p+N+PE, 16A/250V AC, s ochrannými clonkami, barva: ZELENÁ</t>
  </si>
  <si>
    <t>1810379715</t>
  </si>
  <si>
    <t>"D1" 1*2</t>
  </si>
  <si>
    <t>"D2" 2*1</t>
  </si>
  <si>
    <t>R-ZOP</t>
  </si>
  <si>
    <t>Zásuvka pro ochranné pospoj., 2x svorka, kompletní (strojek, rámeček)</t>
  </si>
  <si>
    <t>35169827</t>
  </si>
  <si>
    <t>"UZ" 2</t>
  </si>
  <si>
    <t>210111011</t>
  </si>
  <si>
    <t>Montáž zásuvka (polo)zapuštěná šroubové připojení 2P+PE se zapojením vodičů</t>
  </si>
  <si>
    <t>1769101802</t>
  </si>
  <si>
    <t>https://podminky.urs.cz/item/CS_URS_2025_01/210111011</t>
  </si>
  <si>
    <t>A012CKA001725A0928</t>
  </si>
  <si>
    <t>2CKA001725A0928, Rámeček jednonásobný (1725-0-0928), pro design: Reflex SI</t>
  </si>
  <si>
    <t>-1715153488</t>
  </si>
  <si>
    <t>"M1u" 11</t>
  </si>
  <si>
    <t>"M1" 1</t>
  </si>
  <si>
    <t>"D1" 2</t>
  </si>
  <si>
    <t>"TL" 1</t>
  </si>
  <si>
    <t>A012CKA001725A0936</t>
  </si>
  <si>
    <t>2CKA001725A0936, Rámeček dvojnásobný, pro vodorovnou i svislou montáž (1725-0-0936), pro design: Reflex SI</t>
  </si>
  <si>
    <t>-627670409</t>
  </si>
  <si>
    <t>"M2" 4</t>
  </si>
  <si>
    <t>"D2" 1</t>
  </si>
  <si>
    <t>A015525N-C02357 B</t>
  </si>
  <si>
    <t>5525N-C02357 B, Zásuvka 45x45 s ochranným kolíkem, s clonkami, pro design: Profil 45,V</t>
  </si>
  <si>
    <t>-22840000</t>
  </si>
  <si>
    <t>"M" 6</t>
  </si>
  <si>
    <t>A015525N-C02357 Z</t>
  </si>
  <si>
    <t>5525N-C02357 Z, Zásuvka 45x45 s ochranným kolíkem, s clonkami, pro design: Profil 45,V</t>
  </si>
  <si>
    <t>1704171367</t>
  </si>
  <si>
    <t>"D" 6</t>
  </si>
  <si>
    <t>1784696051</t>
  </si>
  <si>
    <t>LS</t>
  </si>
  <si>
    <t>Loketní spínač, ovladač el. dveří, 90x125mm</t>
  </si>
  <si>
    <t>-1341592260</t>
  </si>
  <si>
    <t>"el.dv" 1</t>
  </si>
  <si>
    <t>741310011</t>
  </si>
  <si>
    <t>Montáž ovladač nástěnný 1/0-tlačítkový zapínací prostředí normální se zapojením vodičů</t>
  </si>
  <si>
    <t>-1281468438</t>
  </si>
  <si>
    <t>https://podminky.urs.cz/item/CS_URS_2025_01/741310011</t>
  </si>
  <si>
    <t>S03MM216529AT</t>
  </si>
  <si>
    <t>"AT" Skříňka s tlačítky a signálkou, kompletní ~I-0~, dle specifikace dodavatele MRI</t>
  </si>
  <si>
    <t>1167143820</t>
  </si>
  <si>
    <t>"AT" 3</t>
  </si>
  <si>
    <t>S03MM216532EAT</t>
  </si>
  <si>
    <t>"EAT" Skříňka s tlačítky a signálkou, kompletní ~I-0~, dle specifikace dodavatele MRI</t>
  </si>
  <si>
    <t>1315324604</t>
  </si>
  <si>
    <t>"EAT" 1</t>
  </si>
  <si>
    <t>741310012</t>
  </si>
  <si>
    <t>Montáž ovladač nástěnný 1/0S-tlačítkový zapínací s doutnavkou prostředí normální se zapojením vodičů</t>
  </si>
  <si>
    <t>-148139130</t>
  </si>
  <si>
    <t>https://podminky.urs.cz/item/CS_URS_2025_01/741310012</t>
  </si>
  <si>
    <t>ELE-IP-OSV</t>
  </si>
  <si>
    <t>Instalační přístroje - osvětlení</t>
  </si>
  <si>
    <t>A023559-A01345</t>
  </si>
  <si>
    <t>Přístroj spínače jednopólového, řazení 1, barva alpská bílá</t>
  </si>
  <si>
    <t>-600541036</t>
  </si>
  <si>
    <t>A023559B-A00651214</t>
  </si>
  <si>
    <t>Kryt spínače jednoduchý, barva alpská bílá</t>
  </si>
  <si>
    <t>-868119756</t>
  </si>
  <si>
    <t>A021754-0-2155R</t>
  </si>
  <si>
    <t>Rámeček s popisovým polem, jednonásobný, barva alpská bílá, (1÷5 rámeček dle místní potřeby)</t>
  </si>
  <si>
    <t>-75616486</t>
  </si>
  <si>
    <t>741310101</t>
  </si>
  <si>
    <t>Montáž spínač (polo)zapuštěný bezšroubové připojení 1-jednopólový se zapojením vodičů</t>
  </si>
  <si>
    <t>-506596051</t>
  </si>
  <si>
    <t>https://podminky.urs.cz/item/CS_URS_2025_01/741310101</t>
  </si>
  <si>
    <t>A023559-A06345</t>
  </si>
  <si>
    <t>Přístroj přepínače střídavého, řazení 6, barva bílá</t>
  </si>
  <si>
    <t>-822550620</t>
  </si>
  <si>
    <t>2145000885</t>
  </si>
  <si>
    <t>520002395</t>
  </si>
  <si>
    <t>741310122</t>
  </si>
  <si>
    <t>Montáž přepínač (polo)zapuštěný bezšroubové připojení 6-střídavý se zapojením vodičů</t>
  </si>
  <si>
    <t>1359171045</t>
  </si>
  <si>
    <t>https://podminky.urs.cz/item/CS_URS_2025_01/741310122</t>
  </si>
  <si>
    <t>A026599-0-3026</t>
  </si>
  <si>
    <t>Přístroj potenc. DALI TW výkon. pro tlač. spín. a otoč. ovl. (2116/11), barva bílá</t>
  </si>
  <si>
    <t>588736399</t>
  </si>
  <si>
    <t>A026599-0-0237</t>
  </si>
  <si>
    <t>Kryt stmívače s otočným ovládáním, s upevňovací maticí, barva alpská bílá</t>
  </si>
  <si>
    <t>1028045672</t>
  </si>
  <si>
    <t>373581930</t>
  </si>
  <si>
    <t>741310203</t>
  </si>
  <si>
    <t>Montáž spínač (polo)zapuštěný šroubové připojení 1-jednopólový s plynulou regulací se zapojením vodičů</t>
  </si>
  <si>
    <t>-1199723208</t>
  </si>
  <si>
    <t>https://podminky.urs.cz/item/CS_URS_2025_01/741310203</t>
  </si>
  <si>
    <t>A023559-A91345</t>
  </si>
  <si>
    <t>Přístroj ovládače zapínacího, řazení  1/0So, barva</t>
  </si>
  <si>
    <t>-15229190</t>
  </si>
  <si>
    <t>163593747</t>
  </si>
  <si>
    <t>2070368516</t>
  </si>
  <si>
    <t>1161677952</t>
  </si>
  <si>
    <t>A023553-01929 B</t>
  </si>
  <si>
    <t>Spínač jednopólový, řazení 1, IP44, na povrch, barva bílá</t>
  </si>
  <si>
    <t>1148905217</t>
  </si>
  <si>
    <t>A023553-06929 B</t>
  </si>
  <si>
    <t>Přepínač střídavý, řazení 6, IP44, barva bílá</t>
  </si>
  <si>
    <t>1583164166</t>
  </si>
  <si>
    <t>741310031</t>
  </si>
  <si>
    <t>Montáž spínač nástěnný 1-jednopólový prostředí venkovní/mokré se zapojením vodičů</t>
  </si>
  <si>
    <t>-715291176</t>
  </si>
  <si>
    <t>https://podminky.urs.cz/item/CS_URS_2025_01/741310031</t>
  </si>
  <si>
    <t>A013299-22102</t>
  </si>
  <si>
    <t>"IR1" 3299-22102, Snímač pohybu, vestavný, pro design:</t>
  </si>
  <si>
    <t>-392710421</t>
  </si>
  <si>
    <t>741311003</t>
  </si>
  <si>
    <t>Montáž čidlo pohybu vestavné se zapojením vodičů</t>
  </si>
  <si>
    <t>-939129836</t>
  </si>
  <si>
    <t>https://podminky.urs.cz/item/CS_URS_2025_01/741311003</t>
  </si>
  <si>
    <t>ELE-OSV</t>
  </si>
  <si>
    <t>Svítidla + nouzové osvětlení</t>
  </si>
  <si>
    <t>A11</t>
  </si>
  <si>
    <t>Svítidlo A11, ZCLED4G39Q940/M598-GLASS-MK 	39W LED	IP54	3790lm	Elkovo	vestavné, M600, spodní montáž, Ra&gt;90</t>
  </si>
  <si>
    <t>-239353352</t>
  </si>
  <si>
    <t>B11s</t>
  </si>
  <si>
    <t>Svítidlo B11s, ZCLED4G39Q840/M598-CLEAN-MK + Dim DALI	39W LED	IP65	4753lm	Elkovo	vestavné, M600, spodní montáž, Ra&gt;90</t>
  </si>
  <si>
    <t>207481546</t>
  </si>
  <si>
    <t>C11</t>
  </si>
  <si>
    <t>Svítidlo C11, ZCLED4G39Q830/M598-MIKRO-C 	32W LED	IP54	3261lm	Elkovo	vestavné, M600, spodní montáž</t>
  </si>
  <si>
    <t>685193914</t>
  </si>
  <si>
    <t>741372112</t>
  </si>
  <si>
    <t>Montáž svítidlo LED interiérové vestavné panelové hranaté nebo kruhové přes 0,09 do 0,36 m2 se zapojením vodičů</t>
  </si>
  <si>
    <t>-1933120300</t>
  </si>
  <si>
    <t>https://podminky.urs.cz/item/CS_URS_2025_01/741372112</t>
  </si>
  <si>
    <t>J1</t>
  </si>
  <si>
    <t>Svítidlo J1, V218sLCI,120/A3,C 	20W		IP44	2480lm	Deos	vestavné, průměr 195mm</t>
  </si>
  <si>
    <t>415805283</t>
  </si>
  <si>
    <t>741372111RD</t>
  </si>
  <si>
    <t>Montáž svítidlo LED bytové vestavné podhledové kruhové do 0,09 m2</t>
  </si>
  <si>
    <t>1627372643</t>
  </si>
  <si>
    <t>P1</t>
  </si>
  <si>
    <t>Svítidlo P1, ZCLED3G30L840/W1,2-PC-Waterproof	30W		IP66	4468lm	Elkovo přisazené 100x1280x86mm</t>
  </si>
  <si>
    <t>-432461416</t>
  </si>
  <si>
    <t>741371102</t>
  </si>
  <si>
    <t>Montáž svítidlo zářivkové průmyslové stropní přisazené 1 zdroj s krytem</t>
  </si>
  <si>
    <t>1472286983</t>
  </si>
  <si>
    <t>https://podminky.urs.cz/item/CS_URS_2025_01/741371102</t>
  </si>
  <si>
    <t>N11</t>
  </si>
  <si>
    <t>Nouzové svítidlo N11, 4395 Multi Lens AT SE	vestavné, osvětlení protipanické	Beghelli	24W, 1/1,5/2/3/8h, 250/200/150/80/50 lm	IP42</t>
  </si>
  <si>
    <t>1441449655</t>
  </si>
  <si>
    <t>741372101</t>
  </si>
  <si>
    <t>Montáž svítidlo LED interiérové vestavné podhledové bodové se zapojením vodičů</t>
  </si>
  <si>
    <t>1575259839</t>
  </si>
  <si>
    <t>https://podminky.urs.cz/item/CS_URS_2025_01/741372101</t>
  </si>
  <si>
    <t>N61</t>
  </si>
  <si>
    <t>Nouzové svítidlo N61, R1124  Formula65	nástěnné / stropní	Beghelli	24W	1/1,5/2/3/8h	450/300/230/160/70 lm	IP65</t>
  </si>
  <si>
    <t>-2117770432</t>
  </si>
  <si>
    <t>741372061</t>
  </si>
  <si>
    <t>Montáž svítidlo LED interiérové přisazené stropní hranaté nebo kruhové do 0,09 m2 se zapojením vodičů</t>
  </si>
  <si>
    <t>351510658</t>
  </si>
  <si>
    <t>https://podminky.urs.cz/item/CS_URS_2025_01/741372061</t>
  </si>
  <si>
    <t>N71</t>
  </si>
  <si>
    <t>Nouzové svítidlo N71, 37082 Pluraluce + F95815	vestavné - osvětlení nouz. zařízení	Beghelli	4,85 VA	2x LTO7,2V / 0,5 Ah	274 lm	IP42</t>
  </si>
  <si>
    <t>-1758441239</t>
  </si>
  <si>
    <t>741372021</t>
  </si>
  <si>
    <t>Montáž svítidlo LED interiérové přisazené nástěnné hranaté nebo kruhové do 0,09 m2 se zapojením vodičů</t>
  </si>
  <si>
    <t>-354826266</t>
  </si>
  <si>
    <t>https://podminky.urs.cz/item/CS_URS_2025_01/741372021</t>
  </si>
  <si>
    <t>ST-UPR</t>
  </si>
  <si>
    <t>Stavební úpravy, prostupy</t>
  </si>
  <si>
    <t>-212183698</t>
  </si>
  <si>
    <t>"d50, 1 ks tl. 500mm" 1*0,5</t>
  </si>
  <si>
    <t>600516792</t>
  </si>
  <si>
    <t>"d100, 6 ks tl. 500mm" 6*0,5</t>
  </si>
  <si>
    <t>997013153</t>
  </si>
  <si>
    <t>Vnitrostaveništní doprava suti a vybouraných hmot pro budovy v do 12 m s omezením mechanizace</t>
  </si>
  <si>
    <t>-590501113</t>
  </si>
  <si>
    <t>https://podminky.urs.cz/item/CS_URS_2025_01/997013153</t>
  </si>
  <si>
    <t>"jádro" (6*(0,1*0,1*0,5))*3400/1000</t>
  </si>
  <si>
    <t>997013501</t>
  </si>
  <si>
    <t>Odvoz suti a vybouraných hmot na skládku nebo meziskládku do 1 km se složením</t>
  </si>
  <si>
    <t>-1367686768</t>
  </si>
  <si>
    <t>https://podminky.urs.cz/item/CS_URS_2025_01/997013501</t>
  </si>
  <si>
    <t>997013801</t>
  </si>
  <si>
    <t>Poplatek za uložení na skládce (skládkovné) stavebního odpadu betonového kód odpadu 170 101</t>
  </si>
  <si>
    <t>CS ÚRS 2019 01</t>
  </si>
  <si>
    <t>2105874346</t>
  </si>
  <si>
    <t>-596158901</t>
  </si>
  <si>
    <t>2*50</t>
  </si>
  <si>
    <t>ELE-RoP</t>
  </si>
  <si>
    <t>Revize a ostatní práce</t>
  </si>
  <si>
    <t>HZS-1</t>
  </si>
  <si>
    <t>Kompletace</t>
  </si>
  <si>
    <t>-2120502101</t>
  </si>
  <si>
    <t>"osv" 10</t>
  </si>
  <si>
    <t>HZS-2</t>
  </si>
  <si>
    <t>Demontáže</t>
  </si>
  <si>
    <t>229594734</t>
  </si>
  <si>
    <t>HZS-3</t>
  </si>
  <si>
    <t>Koordinace</t>
  </si>
  <si>
    <t>1837496532</t>
  </si>
  <si>
    <t>"osv" 6</t>
  </si>
  <si>
    <t>HZS-4</t>
  </si>
  <si>
    <t>Úpravy sv. rozvodů pro provizorní provoz</t>
  </si>
  <si>
    <t>-1324171878</t>
  </si>
  <si>
    <t>"osv" 2*2*6</t>
  </si>
  <si>
    <t>HZS1301</t>
  </si>
  <si>
    <t>Hodinová zúčtovací sazba zedník</t>
  </si>
  <si>
    <t>-1322914672</t>
  </si>
  <si>
    <t>https://podminky.urs.cz/item/CS_URS_2025_01/HZS1301</t>
  </si>
  <si>
    <t>"stavební úpravy související s přívody" 5*4</t>
  </si>
  <si>
    <t>"stavební úpravy související s provizorním otvorem" 4*8</t>
  </si>
  <si>
    <t>HZS1311</t>
  </si>
  <si>
    <t>Hodinová zúčtovací sazba omítkář</t>
  </si>
  <si>
    <t>-697506292</t>
  </si>
  <si>
    <t>https://podminky.urs.cz/item/CS_URS_2025_01/HZS1311</t>
  </si>
  <si>
    <t>"oprava po provedení přípojek" 5*4</t>
  </si>
  <si>
    <t>"oprava stavebního otvoru B902" 1*8</t>
  </si>
  <si>
    <t>HZS1332</t>
  </si>
  <si>
    <t>Hodinová zúčtovací sazba montér konstrukcí specialista</t>
  </si>
  <si>
    <t>1689877396</t>
  </si>
  <si>
    <t>https://podminky.urs.cz/item/CS_URS_2025_01/HZS1332</t>
  </si>
  <si>
    <t>"demontáže a montáže podhledů a dalších krycích konstrukcí" 5*10</t>
  </si>
  <si>
    <t>-271948894</t>
  </si>
  <si>
    <t>"vyhledání stávajích okruhů" 2*1*8</t>
  </si>
  <si>
    <t>"bezpečné vypnutí, odpojení stáv. okruhů" 2*1*8</t>
  </si>
  <si>
    <t>741210201</t>
  </si>
  <si>
    <t>Montáž rozváděč skříňový nebo panelový dělitelný pole do 200 kg</t>
  </si>
  <si>
    <t>179307257</t>
  </si>
  <si>
    <t>https://podminky.urs.cz/item/CS_URS_2025_01/741210201</t>
  </si>
  <si>
    <t>"HR.T-MRI" 2</t>
  </si>
  <si>
    <t>580106013</t>
  </si>
  <si>
    <t>Měření, zkoušení a prověření ochrany chráničem napěťovým nebo proudovým</t>
  </si>
  <si>
    <t>měření</t>
  </si>
  <si>
    <t>252229427</t>
  </si>
  <si>
    <t>https://podminky.urs.cz/item/CS_URS_2025_01/580106013</t>
  </si>
  <si>
    <t>"RCBO" 14+4</t>
  </si>
  <si>
    <t>210280102</t>
  </si>
  <si>
    <t>Kontrola rozváděčů nn silových hmotnosti do 300 kg</t>
  </si>
  <si>
    <t>-1182107349</t>
  </si>
  <si>
    <t>https://podminky.urs.cz/item/CS_URS_2025_01/210280102</t>
  </si>
  <si>
    <t>"1RM02/II" 1</t>
  </si>
  <si>
    <t>M21-likv-rozv</t>
  </si>
  <si>
    <t>Ekologická likvidace rozvaděčů VN a NN</t>
  </si>
  <si>
    <t>1089147102</t>
  </si>
  <si>
    <t>"NN rozvaděče" 1</t>
  </si>
  <si>
    <t>M21-likv-kabl</t>
  </si>
  <si>
    <t>Ekologická likvidace demontovaných kabelů</t>
  </si>
  <si>
    <t>-1079606567</t>
  </si>
  <si>
    <t>10*50</t>
  </si>
  <si>
    <t>HZS3131TICR1E</t>
  </si>
  <si>
    <t>Kontrola a protokol TIČR</t>
  </si>
  <si>
    <t>170401</t>
  </si>
  <si>
    <t>"Kontrola a protokol TIČR" 8*1,5</t>
  </si>
  <si>
    <t>PDskPS</t>
  </si>
  <si>
    <t>Dokumentace skutečného provedení stavby</t>
  </si>
  <si>
    <t>-1187766950</t>
  </si>
  <si>
    <t>https://podminky.urs.cz/item/CS_URS_2025_01/PDskPS</t>
  </si>
  <si>
    <t>741810003-FULL</t>
  </si>
  <si>
    <t>Zkoušky a prohlídky elektrických rozvodů a zařízení celková prohlídka a vyhotovení revizní zprávy pro objem montážních prací přes 500 do 1000 tis. Kč</t>
  </si>
  <si>
    <t>1065828750</t>
  </si>
  <si>
    <t>ELE-VRN</t>
  </si>
  <si>
    <t>Vedlejší rozpočtové náklady profese ELEKTRO</t>
  </si>
  <si>
    <t>034002000</t>
  </si>
  <si>
    <t>Zabezpečení staveniště</t>
  </si>
  <si>
    <t>…</t>
  </si>
  <si>
    <t>1024</t>
  </si>
  <si>
    <t>-922025368</t>
  </si>
  <si>
    <t>https://podminky.urs.cz/item/CS_URS_2025_01/034002000</t>
  </si>
  <si>
    <t>065002000</t>
  </si>
  <si>
    <t>Mimostaveništní doprava materiálů</t>
  </si>
  <si>
    <t>-357936821</t>
  </si>
  <si>
    <t>https://podminky.urs.cz/item/CS_URS_2025_01/065002000</t>
  </si>
  <si>
    <t>071002000</t>
  </si>
  <si>
    <t>Provoz investora, třetích osob</t>
  </si>
  <si>
    <t>1340018542</t>
  </si>
  <si>
    <t>https://podminky.urs.cz/item/CS_URS_2025_01/071002000</t>
  </si>
  <si>
    <t>092002000</t>
  </si>
  <si>
    <t>Ostatní náklady související s provozem</t>
  </si>
  <si>
    <t>1284626921</t>
  </si>
  <si>
    <t>https://podminky.urs.cz/item/CS_URS_2025_01/092002000</t>
  </si>
  <si>
    <t>D1.01.4h1 - UKS-datové rozvody, ACS, interkom</t>
  </si>
  <si>
    <t>Ing. Havlín</t>
  </si>
  <si>
    <t>74233 - UKS-universální kabelový systém</t>
  </si>
  <si>
    <t xml:space="preserve">    74233-1 - Úprava datového rozvaděče R2</t>
  </si>
  <si>
    <t xml:space="preserve">      74233-1.1 - Pasivní prvky</t>
  </si>
  <si>
    <t xml:space="preserve">      74233-1.2 - Aktivní prvky</t>
  </si>
  <si>
    <t xml:space="preserve">    74233-2 - Datové zásuvky</t>
  </si>
  <si>
    <t xml:space="preserve">    74233-3 - Kabely a vodiče</t>
  </si>
  <si>
    <t>74224 - ACS-kontrola vstupu</t>
  </si>
  <si>
    <t xml:space="preserve">    74224.1 - ACS-instalace, implementace  SW ACS</t>
  </si>
  <si>
    <t xml:space="preserve">    74224.2 - ACS-kontroléry, zdroje a příslušenství</t>
  </si>
  <si>
    <t xml:space="preserve">    74224.3 - ACS-čtečky, karty</t>
  </si>
  <si>
    <t xml:space="preserve">    74224.4 - ACS-instalační příslušenství</t>
  </si>
  <si>
    <t xml:space="preserve">    74224-6 - ACS-práce technika, oživení systému</t>
  </si>
  <si>
    <t xml:space="preserve">    74224-7 - ACS-připojení na 230V</t>
  </si>
  <si>
    <t xml:space="preserve">    74224-8 - ACS-elektroinstalace:kabely a vodiče</t>
  </si>
  <si>
    <t>74231 - INT-interkom</t>
  </si>
  <si>
    <t xml:space="preserve">    74231.1 - INT-panel, odpovídací jednotka</t>
  </si>
  <si>
    <t xml:space="preserve">    74231.2 - INT-kabely, vodiče</t>
  </si>
  <si>
    <t xml:space="preserve">    74231.3 - INT-práce technika, oživení systému</t>
  </si>
  <si>
    <t>74211 - Elektroinstalace - nosné trasy, uložení kabelů</t>
  </si>
  <si>
    <t xml:space="preserve">    74211.1 - Elektroinstalace - požární ucpávky</t>
  </si>
  <si>
    <t>742 - Demontáže elektroinstalace a zařízení - slaboproud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</si>
  <si>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</si>
  <si>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</si>
  <si>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</si>
  <si>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</si>
  <si>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VRN9 - Ostatní náklady</t>
  </si>
  <si>
    <t xml:space="preserve">    HZS - Hodinové zúčtovací sazby</t>
  </si>
  <si>
    <t>74233</t>
  </si>
  <si>
    <t>UKS-universální kabelový systém</t>
  </si>
  <si>
    <t>74233-1</t>
  </si>
  <si>
    <t>Úprava datového rozvaděče R2</t>
  </si>
  <si>
    <t>74233-1.1</t>
  </si>
  <si>
    <t>Pasivní prvky</t>
  </si>
  <si>
    <t>742330024</t>
  </si>
  <si>
    <t>Montáž patch panelu 24 portů</t>
  </si>
  <si>
    <t>-714866960</t>
  </si>
  <si>
    <t>https://podminky.urs.cz/item/CS_URS_2025_01/742330024</t>
  </si>
  <si>
    <t>PID-00217</t>
  </si>
  <si>
    <t xml:space="preserve">Patch panel, řada: PowerCat Cat6a, počet portů: 24 IDC STP 1U  Premise Networks. </t>
  </si>
  <si>
    <t>313349666</t>
  </si>
  <si>
    <t>742330052</t>
  </si>
  <si>
    <t>Popis portů patchpanelu</t>
  </si>
  <si>
    <t>-364152572</t>
  </si>
  <si>
    <t>https://podminky.urs.cz/item/CS_URS_2025_01/742330052</t>
  </si>
  <si>
    <t>T0121</t>
  </si>
  <si>
    <t xml:space="preserve">Certifikace sítě, Systémová záruka, 25 let - certifikace sítě - zdarma v rámci systému MOlex  PN, </t>
  </si>
  <si>
    <t>...</t>
  </si>
  <si>
    <t>-1048227881</t>
  </si>
  <si>
    <t>742330011mh1</t>
  </si>
  <si>
    <t>Montáž patch kabelu do rozvaděče - k zařízení</t>
  </si>
  <si>
    <t>-531166981</t>
  </si>
  <si>
    <t>PCD-07001-0E</t>
  </si>
  <si>
    <t xml:space="preserve">PATCH KABEL cat.6A U/FTP 2M, stíněný, LSZH, šedá </t>
  </si>
  <si>
    <t>1772321015</t>
  </si>
  <si>
    <t>PCD-07001-0J</t>
  </si>
  <si>
    <t>PATCH KABEL cat.6A U/FTP 2M, stíněný, LSZH, zelený</t>
  </si>
  <si>
    <t>-1216105953</t>
  </si>
  <si>
    <t>PCD-07002-0E</t>
  </si>
  <si>
    <t xml:space="preserve">PATCH KABEL cat.6A U/FTP 3M, stíněný, LSZH, šedá </t>
  </si>
  <si>
    <t>560950856</t>
  </si>
  <si>
    <t>PCD-07002-0J</t>
  </si>
  <si>
    <t>PATCH KABEL cat.6A U/FTP 3M, stíněný, LSZH, zelený</t>
  </si>
  <si>
    <t>1406130282</t>
  </si>
  <si>
    <t>742330022</t>
  </si>
  <si>
    <t>Montáž napájecího panelu do rozvaděče</t>
  </si>
  <si>
    <t>920327887</t>
  </si>
  <si>
    <t>https://podminky.urs.cz/item/CS_URS_2025_01/742330022</t>
  </si>
  <si>
    <t>MOD-PD-ACARS8</t>
  </si>
  <si>
    <t xml:space="preserve">19" rozvodný panel, černý 8 x 230V včetně přepěťové ochrany, 10A, délka kabelu 3m, </t>
  </si>
  <si>
    <t>-520334033</t>
  </si>
  <si>
    <t>742330023</t>
  </si>
  <si>
    <t>Montáž vyvazovacího panelu 1U</t>
  </si>
  <si>
    <t>1590673483</t>
  </si>
  <si>
    <t>https://podminky.urs.cz/item/CS_URS_2025_01/742330023</t>
  </si>
  <si>
    <t>ADI.0051172.URS</t>
  </si>
  <si>
    <t>19" vyvazovací panel 1U, 5x vyvazovací oko 70x27mm, RAL9005. Splňuje normy ANSI/ESD S20.20:2014 a BS EN 61340-5-1:2007 pro elektrostatickou kontrolu • V souladu s RoHS (omezení nebezpečných látek)</t>
  </si>
  <si>
    <t>-2096861235</t>
  </si>
  <si>
    <t>74233-1.2</t>
  </si>
  <si>
    <t>Aktivní prvky</t>
  </si>
  <si>
    <t>742330011</t>
  </si>
  <si>
    <t>Montáž zařízení do rozvaděče (switch, UPS, DVR, server) bez nastavení</t>
  </si>
  <si>
    <t>1029639852</t>
  </si>
  <si>
    <t>https://podminky.urs.cz/item/CS_URS_2025_01/742330011</t>
  </si>
  <si>
    <t>HP JL728A</t>
  </si>
  <si>
    <t>HP Enterprise Aruba 6200F 48G Class4 PoE 4SFP+ 740W. Typ přepínače: řízený, přepínač Ebene: L3. Základní přepínací porty RJ-45 Ethernet-Typ: Gigabit Ethernet (10/100/1000), Anzahl der basisschaltenden RJ-45 Ethernet Porty: 48, Konsolen-Port: USB. MAC adre</t>
  </si>
  <si>
    <t>-17222669</t>
  </si>
  <si>
    <t>SPB-2810WHPE</t>
  </si>
  <si>
    <t>BIDI 10G T1270/R1330nm 10km DDM/DMI HPE kompatibilní s řadou CX6200</t>
  </si>
  <si>
    <t>226060855</t>
  </si>
  <si>
    <t>SPB-2910WHPE</t>
  </si>
  <si>
    <t xml:space="preserve">BIDI 10G T1330/R1270nm 10km DDM/DMI HPE kompatibilní s řadou CX6200 (SPB-2910WHPE) </t>
  </si>
  <si>
    <t>-672726365</t>
  </si>
  <si>
    <t>-456455116</t>
  </si>
  <si>
    <t>91.LC.872.00100</t>
  </si>
  <si>
    <t xml:space="preserve">Optický patchcord singlemode 9/125 G657.A2, LSOH, LC/SC(APC) </t>
  </si>
  <si>
    <t>-1383316764</t>
  </si>
  <si>
    <t>742330061</t>
  </si>
  <si>
    <t>Montáž přístupového bodu včetně nastavení</t>
  </si>
  <si>
    <t>-67366447</t>
  </si>
  <si>
    <t>https://podminky.urs.cz/item/CS_URS_2025_01/742330061</t>
  </si>
  <si>
    <t>AR.IAP-515</t>
  </si>
  <si>
    <t>ACCES POINT/BRIDGE, Použití vnitřní, Rychlost LAN max.1 GBPS, Rychlost Wi-Fi max. 4,8 GBIT Počet LAN portů 2x, Konektivita WiFi 1 (802.11b)	, WiFi 2 (802.11a), WiFi 3 (802.11g), Wi-Fi 4 (802.11n), PoE In standard	802.3AT (MAX. 33,6W) - POE+, PoE	IN (VSTUP</t>
  </si>
  <si>
    <t>-717503516</t>
  </si>
  <si>
    <t>74233-2</t>
  </si>
  <si>
    <t>Datové zásuvky</t>
  </si>
  <si>
    <t>741112002</t>
  </si>
  <si>
    <t>Montáž krabice zapuštěná plastová kruhová pro sádrokartonové příčky</t>
  </si>
  <si>
    <t>-1669522419</t>
  </si>
  <si>
    <t>https://podminky.urs.cz/item/CS_URS_2025_01/741112002</t>
  </si>
  <si>
    <t>34571465</t>
  </si>
  <si>
    <t>krabice do dutých stěn PVC přístrojová kruhová D 70mm hluboká</t>
  </si>
  <si>
    <t>-1071331737</t>
  </si>
  <si>
    <t>1085205823</t>
  </si>
  <si>
    <t>34571451</t>
  </si>
  <si>
    <t>krabice pod omítku PVC přístrojová kruhová D 70mm hluboká</t>
  </si>
  <si>
    <t>-1845749995</t>
  </si>
  <si>
    <t>742330044</t>
  </si>
  <si>
    <t>Montáž datové zásuvky 1 až 6 pozic</t>
  </si>
  <si>
    <t>-1606739456</t>
  </si>
  <si>
    <t>https://podminky.urs.cz/item/CS_URS_2025_01/742330044</t>
  </si>
  <si>
    <t>742124005</t>
  </si>
  <si>
    <t>Montáž kabelů datových FTP, UTP, STP ukončení kabelu konektorem</t>
  </si>
  <si>
    <t>-465852019</t>
  </si>
  <si>
    <t>https://podminky.urs.cz/item/CS_URS_2025_01/742124005</t>
  </si>
  <si>
    <t>MCZ-00012-04</t>
  </si>
  <si>
    <t xml:space="preserve">Molex Tango modul, 2xRJ45 STP kat.6A DataGate, černý, se záclonkou   </t>
  </si>
  <si>
    <t>-856880722</t>
  </si>
  <si>
    <t>5014A-B1026</t>
  </si>
  <si>
    <t xml:space="preserve">Nosná maska pro 2 moduly Molex PN DataGate, černá  </t>
  </si>
  <si>
    <t>1916309785</t>
  </si>
  <si>
    <t>15014A-A100B</t>
  </si>
  <si>
    <t>-1518295324</t>
  </si>
  <si>
    <t>3901A-B10 B</t>
  </si>
  <si>
    <t xml:space="preserve">Instalační rámeček design Tango, výška 1, šířka 1, barva bílá   </t>
  </si>
  <si>
    <t>-1656881682</t>
  </si>
  <si>
    <t>742330043</t>
  </si>
  <si>
    <t>Montáž datové zásuvky na DIN lištu</t>
  </si>
  <si>
    <t>-1343316436</t>
  </si>
  <si>
    <t>https://podminky.urs.cz/item/CS_URS_2025_01/742330043</t>
  </si>
  <si>
    <t>WFR-00118</t>
  </si>
  <si>
    <t>Adaptér DataGate Jack pro montáž na DIN lištu</t>
  </si>
  <si>
    <t>-2094087817</t>
  </si>
  <si>
    <t>KSJ0009604</t>
  </si>
  <si>
    <t>Modul DataGate 1xRJ45, STP, Universal, 568A/B, PowerCat 6A, černý</t>
  </si>
  <si>
    <t>281499027</t>
  </si>
  <si>
    <t>742330101.1</t>
  </si>
  <si>
    <t>Měření metalického segmentu s vyhotovením protokolu</t>
  </si>
  <si>
    <t>296044348</t>
  </si>
  <si>
    <t>https://podminky.urs.cz/item/CS_URS_2025_01/742330101.1</t>
  </si>
  <si>
    <t>742330051</t>
  </si>
  <si>
    <t>Popis portu datové zásuvky</t>
  </si>
  <si>
    <t>630280123</t>
  </si>
  <si>
    <t>https://podminky.urs.cz/item/CS_URS_2025_01/742330051</t>
  </si>
  <si>
    <t>742330011mh1.1</t>
  </si>
  <si>
    <t>-1461860395</t>
  </si>
  <si>
    <t>PCD-70305-0E</t>
  </si>
  <si>
    <t>Stíněný propojovací kabely Cat 6A, 5m, šedý, 10G, patch cord je zakončen konektory RJ45 s kabelovými botkami s kabelovými botkami s ochranou aretace konektoru. Konstrukce jádra propojovacího kabelu je F/UTP. Propojovací kabel je LSZH a splňuje požadavky R</t>
  </si>
  <si>
    <t>1344059674</t>
  </si>
  <si>
    <t>74233-3</t>
  </si>
  <si>
    <t>Kabely a vodiče</t>
  </si>
  <si>
    <t>742124002</t>
  </si>
  <si>
    <t>Montáž kabelů datových FTP, UTP, STP pro vnitřní rozvody do trubky</t>
  </si>
  <si>
    <t>-56279861</t>
  </si>
  <si>
    <t>https://podminky.urs.cz/item/CS_URS_2025_01/742124002</t>
  </si>
  <si>
    <t>742124003</t>
  </si>
  <si>
    <t>Montáž kabelů datových FTP, UTP, STP pro vnitřní rozvody pevně</t>
  </si>
  <si>
    <t>1762470636</t>
  </si>
  <si>
    <t>https://podminky.urs.cz/item/CS_URS_2025_01/742124003</t>
  </si>
  <si>
    <t>341CAA-00413-V</t>
  </si>
  <si>
    <t>Kabel datový Cat 6A U/FTP kabel s LSZH pláštěm B2ca, s1a, d1, a1</t>
  </si>
  <si>
    <t>621926513</t>
  </si>
  <si>
    <t>2083,33333333333*1,2 'Přepočtené koeficientem množství</t>
  </si>
  <si>
    <t>74224</t>
  </si>
  <si>
    <t>ACS-kontrola vstupu</t>
  </si>
  <si>
    <t>74224.1</t>
  </si>
  <si>
    <t>ACS-instalace, implementace  SW ACS</t>
  </si>
  <si>
    <t>742240007</t>
  </si>
  <si>
    <t>Montáž ovládacího scriptu k elektronické kontrole vstupu</t>
  </si>
  <si>
    <t>211159103</t>
  </si>
  <si>
    <t>https://podminky.urs.cz/item/CS_URS_2025_01/742240007</t>
  </si>
  <si>
    <t>742240022.1</t>
  </si>
  <si>
    <t>Montáž elekronické kontroly vstupu přístupového softwaru grafické zobrazení</t>
  </si>
  <si>
    <t>1882096155</t>
  </si>
  <si>
    <t>71002000</t>
  </si>
  <si>
    <t>SW ACCESSS Licence na 1ks čtečky</t>
  </si>
  <si>
    <t>-1290887139</t>
  </si>
  <si>
    <t>2068514542</t>
  </si>
  <si>
    <t>-789438750</t>
  </si>
  <si>
    <t>74224.2</t>
  </si>
  <si>
    <t>ACS-kontroléry, zdroje a příslušenství</t>
  </si>
  <si>
    <t>742220161</t>
  </si>
  <si>
    <t>Montáž akumulátoru 12 V</t>
  </si>
  <si>
    <t>-1568371327</t>
  </si>
  <si>
    <t>https://podminky.urs.cz/item/CS_URS_2025_01/742220161</t>
  </si>
  <si>
    <t>50700011</t>
  </si>
  <si>
    <t xml:space="preserve"> AKU 7-12 - akumulátor 12V/7 Ah, </t>
  </si>
  <si>
    <t>1185727484</t>
  </si>
  <si>
    <t>742220211</t>
  </si>
  <si>
    <t>Montáž zálohového napájecího zdroje s dobíječem a akumulátorem</t>
  </si>
  <si>
    <t>-2086223165</t>
  </si>
  <si>
    <t>https://podminky.urs.cz/item/CS_URS_2025_01/742220211</t>
  </si>
  <si>
    <t>50400013</t>
  </si>
  <si>
    <t>Zdroj napájecí + nabíječ AKU. 12VDC/3A pro AKU 700mA, 13,8VDC  AWZG2</t>
  </si>
  <si>
    <t>1920826166</t>
  </si>
  <si>
    <t>742240005</t>
  </si>
  <si>
    <t>Montáž řídící jednotky pro připojení čteček k elektronické kontrole vstupu</t>
  </si>
  <si>
    <t>1777127817</t>
  </si>
  <si>
    <t>https://podminky.urs.cz/item/CS_URS_2025_01/742240005</t>
  </si>
  <si>
    <t>50100211</t>
  </si>
  <si>
    <t xml:space="preserve"> Řídící jednotka přístupového systému, plastový box IP55, 4IN/OUT 12V/3A</t>
  </si>
  <si>
    <t>1013813470</t>
  </si>
  <si>
    <t>74224.3</t>
  </si>
  <si>
    <t>ACS-čtečky, karty</t>
  </si>
  <si>
    <t>742240001</t>
  </si>
  <si>
    <t>Montáž čtečky karet k elektronické kontrole vstupu</t>
  </si>
  <si>
    <t>1955736031</t>
  </si>
  <si>
    <t>https://podminky.urs.cz/item/CS_URS_2025_01/742240001</t>
  </si>
  <si>
    <t>50500041</t>
  </si>
  <si>
    <t>Čtečka Dual line čtečka bezkontaktních karet frekvence 125kHZ, 13,56MHz, černá</t>
  </si>
  <si>
    <t>-1407134145</t>
  </si>
  <si>
    <t>74224.4</t>
  </si>
  <si>
    <t>ACS-instalační příslušenství</t>
  </si>
  <si>
    <t>742220061</t>
  </si>
  <si>
    <t>Montáž rozbočovače, opakovače nebo oddělovače sběrnice v krabici</t>
  </si>
  <si>
    <t>-468632356</t>
  </si>
  <si>
    <t>https://podminky.urs.cz/item/CS_URS_2025_01/742220061</t>
  </si>
  <si>
    <t>HAG VS112PD</t>
  </si>
  <si>
    <t>Rozvodnice nástěnná  IP40, + 20 svorek, včetně tamperu</t>
  </si>
  <si>
    <t>-225018494</t>
  </si>
  <si>
    <t>-131535886</t>
  </si>
  <si>
    <t>1135201317</t>
  </si>
  <si>
    <t>74224-6</t>
  </si>
  <si>
    <t>ACS-práce technika, oživení systému</t>
  </si>
  <si>
    <t>742330011ACS</t>
  </si>
  <si>
    <t>Nastavení systému ACS, přepojení s Interkomem, spolupráce s IT</t>
  </si>
  <si>
    <t>1303123938</t>
  </si>
  <si>
    <t>742320012</t>
  </si>
  <si>
    <t>Montáž elektromechanického zámku včetně trasy dveřmi a přechodové krabice</t>
  </si>
  <si>
    <t>-184359964</t>
  </si>
  <si>
    <t>https://podminky.urs.cz/item/CS_URS_2025_01/742320012</t>
  </si>
  <si>
    <t>742330511DT-R4</t>
  </si>
  <si>
    <t>Výchozí revize systému PZTS</t>
  </si>
  <si>
    <t>-443930067</t>
  </si>
  <si>
    <t>74224-7</t>
  </si>
  <si>
    <t>ACS-připojení na 230V</t>
  </si>
  <si>
    <t>210100002</t>
  </si>
  <si>
    <t>Ukončení vodičů v rozváděči nebo na přístroji včetně zapojení průřezu žíly do 6 mm2</t>
  </si>
  <si>
    <t>-2117836815</t>
  </si>
  <si>
    <t>https://podminky.urs.cz/item/CS_URS_2025_01/210100002</t>
  </si>
  <si>
    <t>210280101</t>
  </si>
  <si>
    <t>Kontrola rozváděčů nn silových hmotnosti do 200 kg</t>
  </si>
  <si>
    <t>-1134187838</t>
  </si>
  <si>
    <t>https://podminky.urs.cz/item/CS_URS_2025_01/210280101</t>
  </si>
  <si>
    <t>741120101</t>
  </si>
  <si>
    <t>Montáž vodič Cu izolovaný plný a laněný s PVC pláštěm žíla 0,15 až 16 mm2 zatažený (např. CY, CHAH-V)</t>
  </si>
  <si>
    <t>1933415274</t>
  </si>
  <si>
    <t>https://podminky.urs.cz/item/CS_URS_2025_01/741120101</t>
  </si>
  <si>
    <t>34140824</t>
  </si>
  <si>
    <t>vodič propojovací jádro Cu plné izolace PVC 450/750V (H07V-U) 1x2,5mm2</t>
  </si>
  <si>
    <t>-522803464</t>
  </si>
  <si>
    <t>741122611</t>
  </si>
  <si>
    <t>Montáž kabel Cu plný kulatý žíla 3x1,5 až 6 mm2 uložený pevně (např. CYKY)</t>
  </si>
  <si>
    <t>160503011</t>
  </si>
  <si>
    <t>https://podminky.urs.cz/item/CS_URS_2025_01/741122611</t>
  </si>
  <si>
    <t>34111030</t>
  </si>
  <si>
    <t>kabel instalační jádro Cu plné izolace PVC plášť PVC 450/750V (CYKY) 3x1,5mm2</t>
  </si>
  <si>
    <t>-416469819</t>
  </si>
  <si>
    <t>741810001</t>
  </si>
  <si>
    <t>Celková prohlídka elektrického rozvodu a zařízení do 100 000,- Kč</t>
  </si>
  <si>
    <t>422331828</t>
  </si>
  <si>
    <t>https://podminky.urs.cz/item/CS_URS_2025_01/741810001</t>
  </si>
  <si>
    <t>74224-8</t>
  </si>
  <si>
    <t>ACS-elektroinstalace:kabely a vodiče</t>
  </si>
  <si>
    <t>742121001</t>
  </si>
  <si>
    <t>Montáž kabelů sdělovacích pro vnitřní rozvody do 15 žil</t>
  </si>
  <si>
    <t>-768016066</t>
  </si>
  <si>
    <t>https://podminky.urs.cz/item/CS_URS_2025_01/742121001</t>
  </si>
  <si>
    <t>W8</t>
  </si>
  <si>
    <t>Kabel sdělovací  2x0,75 + 8x0,22 žilový stíněný kabel, B2ca</t>
  </si>
  <si>
    <t>1102711288</t>
  </si>
  <si>
    <t>1376147205</t>
  </si>
  <si>
    <t>-593998532</t>
  </si>
  <si>
    <t>-478042812</t>
  </si>
  <si>
    <t>33,3333333333333*1,2 'Přepočtené koeficientem množství</t>
  </si>
  <si>
    <t>74231</t>
  </si>
  <si>
    <t>INT-interkom</t>
  </si>
  <si>
    <t>74231.1</t>
  </si>
  <si>
    <t>INT-panel, odpovídací jednotka</t>
  </si>
  <si>
    <t>742310002</t>
  </si>
  <si>
    <t>Montáž komunikačního tabla k domácímu telefonu</t>
  </si>
  <si>
    <t>-1863379435</t>
  </si>
  <si>
    <t>https://podminky.urs.cz/item/CS_URS_2025_01/742310002</t>
  </si>
  <si>
    <t>9155301F</t>
  </si>
  <si>
    <t>Panel interkomu  IP Solo nikl - dveřní interkom,1 tlačítko příprava pro kameru pod omítku. Napájení: 12 V ± 15% / 2A DC nebo PoE, PoE: PoE 802.3af (Class 0 - 12.95 W) LAN: 10/100BASE-TX s Auto-MDIX, RJ-45, Výstup spínače: NC/NO kontakty, max. 30 V / 1 A A</t>
  </si>
  <si>
    <t>1422530870</t>
  </si>
  <si>
    <t>742310004</t>
  </si>
  <si>
    <t>Montáž elektroinstalační krabice pod tablo domácího telefonu</t>
  </si>
  <si>
    <t>1788032116</t>
  </si>
  <si>
    <t>https://podminky.urs.cz/item/CS_URS_2025_01/742310004</t>
  </si>
  <si>
    <t>9155017</t>
  </si>
  <si>
    <t>krabice pro instalaci do zdi</t>
  </si>
  <si>
    <t>851798874</t>
  </si>
  <si>
    <t>742310006</t>
  </si>
  <si>
    <t>Montáž domácího nástěnného audio/video telefonu</t>
  </si>
  <si>
    <t>151532890</t>
  </si>
  <si>
    <t>https://podminky.urs.cz/item/CS_URS_2025_01/742310006</t>
  </si>
  <si>
    <t>8019s</t>
  </si>
  <si>
    <t>IP telefon  stolní nebo nástěnný telefon s hmotností 675 gramů, šířkou 164 mm, hloubkou 200 mm a výškou 170 mm. Má vestavěný LCD displej o úhlopříčce 2,4 palce s rozlišením 128 x 64 pixelů a velikostí obrazovky 54,8 x 28,5 mm. Displej je podsvětlený pro p</t>
  </si>
  <si>
    <t>-1714570767</t>
  </si>
  <si>
    <t>74231.2</t>
  </si>
  <si>
    <t>INT-kabely, vodiče</t>
  </si>
  <si>
    <t>1261424585</t>
  </si>
  <si>
    <t>1188277867</t>
  </si>
  <si>
    <t>182747673</t>
  </si>
  <si>
    <t>41,6666666666667*1,2 'Přepočtené koeficientem množství</t>
  </si>
  <si>
    <t>742330011INT</t>
  </si>
  <si>
    <t xml:space="preserve">Montáž domácího telefonu nastavení, oživení,  SW aplikace </t>
  </si>
  <si>
    <t>-857682652</t>
  </si>
  <si>
    <t>1995765673</t>
  </si>
  <si>
    <t>74231.3</t>
  </si>
  <si>
    <t>INT-práce technika, oživení systému</t>
  </si>
  <si>
    <t>74211</t>
  </si>
  <si>
    <t>Elektroinstalace - nosné trasy, uložení kabelů</t>
  </si>
  <si>
    <t>742110161</t>
  </si>
  <si>
    <t>Montáž spony pro uchycení kabelů pro slaboproud</t>
  </si>
  <si>
    <t>-1178358267</t>
  </si>
  <si>
    <t>https://podminky.urs.cz/item/CS_URS_2025_01/742110161</t>
  </si>
  <si>
    <t>1000294074</t>
  </si>
  <si>
    <t>Příchytka  3-13 pro volné vodiče 3002, průměr svazku 3-13 mm</t>
  </si>
  <si>
    <t>-1301349843</t>
  </si>
  <si>
    <t>742110011</t>
  </si>
  <si>
    <t>Montáž trubek pro slaboproud plastových tuhých pro vnitřní rozvody uložených volně na příchytky</t>
  </si>
  <si>
    <t>-188609019</t>
  </si>
  <si>
    <t>https://podminky.urs.cz/item/CS_URS_2025_01/742110011</t>
  </si>
  <si>
    <t>34571410</t>
  </si>
  <si>
    <t>trubka elektroinstalační plastová bezhalogenová tuhá středně odolná D 13/16mm</t>
  </si>
  <si>
    <t>1470763673</t>
  </si>
  <si>
    <t>19,047619047619*1,05 'Přepočtené koeficientem množství</t>
  </si>
  <si>
    <t>742110003</t>
  </si>
  <si>
    <t>Montáž trubek pro slaboproud plastových ohebných uložených volně na příchytky</t>
  </si>
  <si>
    <t>1943248898</t>
  </si>
  <si>
    <t>https://podminky.urs.cz/item/CS_URS_2025_01/742110003</t>
  </si>
  <si>
    <t>34571390</t>
  </si>
  <si>
    <t>trubka elektroinstalační plastová bezhalogenová ohebná středně odolná D 14,0/20mm poloměr ohybu &gt;90mm</t>
  </si>
  <si>
    <t>1506396335</t>
  </si>
  <si>
    <t>171,428571428571*1,05 'Přepočtené koeficientem množství</t>
  </si>
  <si>
    <t>345inst</t>
  </si>
  <si>
    <t>Instalační a podružný materiál</t>
  </si>
  <si>
    <t>1355711712</t>
  </si>
  <si>
    <t>0,952380952380952*1,05 'Přepočtené koeficientem množství</t>
  </si>
  <si>
    <t>742110102</t>
  </si>
  <si>
    <t>Montáž kabelového žlabu pro slaboproud šířky do 150 mm</t>
  </si>
  <si>
    <t>421790108</t>
  </si>
  <si>
    <t>https://podminky.urs.cz/item/CS_URS_2025_01/742110102</t>
  </si>
  <si>
    <t>1000292365</t>
  </si>
  <si>
    <t>60X100X1.00 EO  ŽLAB S INT.SPOJ. JUPITER</t>
  </si>
  <si>
    <t>-192634262</t>
  </si>
  <si>
    <t>1000292365-1</t>
  </si>
  <si>
    <t xml:space="preserve">Nosný systém pro kabelový žlab š. 100mm, konzoly, výložníky, závitové tyče, spojky, příslušenství  </t>
  </si>
  <si>
    <t>1452887092</t>
  </si>
  <si>
    <t>1000292377</t>
  </si>
  <si>
    <t>60X200X1.00 EO  ŽLAB S INT.SPOJ. JUPITER</t>
  </si>
  <si>
    <t>-1910005025</t>
  </si>
  <si>
    <t>1000292377-1</t>
  </si>
  <si>
    <t xml:space="preserve">Nosný systém pro kabelový žlab š. 200mm, konzoly, výložníky, závitové tyče, spojky, příslušenství  </t>
  </si>
  <si>
    <t>408585569</t>
  </si>
  <si>
    <t>74211.1</t>
  </si>
  <si>
    <t>Elektroinstalace - požární ucpávky</t>
  </si>
  <si>
    <t>741920245</t>
  </si>
  <si>
    <t>Ucpávka prostupu tmelem samostatného kabelu do D 21 mm stěnou tl do 100 mm požární odolnost EI 90</t>
  </si>
  <si>
    <t>1833967397</t>
  </si>
  <si>
    <t>https://podminky.urs.cz/item/CS_URS_2025_01/741920245</t>
  </si>
  <si>
    <t>741920311</t>
  </si>
  <si>
    <t>Ucpávka prostupu kabelového svazku tmelem otvor D 90 mm zaplnění prostupu kabely z 10% stěnou tl 100 mm požární odolnost EI 90</t>
  </si>
  <si>
    <t>-852706361</t>
  </si>
  <si>
    <t>https://podminky.urs.cz/item/CS_URS_2025_01/741920311</t>
  </si>
  <si>
    <t>742</t>
  </si>
  <si>
    <t>Demontáže elektroinstalace a zařízení - slaboproud</t>
  </si>
  <si>
    <t>742121801</t>
  </si>
  <si>
    <t>Demontáž kabelů sdělovacích pro vnitřní rozvody</t>
  </si>
  <si>
    <t>-1015368191</t>
  </si>
  <si>
    <t>https://podminky.urs.cz/item/CS_URS_2025_01/742121801</t>
  </si>
  <si>
    <t>742124802</t>
  </si>
  <si>
    <t>Demontáž kabelů datových pro vnitřní rozvody z trubky</t>
  </si>
  <si>
    <t>-449605203</t>
  </si>
  <si>
    <t>https://podminky.urs.cz/item/CS_URS_2025_01/742124802</t>
  </si>
  <si>
    <t>090001000</t>
  </si>
  <si>
    <t>Ostatní náklady demontáž podhledů aj. konstrukce</t>
  </si>
  <si>
    <t>-1916045201</t>
  </si>
  <si>
    <t>https://podminky.urs.cz/item/CS_URS_2025_01/090001000</t>
  </si>
  <si>
    <t>469973135</t>
  </si>
  <si>
    <t>Poplatek za uložení na skládce (skládkovné) stavebního odpadu z izolačních materiálů kód odpadu 17 06 04</t>
  </si>
  <si>
    <t>1337230712</t>
  </si>
  <si>
    <t>https://podminky.urs.cz/item/CS_URS_2025_01/469973135</t>
  </si>
  <si>
    <t>998742101</t>
  </si>
  <si>
    <t>Přesun hmot tonážní pro slaboproud v objektech v do 6 m</t>
  </si>
  <si>
    <t>2100387740</t>
  </si>
  <si>
    <t>https://podminky.urs.cz/item/CS_URS_2025_01/998742101</t>
  </si>
  <si>
    <t>VRN1</t>
  </si>
  <si>
    <t>Průzkumné, geodetické a projektové práce</t>
  </si>
  <si>
    <t>013254000</t>
  </si>
  <si>
    <t>-421120063</t>
  </si>
  <si>
    <t>https://podminky.urs.cz/item/CS_URS_2025_01/013254000</t>
  </si>
  <si>
    <t>013324000</t>
  </si>
  <si>
    <t>Nabídkový rozpočet</t>
  </si>
  <si>
    <t>1212680026</t>
  </si>
  <si>
    <t>https://podminky.urs.cz/item/CS_URS_2025_01/013324000</t>
  </si>
  <si>
    <t>VRN3</t>
  </si>
  <si>
    <t>239195500</t>
  </si>
  <si>
    <t>VRN4</t>
  </si>
  <si>
    <t>Inženýrská činnost</t>
  </si>
  <si>
    <t>045203000</t>
  </si>
  <si>
    <t>Koordinační práce na stavbě při zhotovení elektroinstalačních prací v návaznosti na umístění systémových prvků systému v rámci dodávek ostatních subdodávek a interiéru</t>
  </si>
  <si>
    <t>-2043300992</t>
  </si>
  <si>
    <t>https://podminky.urs.cz/item/CS_URS_2025_01/045203000</t>
  </si>
  <si>
    <t>045303000</t>
  </si>
  <si>
    <t>Koordinační práce na stavbě při zhotovení elektroinstalačních prací v návaznosti na umístění systémových prvků vůči ostatním profesím v souladu s  interiérem, konaná před začátkem instalace kabelů do stavby</t>
  </si>
  <si>
    <t>-1982112207</t>
  </si>
  <si>
    <t>https://podminky.urs.cz/item/CS_URS_2025_01/045303000</t>
  </si>
  <si>
    <t>049103000</t>
  </si>
  <si>
    <t>Náklady vzniklé v souvislosti s realizací stavby</t>
  </si>
  <si>
    <t>469238529</t>
  </si>
  <si>
    <t>https://podminky.urs.cz/item/CS_URS_2025_01/049103000</t>
  </si>
  <si>
    <t>049303000</t>
  </si>
  <si>
    <t>Náklady vzniklé v souvislosti s předáním stavby</t>
  </si>
  <si>
    <t>-718856618</t>
  </si>
  <si>
    <t>https://podminky.urs.cz/item/CS_URS_2025_01/049303000</t>
  </si>
  <si>
    <t>VRN9</t>
  </si>
  <si>
    <t>Ostatní náklady</t>
  </si>
  <si>
    <t>065103000</t>
  </si>
  <si>
    <t>Mimostaveništní doprava materiálů a výrobků</t>
  </si>
  <si>
    <t>1173956927</t>
  </si>
  <si>
    <t>https://podminky.urs.cz/item/CS_URS_2025_01/065103000</t>
  </si>
  <si>
    <t>070001000</t>
  </si>
  <si>
    <t>Provozní vlivy</t>
  </si>
  <si>
    <t>-500038944</t>
  </si>
  <si>
    <t>https://podminky.urs.cz/item/CS_URS_2025_01/070001000</t>
  </si>
  <si>
    <t>Hodinové zúčtovací sazby</t>
  </si>
  <si>
    <t>HZS2492</t>
  </si>
  <si>
    <t>Hodinová zúčtovací sazba pomocný dělník PSV</t>
  </si>
  <si>
    <t>-1850264999</t>
  </si>
  <si>
    <t>https://podminky.urs.cz/item/CS_URS_2025_01/HZS2492</t>
  </si>
  <si>
    <t>304673291</t>
  </si>
  <si>
    <t>HZS4232</t>
  </si>
  <si>
    <t>Hodinová zúčtovací sazba technik odborný</t>
  </si>
  <si>
    <t>1934021801</t>
  </si>
  <si>
    <t>https://podminky.urs.cz/item/CS_URS_2025_01/HZS4232</t>
  </si>
  <si>
    <t>D1.01.4h3 - EPS-elektrická požární signalizace</t>
  </si>
  <si>
    <t>PSV - Systém EPS</t>
  </si>
  <si>
    <t xml:space="preserve">    74221 - EPS-dodávka zařízení</t>
  </si>
  <si>
    <t xml:space="preserve">      74221.1 - EPS-ústředna+příslušenství</t>
  </si>
  <si>
    <t xml:space="preserve">      74221.2 - EPS-automatické hlásiče </t>
  </si>
  <si>
    <t xml:space="preserve">      74221.3 - EPS-tlačítkové hlásiče </t>
  </si>
  <si>
    <t xml:space="preserve">      74221.4 - EPS-speciální hlásiče</t>
  </si>
  <si>
    <t xml:space="preserve">      74221.5 - EPS-vstupně výstupní moduly</t>
  </si>
  <si>
    <t xml:space="preserve">      74221.6 - EPS-sirény optická signalizace</t>
  </si>
  <si>
    <t xml:space="preserve">      74221.7 - EPS-přídavné zdroje</t>
  </si>
  <si>
    <t xml:space="preserve">      74221.8 - EPS - nastavení systému, oživení, zkoušky</t>
  </si>
  <si>
    <t xml:space="preserve">      74221. - EPS - demontáže</t>
  </si>
  <si>
    <t xml:space="preserve">    74211 - Elektroinstalace - kabely a nosné trasy</t>
  </si>
  <si>
    <t xml:space="preserve">      74211.1 - Elektroinstalace - kabely</t>
  </si>
  <si>
    <t xml:space="preserve">      74211.2 - Elektroinstalace - trasy P30-R</t>
  </si>
  <si>
    <t xml:space="preserve">      74211.3 - Elektroinstalace - nosné trasy uložení trubek a  příchytek</t>
  </si>
  <si>
    <t xml:space="preserve">      74211.4 - EPS - požární ucpávky</t>
  </si>
  <si>
    <t xml:space="preserve">      74211.5 - EPS-Ostatní konstrukce a práce</t>
  </si>
  <si>
    <t xml:space="preserve">      74211.6 - EPS-Napojení 230V</t>
  </si>
  <si>
    <t>Systém EPS</t>
  </si>
  <si>
    <t>74221</t>
  </si>
  <si>
    <t>EPS-dodávka zařízení</t>
  </si>
  <si>
    <t>74221.1</t>
  </si>
  <si>
    <t>EPS-ústředna+příslušenství</t>
  </si>
  <si>
    <t>742210006</t>
  </si>
  <si>
    <t>Montáž rozšiřující karty do ústředny EPS</t>
  </si>
  <si>
    <t>-772314603</t>
  </si>
  <si>
    <t>https://podminky.urs.cz/item/CS_URS_2025_01/742210006</t>
  </si>
  <si>
    <t>ADI.0079209.URS</t>
  </si>
  <si>
    <t>Modul se třemi pozicemi pro mikromoduly</t>
  </si>
  <si>
    <t>751299212</t>
  </si>
  <si>
    <t>ADI.0066972.URS</t>
  </si>
  <si>
    <t>Mikromodul sběrnice esserbus® (8 bit)</t>
  </si>
  <si>
    <t>455799064</t>
  </si>
  <si>
    <t>742210041</t>
  </si>
  <si>
    <t>Montáž akumulátoru 2x12 V pro ústřednu EPS</t>
  </si>
  <si>
    <t>-1399113922</t>
  </si>
  <si>
    <t>https://podminky.urs.cz/item/CS_URS_2025_01/742210041</t>
  </si>
  <si>
    <t>ADI.0033229.URS</t>
  </si>
  <si>
    <t>Akumulátor12V\24Ah šroubové svorky M5, životnost dle EUROBAT 3 až 5 let, VdS včetně krytu</t>
  </si>
  <si>
    <t>-1856162646</t>
  </si>
  <si>
    <t>74221.2</t>
  </si>
  <si>
    <t xml:space="preserve">EPS-automatické hlásiče </t>
  </si>
  <si>
    <t>742210121</t>
  </si>
  <si>
    <t>Montáž hlásiče automatického bodového</t>
  </si>
  <si>
    <t>2027253781</t>
  </si>
  <si>
    <t>https://podminky.urs.cz/item/CS_URS_2025_01/742210121</t>
  </si>
  <si>
    <t>ADI.0079264.URS</t>
  </si>
  <si>
    <t>Opticko-kouřový hlásič IQ8Quad</t>
  </si>
  <si>
    <t>432721530</t>
  </si>
  <si>
    <t>ADI.0079269.URS</t>
  </si>
  <si>
    <t>O2T - multisenzorový hlásič IQ8Quad</t>
  </si>
  <si>
    <t>-334426940</t>
  </si>
  <si>
    <t>742210131</t>
  </si>
  <si>
    <t>Montáž soklu hlásiče nebo patice</t>
  </si>
  <si>
    <t>1169800985</t>
  </si>
  <si>
    <t>https://podminky.urs.cz/item/CS_URS_2025_01/742210131</t>
  </si>
  <si>
    <t>ADI.0079282.URS</t>
  </si>
  <si>
    <t>Patice pro hlásiče IQ8Quad</t>
  </si>
  <si>
    <t>-2125461211</t>
  </si>
  <si>
    <t>742210131mh1</t>
  </si>
  <si>
    <t>Montáž redukce patice do podhledu</t>
  </si>
  <si>
    <t>907376620</t>
  </si>
  <si>
    <t>ADI.0079287.URS</t>
  </si>
  <si>
    <t>Adaptér pro montáž patice do podhledu</t>
  </si>
  <si>
    <t>6454295</t>
  </si>
  <si>
    <t>742210131mh6</t>
  </si>
  <si>
    <t>Montáž hlásiče se zádržným plechem</t>
  </si>
  <si>
    <t>781826858</t>
  </si>
  <si>
    <t>742210131mh</t>
  </si>
  <si>
    <t>Zádržný plech 500x500</t>
  </si>
  <si>
    <t>235170215</t>
  </si>
  <si>
    <t>742210131mh5</t>
  </si>
  <si>
    <t>Montáž adaptéru hlásiče</t>
  </si>
  <si>
    <t>-199089292</t>
  </si>
  <si>
    <t>ADI.0079294.URS</t>
  </si>
  <si>
    <t>Adaptér pro patice IQ8Quad do vlhka</t>
  </si>
  <si>
    <t>-383124357</t>
  </si>
  <si>
    <t>ADI.0079289.URS</t>
  </si>
  <si>
    <t>Držák popisných štítků, bal.10 ks</t>
  </si>
  <si>
    <t>-1918540741</t>
  </si>
  <si>
    <t>74221.3</t>
  </si>
  <si>
    <t xml:space="preserve">EPS-tlačítkové hlásiče </t>
  </si>
  <si>
    <t>742210151</t>
  </si>
  <si>
    <t>Montáž tlačítkového hlásiče se sklíčkem</t>
  </si>
  <si>
    <t>-141441012</t>
  </si>
  <si>
    <t>https://podminky.urs.cz/item/CS_URS_2025_01/742210151</t>
  </si>
  <si>
    <t>ADI.0079328.URS</t>
  </si>
  <si>
    <t>Elektronika tlačítka - standardní</t>
  </si>
  <si>
    <t>-1672131703</t>
  </si>
  <si>
    <t>ADI.0079323.URS</t>
  </si>
  <si>
    <t>Skříň tlačítkového hlásiče IQ8 červená</t>
  </si>
  <si>
    <t>-1455113696</t>
  </si>
  <si>
    <t>74221.4</t>
  </si>
  <si>
    <t>EPS-speciální hlásiče</t>
  </si>
  <si>
    <t>742210141</t>
  </si>
  <si>
    <t>Montáž adaptéru do potrubí VZT s Venturiho trubicí</t>
  </si>
  <si>
    <t>578558285</t>
  </si>
  <si>
    <t>https://podminky.urs.cz/item/CS_URS_2025_01/742210141</t>
  </si>
  <si>
    <t>59081395</t>
  </si>
  <si>
    <t>sada montážní pro hlásiče do VZT potrubí</t>
  </si>
  <si>
    <t>2122444662</t>
  </si>
  <si>
    <t>59081339</t>
  </si>
  <si>
    <t>hlásič do VZT potrubí</t>
  </si>
  <si>
    <t>-1454668677</t>
  </si>
  <si>
    <t>59081343</t>
  </si>
  <si>
    <t>filtr do hlásiče do VZT potrubí</t>
  </si>
  <si>
    <t>-758092017</t>
  </si>
  <si>
    <t>74221.5</t>
  </si>
  <si>
    <t>EPS-vstupně výstupní moduly</t>
  </si>
  <si>
    <t>742210305</t>
  </si>
  <si>
    <t>Montáž vstupně výstupního reléového prvku 5 a více kontaktů s krytem</t>
  </si>
  <si>
    <t>-978667736</t>
  </si>
  <si>
    <t>https://podminky.urs.cz/item/CS_URS_2025_01/742210305</t>
  </si>
  <si>
    <t>ADI.0079545.URS</t>
  </si>
  <si>
    <t>Skříň pro koppler na omítku, šedá</t>
  </si>
  <si>
    <t>-1486523377</t>
  </si>
  <si>
    <t>ADI.0079374.URS</t>
  </si>
  <si>
    <t>Esserbus® koppler Alarmový (4\2)</t>
  </si>
  <si>
    <t>-932729513</t>
  </si>
  <si>
    <t>ADI.0079386.URS</t>
  </si>
  <si>
    <t>EOL-O zakončovací člen výstupu</t>
  </si>
  <si>
    <t>-981463785</t>
  </si>
  <si>
    <t>74221.6</t>
  </si>
  <si>
    <t>EPS-sirény optická signalizace</t>
  </si>
  <si>
    <t>742210261</t>
  </si>
  <si>
    <t>Montáž sirény, majáku nebo signalizace</t>
  </si>
  <si>
    <t>-1229126678</t>
  </si>
  <si>
    <t>https://podminky.urs.cz/item/CS_URS_2025_01/742210261</t>
  </si>
  <si>
    <t>CWSO-RR-S1</t>
  </si>
  <si>
    <t xml:space="preserve">EN54-3 siréna červená, 32 tónů, 2 úrovně hlasitosti, včetně základny </t>
  </si>
  <si>
    <t>-218180947</t>
  </si>
  <si>
    <t>742110522</t>
  </si>
  <si>
    <t>Montáž krabic pro slaboproud zapuštěných plastových odbočných ohniodolných čtyřhranných s víčkem</t>
  </si>
  <si>
    <t>146746404</t>
  </si>
  <si>
    <t>https://podminky.urs.cz/item/CS_URS_2025_01/742110522</t>
  </si>
  <si>
    <t>1000113976-1</t>
  </si>
  <si>
    <t>Krabice požárněodolná P30-R s pojistkou odbočení k siréně - IP65</t>
  </si>
  <si>
    <t>1208336051</t>
  </si>
  <si>
    <t>74221.7</t>
  </si>
  <si>
    <t>EPS-přídavné zdroje</t>
  </si>
  <si>
    <t>742210031</t>
  </si>
  <si>
    <t>Montáž napájecího zdroje pro ústřednu EPS dle EN54-4</t>
  </si>
  <si>
    <t>572846829</t>
  </si>
  <si>
    <t>https://podminky.urs.cz/item/CS_URS_2025_01/742210031</t>
  </si>
  <si>
    <t>ADI.0036082.URS</t>
  </si>
  <si>
    <t>Spínaný zdroj, 27,6 V ss / 4,2 A (5 A krátkodobě) pro EPS, aku max. 2 x 17 Ah</t>
  </si>
  <si>
    <t>-1932855141</t>
  </si>
  <si>
    <t>ADI.0036090.URS</t>
  </si>
  <si>
    <t>Výstupní pojistkový modul 4 x 0,5 A pro zdroje řady EN54C</t>
  </si>
  <si>
    <t>-2032509503</t>
  </si>
  <si>
    <t>-908411521</t>
  </si>
  <si>
    <t>ADI.0033194.URS</t>
  </si>
  <si>
    <t>Akumulátor 12V\17Ah se šroubovými svorkami M5 a životností až 5 let, VdS</t>
  </si>
  <si>
    <t>-2056266457</t>
  </si>
  <si>
    <t>74221.8</t>
  </si>
  <si>
    <t>EPS - nastavení systému, oživení, zkoušky</t>
  </si>
  <si>
    <t>742210521</t>
  </si>
  <si>
    <t>Výchozí revize systému EPS na jeden detektor</t>
  </si>
  <si>
    <t>138547963</t>
  </si>
  <si>
    <t>https://podminky.urs.cz/item/CS_URS_2025_01/742210521</t>
  </si>
  <si>
    <t>742210251</t>
  </si>
  <si>
    <t>Připojení kontaktu ovládaného nebo monitorovaného</t>
  </si>
  <si>
    <t>2123321407</t>
  </si>
  <si>
    <t>https://podminky.urs.cz/item/CS_URS_2025_01/742210251</t>
  </si>
  <si>
    <t>742210503</t>
  </si>
  <si>
    <t>Provedení koordinační funkční zkoušky EPS</t>
  </si>
  <si>
    <t>-987081512</t>
  </si>
  <si>
    <t>https://podminky.urs.cz/item/CS_URS_2025_01/742210503</t>
  </si>
  <si>
    <t>742210401mh1</t>
  </si>
  <si>
    <t xml:space="preserve">Přeprogramování obou systémů EPS v rámci dočasného provozu včetně lokalizace dotčených prostorů a seznámení uživatele s následným provozem a zápisu do provozní knihy. </t>
  </si>
  <si>
    <t>-1007705163</t>
  </si>
  <si>
    <t>HZS3222_A</t>
  </si>
  <si>
    <t>Nastavení, programování  ústředny systému, přepojení kruhových vedení, úprava stávajícího kruhu MHU109. Práce technika, instalační činnost. Zprovoznění systému. Konfigurace, programování systému, SW práce</t>
  </si>
  <si>
    <t>-1748968673</t>
  </si>
  <si>
    <t>HZS3222_D</t>
  </si>
  <si>
    <t>Zkušební provoz, zkoušky zařízení EPS před uvedením do provozu - Práce technika, instalační činnost. Zprovoznění systému. Konfigurace, programování systému, SW práce</t>
  </si>
  <si>
    <t>-660364140</t>
  </si>
  <si>
    <t>HZS3222_F</t>
  </si>
  <si>
    <t>Zaškolení obsluhy  - Práce technika, seznámení pověřených osob s obsluhou systému</t>
  </si>
  <si>
    <t>-205722586</t>
  </si>
  <si>
    <t>74221.</t>
  </si>
  <si>
    <t>EPS - demontáže</t>
  </si>
  <si>
    <t>742210821</t>
  </si>
  <si>
    <t>Demontáž hlásiče automatického bodového</t>
  </si>
  <si>
    <t>-1392279235</t>
  </si>
  <si>
    <t>https://podminky.urs.cz/item/CS_URS_2025_01/742210821</t>
  </si>
  <si>
    <t>742210851</t>
  </si>
  <si>
    <t>Demontáž tlačítkového hlásiče se sklíčkem</t>
  </si>
  <si>
    <t>-542722849</t>
  </si>
  <si>
    <t>https://podminky.urs.cz/item/CS_URS_2025_01/742210851</t>
  </si>
  <si>
    <t>1520465089</t>
  </si>
  <si>
    <t>-680996729</t>
  </si>
  <si>
    <t>090001000.1</t>
  </si>
  <si>
    <t>CS ÚRS 2023 01</t>
  </si>
  <si>
    <t>765508692</t>
  </si>
  <si>
    <t>https://podminky.urs.cz/item/CS_URS_2023_01/090001000.1</t>
  </si>
  <si>
    <t>Poplatek za uložení na skládce (skládkovné) stavebního odpadu z izolačních materiálů dle platného kódu</t>
  </si>
  <si>
    <t>-88714937</t>
  </si>
  <si>
    <t>Elektroinstalace - kabely a nosné trasy</t>
  </si>
  <si>
    <t>Elektroinstalace - kabely</t>
  </si>
  <si>
    <t>1100620671</t>
  </si>
  <si>
    <t>34121144</t>
  </si>
  <si>
    <t>kabel sdělovací oheň retardující bezhalogenový stíněný laminovanou Al fólií s příložným CuSn drátem bez funkčnosti při požáru reakce na oheň B2cas1d1a1 jádro Cu plné 100V (SHKFH-R) 1x2x0,8mm2</t>
  </si>
  <si>
    <t>-1716996446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</si>
  <si>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</si>
  <si>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</si>
  <si>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-1957165450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</si>
  <si>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</si>
  <si>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</si>
  <si>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383799815</t>
  </si>
  <si>
    <t>74211.2</t>
  </si>
  <si>
    <t>Elektroinstalace - trasy P30-R</t>
  </si>
  <si>
    <t>742111001</t>
  </si>
  <si>
    <t>Montáž příchytky pro kabely samostatné ohniodolné pro slaboproud</t>
  </si>
  <si>
    <t>1537704546</t>
  </si>
  <si>
    <t>https://podminky.urs.cz/item/CS_URS_2025_01/742111001</t>
  </si>
  <si>
    <t>34571742</t>
  </si>
  <si>
    <t>příchytka kovová jednostranná s dírou, požárně odolná, průměr vodiče 8mm</t>
  </si>
  <si>
    <t>1699471087</t>
  </si>
  <si>
    <t>34571755</t>
  </si>
  <si>
    <t>příchytka kovová dvojitá s dírou, požárně odolná, průměr vodiče 14mm</t>
  </si>
  <si>
    <t>-598964495</t>
  </si>
  <si>
    <t>1000292966</t>
  </si>
  <si>
    <t>GRIP1 úchytka svazku kabelů 42x33x62 mm, certifikováno dle ČSN 73 0895, max. zatížení: 1 kg max. 3 kabely</t>
  </si>
  <si>
    <t>399985087</t>
  </si>
  <si>
    <t>1191845</t>
  </si>
  <si>
    <t>KOVOVA HMOZDINKA M8 GZ</t>
  </si>
  <si>
    <t>-579779377</t>
  </si>
  <si>
    <t>223,646936036977*1,3414 'Přepočtené koeficientem množství</t>
  </si>
  <si>
    <t>1000114006</t>
  </si>
  <si>
    <t>KOPOS VPO 6.5X40 ZNCR  VRUT POŽÁRNĚ ODOLNÝ</t>
  </si>
  <si>
    <t>-1810297913</t>
  </si>
  <si>
    <t>HL, S 7,5×52</t>
  </si>
  <si>
    <t>Šroub do betonu- Samofixační šroub příchytek ref. typ HL P</t>
  </si>
  <si>
    <t>-136177058</t>
  </si>
  <si>
    <t>1000114059</t>
  </si>
  <si>
    <t>Šroub do plechu 4.2X13 PO</t>
  </si>
  <si>
    <t>779456461</t>
  </si>
  <si>
    <t>210020002</t>
  </si>
  <si>
    <t>Montáž věšáků kabelových - stojiny s 2 háky</t>
  </si>
  <si>
    <t>-977689954</t>
  </si>
  <si>
    <t>https://podminky.urs.cz/item/CS_URS_2025_01/210020002</t>
  </si>
  <si>
    <t>1000287937</t>
  </si>
  <si>
    <t>ARKYS ARK-227020 Stojna STPM   200 "SZ" (1,5 mm) prostorová - třístr</t>
  </si>
  <si>
    <t>-1738183365</t>
  </si>
  <si>
    <t>-2111733423</t>
  </si>
  <si>
    <t>1030134453</t>
  </si>
  <si>
    <t>SONAP 20-N typ B</t>
  </si>
  <si>
    <t>1946585622</t>
  </si>
  <si>
    <t>ARK-23958</t>
  </si>
  <si>
    <t>Pásek kovový se zámkem PKZ-FI 200 "A2"</t>
  </si>
  <si>
    <t>-1254235266</t>
  </si>
  <si>
    <t>-383899926</t>
  </si>
  <si>
    <t>-47602861</t>
  </si>
  <si>
    <t>29,8195914715968*1,3414 'Přepočtené koeficientem množství</t>
  </si>
  <si>
    <t>-1561127391</t>
  </si>
  <si>
    <t>742190002</t>
  </si>
  <si>
    <t>Značení trasy vedení pro slaboproud</t>
  </si>
  <si>
    <t>-118878854</t>
  </si>
  <si>
    <t>https://podminky.urs.cz/item/CS_URS_2025_01/742190002</t>
  </si>
  <si>
    <t>1453677</t>
  </si>
  <si>
    <t>Evidenční štítek pro značení nosných tras včetně samolepícího štítku</t>
  </si>
  <si>
    <t>1617473253</t>
  </si>
  <si>
    <t>1001889</t>
  </si>
  <si>
    <t>Kabelový štítek označovací 30x8mm</t>
  </si>
  <si>
    <t>385929118</t>
  </si>
  <si>
    <t>460931112</t>
  </si>
  <si>
    <t>Osazení kotevních kovových prvků vstřelovacími hřeby pro elektroinstalace</t>
  </si>
  <si>
    <t>-1518973562</t>
  </si>
  <si>
    <t>https://podminky.urs.cz/item/CS_URS_2025_01/460931112</t>
  </si>
  <si>
    <t>1233621mh1</t>
  </si>
  <si>
    <t>Nastřelovací hřebík do oceli " PO" do plynových pistolí</t>
  </si>
  <si>
    <t>1337415877</t>
  </si>
  <si>
    <t>HL, NDPP</t>
  </si>
  <si>
    <t>Plastová podložka pro nastřelovací příchytky</t>
  </si>
  <si>
    <t>652508619</t>
  </si>
  <si>
    <t>742122001</t>
  </si>
  <si>
    <t>Montáž kabelové spojky nebo svorkovnice pro slaboproud do 15 žil</t>
  </si>
  <si>
    <t>-1610403749</t>
  </si>
  <si>
    <t>https://podminky.urs.cz/item/CS_URS_2025_01/742122001</t>
  </si>
  <si>
    <t>ADI.0050579.URS</t>
  </si>
  <si>
    <t>Elektroinst. krabice s PO pro sděl. kabely, 126x126x77 mm, IP66, 2x8 svorek</t>
  </si>
  <si>
    <t>72969891</t>
  </si>
  <si>
    <t>74211.3</t>
  </si>
  <si>
    <t>Elektroinstalace - nosné trasy uložení trubek a  příchytek</t>
  </si>
  <si>
    <t>-1752522063</t>
  </si>
  <si>
    <t>1018707416</t>
  </si>
  <si>
    <t>1379921927</t>
  </si>
  <si>
    <t>-798734485</t>
  </si>
  <si>
    <t>95,2380952380952*1,05 'Přepočtené koeficientem množství</t>
  </si>
  <si>
    <t>742110005</t>
  </si>
  <si>
    <t>Montáž trubek pro slaboproud plastových ohebných uložených v podlaze</t>
  </si>
  <si>
    <t>668510185</t>
  </si>
  <si>
    <t>https://podminky.urs.cz/item/CS_URS_2025_01/742110005</t>
  </si>
  <si>
    <t>-815433346</t>
  </si>
  <si>
    <t>28,5714285714286*1,05 'Přepočtené koeficientem množství</t>
  </si>
  <si>
    <t>-1008616995</t>
  </si>
  <si>
    <t>-1631367274</t>
  </si>
  <si>
    <t>142,857142857143*1,05 'Přepočtené koeficientem množství</t>
  </si>
  <si>
    <t>1150975418</t>
  </si>
  <si>
    <t>74211.4</t>
  </si>
  <si>
    <t>EPS - požární ucpávky</t>
  </si>
  <si>
    <t>-1279489394</t>
  </si>
  <si>
    <t>-188255363</t>
  </si>
  <si>
    <t>74211.5</t>
  </si>
  <si>
    <t>EPS-Ostatní konstrukce a práce</t>
  </si>
  <si>
    <t>210020552</t>
  </si>
  <si>
    <t>Osazení konzoly se dvěma napínači</t>
  </si>
  <si>
    <t>-1592568036</t>
  </si>
  <si>
    <t>https://podminky.urs.cz/item/CS_URS_2025_01/210020552</t>
  </si>
  <si>
    <t>TWT.TSLNAP8</t>
  </si>
  <si>
    <t>Napínací koncovka TSL-NAP8</t>
  </si>
  <si>
    <t>1319544599</t>
  </si>
  <si>
    <t>1000305747</t>
  </si>
  <si>
    <t>DT 200189 NS   8 Napínací šroub M8</t>
  </si>
  <si>
    <t>-957343705</t>
  </si>
  <si>
    <t>210020555</t>
  </si>
  <si>
    <t>Montáž a napnutí jednoho nosného lana</t>
  </si>
  <si>
    <t>1806685838</t>
  </si>
  <si>
    <t>https://podminky.urs.cz/item/CS_URS_2025_01/210020555</t>
  </si>
  <si>
    <t>31452107</t>
  </si>
  <si>
    <t>lano ocelové šestipramenné Pz 6x19 drátů D 10,0mm</t>
  </si>
  <si>
    <t>518207379</t>
  </si>
  <si>
    <t>-705537252</t>
  </si>
  <si>
    <t>1000287956</t>
  </si>
  <si>
    <t>ARKYS ARK-227200 Stojna STPM   2000 "SZ" (2,0 mm) prostorová - tříst</t>
  </si>
  <si>
    <t>1129606108</t>
  </si>
  <si>
    <t>74211.6</t>
  </si>
  <si>
    <t>EPS-Napojení 230V</t>
  </si>
  <si>
    <t>171295802</t>
  </si>
  <si>
    <t>260629902</t>
  </si>
  <si>
    <t>1998118368</t>
  </si>
  <si>
    <t>-1929411223</t>
  </si>
  <si>
    <t>-883870481</t>
  </si>
  <si>
    <t>34111531</t>
  </si>
  <si>
    <t>kabel silový oheň retardující bezhalogenový s funkčností při požáru 180min a P60-R reakce na oheň B2cas1d1a1 jádro Cu 0,6/1kV (1-CSKH-V) 3x1,5mm2</t>
  </si>
  <si>
    <t>1831459723</t>
  </si>
  <si>
    <t>-1442741570</t>
  </si>
  <si>
    <t>998742102</t>
  </si>
  <si>
    <t>Přesun hmot tonážní pro slaboproud v objektech v do 12 m</t>
  </si>
  <si>
    <t>-1483860649</t>
  </si>
  <si>
    <t>https://podminky.urs.cz/item/CS_URS_2025_01/998742102</t>
  </si>
  <si>
    <t>-1770849074</t>
  </si>
  <si>
    <t>030001000</t>
  </si>
  <si>
    <t>2105926360</t>
  </si>
  <si>
    <t>https://podminky.urs.cz/item/CS_URS_2025_01/030001000</t>
  </si>
  <si>
    <t>040001000</t>
  </si>
  <si>
    <t>-1831035978</t>
  </si>
  <si>
    <t>https://podminky.urs.cz/item/CS_URS_2025_01/040001000</t>
  </si>
  <si>
    <t>-1878732319</t>
  </si>
  <si>
    <t>1890320706</t>
  </si>
  <si>
    <t>049002000</t>
  </si>
  <si>
    <t>Inženýrská činnost ostatní</t>
  </si>
  <si>
    <t>-79761154</t>
  </si>
  <si>
    <t>https://podminky.urs.cz/item/CS_URS_2025_01/049002000</t>
  </si>
  <si>
    <t>-446705629</t>
  </si>
  <si>
    <t>D1.01.6 - Medicinální plyny</t>
  </si>
  <si>
    <t>Jiří Štajer</t>
  </si>
  <si>
    <t>D1 - Potrubní rozvod</t>
  </si>
  <si>
    <t>D2 - Signalizace</t>
  </si>
  <si>
    <t>D3 - Ukončovací prvky</t>
  </si>
  <si>
    <t>D4 - Montáže, revize, zkoušky</t>
  </si>
  <si>
    <t>Potrubní rozvod</t>
  </si>
  <si>
    <t>Pol1</t>
  </si>
  <si>
    <t>Potrubí Cu ø 8x1mm</t>
  </si>
  <si>
    <t>Pol2</t>
  </si>
  <si>
    <t>Potrubí Cu ø 12x1mm</t>
  </si>
  <si>
    <t>Pol3</t>
  </si>
  <si>
    <t>Potrubí Cu ø 18x1 mm</t>
  </si>
  <si>
    <t>Pol4</t>
  </si>
  <si>
    <t>Prořez potrubí 3%</t>
  </si>
  <si>
    <t>Pol5</t>
  </si>
  <si>
    <t>Pájka Ag 45%</t>
  </si>
  <si>
    <t>g</t>
  </si>
  <si>
    <t>Pol6</t>
  </si>
  <si>
    <t>Chránička potrubí ø 18</t>
  </si>
  <si>
    <t>Pol7</t>
  </si>
  <si>
    <t>Potrubní tvarovky Cu pro potrubí  ø 8x1</t>
  </si>
  <si>
    <t>Pol8</t>
  </si>
  <si>
    <t>Potrubní tvarovky Cu pro potrubí  ø 12x1</t>
  </si>
  <si>
    <t>Pol9</t>
  </si>
  <si>
    <t>Potrubní tvarovky Cu pro potrubí  ø 18x1</t>
  </si>
  <si>
    <t>Pol10</t>
  </si>
  <si>
    <t>Potrubní tvarovky Cu pro potrubí  ø 22x1</t>
  </si>
  <si>
    <t>Pol11</t>
  </si>
  <si>
    <t>Konzolový systém pro jeden plyn ø 12</t>
  </si>
  <si>
    <t>Pol12</t>
  </si>
  <si>
    <t>Konzolový systém pro jeden plyn ø 18</t>
  </si>
  <si>
    <t>Pol13</t>
  </si>
  <si>
    <t>Propojení kabiny magnetické rezonance a centrálního rozvodů medicinálních plynů . Uzavírací ventil DN 10 . Tlaková hadice DN 10 délka 1,5 m . Šroubení v antimagnetické úpravě DN 10</t>
  </si>
  <si>
    <t>Pol14</t>
  </si>
  <si>
    <t>Značení potrubí</t>
  </si>
  <si>
    <t>Pol15</t>
  </si>
  <si>
    <t>Ochranný plyn při pájení potrubí</t>
  </si>
  <si>
    <t>Pol16</t>
  </si>
  <si>
    <t>Čistící plyn - dusík</t>
  </si>
  <si>
    <t>Pol17</t>
  </si>
  <si>
    <t>Tlaková zkouška, úseková</t>
  </si>
  <si>
    <t>Pol18</t>
  </si>
  <si>
    <t>Tlaková zkouška, závěrečná</t>
  </si>
  <si>
    <t>Pol19</t>
  </si>
  <si>
    <t>Napojení na stávající rozvod</t>
  </si>
  <si>
    <t>Signalizace</t>
  </si>
  <si>
    <t>Pol20</t>
  </si>
  <si>
    <t>Skupinový uzávěr pro jeden plyn (O2),  . instalace pod omítku,  . musí splňovat ČSN EN ISO 7396-1 ed.2  . 1x ventil 3/4´´,1x čidlo klinické signalizace 4-20 mA, 1x manometr - rozsah 0-1 Mpa . Výkres č. 11, detail 01</t>
  </si>
  <si>
    <t>Pol21</t>
  </si>
  <si>
    <t>Monitorovací zařízení,  . instalace pod omítku,  . musí splňovat ČSN EN ISO 7396-1 ed. 2 . Výkres č. 11, detail 02</t>
  </si>
  <si>
    <t>Pol22</t>
  </si>
  <si>
    <t>Propojovací kabel ventilové krabice a monitorovacího zařízení klinického alarmu</t>
  </si>
  <si>
    <t>Ukončovací prvky</t>
  </si>
  <si>
    <t>Pol23</t>
  </si>
  <si>
    <t>Lékařský panel pro O2 . Výkres č. 11, detail 03</t>
  </si>
  <si>
    <t>Pol24</t>
  </si>
  <si>
    <t>Lékařský panel pro O2 v antimagnetické úpravě pro použití v magnetické rezonanci . Výkres č. 11, detail 03</t>
  </si>
  <si>
    <t>Montáže, revize, zkoušky</t>
  </si>
  <si>
    <t>Pol25</t>
  </si>
  <si>
    <t>Revize dle zákona 250/2021</t>
  </si>
  <si>
    <t>Pol26</t>
  </si>
  <si>
    <t>Uvedení do provozu, provozní zkoušky, zkušební provoz</t>
  </si>
  <si>
    <t>Pol27</t>
  </si>
  <si>
    <t>Pol28</t>
  </si>
  <si>
    <t>Dokumentace skutečného stavu</t>
  </si>
  <si>
    <t>Pol29</t>
  </si>
  <si>
    <t>Doprava, doprava materiálu, ubytování</t>
  </si>
  <si>
    <t>D1.01.4c - Vzduchotechnika a chlazení</t>
  </si>
  <si>
    <t>Ing. Auf</t>
  </si>
  <si>
    <t xml:space="preserve">1. - Zařízení č. 1 - Vyšetřovna MR 3T </t>
  </si>
  <si>
    <t>1CH1. - Zařízení č. 1CH1 - Vyšetřovna MR 3T - chlazení 1</t>
  </si>
  <si>
    <t>1CH2. - Zařízení č. 1CH2 - Vyšetřovna MR 3T - chlazení 2</t>
  </si>
  <si>
    <t>1V. - Zařízení č. 1V - Vyšetřovna MR 3T - vlhčení</t>
  </si>
  <si>
    <t>K1. - Zařízení č. K1 - Chlazení m.č.1.014 - Tech. místnost MR</t>
  </si>
  <si>
    <t xml:space="preserve">K2. - Zařízení č. K2 - Chlazení m.č.1.014b - Ovladovna </t>
  </si>
  <si>
    <t>600. - Ohebné hadice pro napojení VZT elementů</t>
  </si>
  <si>
    <t>700. - Vzduchotechnické kruhové potrubí - třída těsnosti B</t>
  </si>
  <si>
    <t>800. - Vzduchotechnické čtyřhranné potrubí - třída těsnosti B</t>
  </si>
  <si>
    <t>850. - Předizolované čtyřhranné potrubí - třída těsnosti D</t>
  </si>
  <si>
    <t>900. - Izolace vzduchotechnického potrubí</t>
  </si>
  <si>
    <t xml:space="preserve">950. - Demontáže </t>
  </si>
  <si>
    <t>999. - Ostatní položky</t>
  </si>
  <si>
    <t>1.</t>
  </si>
  <si>
    <t xml:space="preserve">Zařízení č. 1 - Vyšetřovna MR 3T </t>
  </si>
  <si>
    <t>1.001</t>
  </si>
  <si>
    <t>Vzduchotechnická rekuperační jednotka ve vnitřním hygienickém provedení  s certifikací VDI 6022 a s deskovým rekuperátorem.  Množství vzduchu V = 2440/2440 m3/h. Tlaková ztráta 500/500 Pa. D+M</t>
  </si>
  <si>
    <t>Technické parametry viz. D1.01.4c-01 Technická zpráva - včetně příloh,  D1.01.4c-02 Technické podmínky.</t>
  </si>
  <si>
    <t>Jednotka je v souladu s Nařízením komise EU č. 1253/2014  a splňuje požadavky na Ekodesign a ErP 2018.</t>
  </si>
  <si>
    <t xml:space="preserve">Jednotka včetně deskového rekuperačního výměníku s obtokovou klapkou,  ventilátorů s volně oběžným kolem, EC motorů, </t>
  </si>
  <si>
    <t>vodního ohřívače, přímého výparníku - přímé chlazení - 2 okruhy vč. eliminátoru kapek, vodního dohřívače, protimrazové ochrany, volné komory pro par</t>
  </si>
  <si>
    <t>spádovaných a odvodněných kondenzátních van z ušlechtilé nerezové oceli,  filtračních komor s filtry, cirkulační klapky a uzavíracích klapek  (servo</t>
  </si>
  <si>
    <t>sifonů, pružných manžet, revizních oken, LED osvětlení u ventilátorových komor  a komory zvlhčování, průchodek pro tlaková čidla, základového rámu s</t>
  </si>
  <si>
    <t>Zařízení bude napájené a ovládané profesí MaR z jejich rozvaděče,  který napájí profese ELE.</t>
  </si>
  <si>
    <t xml:space="preserve">Dané zařízení bude ovládané pomocí plnohodnotného řízení s časovým režimem  dle provozu - MaR. Profese MaR zajistí ovládání všech komponentů VZT. </t>
  </si>
  <si>
    <t xml:space="preserve">Při spuštění požárního poplachu zajistí profese MaR odstavení zařízení z provozu. </t>
  </si>
  <si>
    <t>Profese ELE zajistí silový přívod pro rozvaděč MaR.</t>
  </si>
  <si>
    <t>Profese ÚT zajistí napojení ohřívače VZT jednotky na topnou vodu o teplotním spádu  80/50°C. Dále zajistí napojení dohřívače na topnou vodu o teplot</t>
  </si>
  <si>
    <t>Regulační uzly jsou součástí dodávky profese ÚT.</t>
  </si>
  <si>
    <t>Profese ZTI zajistí napojení nátrubků odvodu kondenzátu z VZT jednotky.  Sifony budou součástí dodávky VZT jednotky.</t>
  </si>
  <si>
    <t>Při spuštění požárního poplachu vydá profese EPS signál, kterým odstaví příslušná profese zařízení z provozu.</t>
  </si>
  <si>
    <t>Z důvodu rozměrového omezení strojovny a transportní cesty bude jednotka dodána na stavbu ve zcela rozloženém stavu. Její složení provedenou technic</t>
  </si>
  <si>
    <t>Před objednáním jednotky ověřit strany a připojení médii.</t>
  </si>
  <si>
    <t>Viz výkres číslo D1.01.4c-12; D1.01.4c-13</t>
  </si>
  <si>
    <t>1.051</t>
  </si>
  <si>
    <t>Tlumič hluku kulisový 560x560x1500/2 vnitřní kulisy tl. 200 mm, v hygienickém provedení.  Minimální útlum hluku při frekvenci 250Hz = 31,0 dB. D+M</t>
  </si>
  <si>
    <t>1.052</t>
  </si>
  <si>
    <t>Tlumič hluku kulisový 560x560x1300/2 vnitřní kulisy tl. 200 mm, v hygienickém provedení.  Minimální útlum hluku při frekvenci 250Hz = 27,0 dB. D+M</t>
  </si>
  <si>
    <t>1.053</t>
  </si>
  <si>
    <t>Tlumič hluku kulisový 560x560x1500/2 vnitřní kulisy tl. 200 mm. Minimální útlum hluku při frekvenci 250Hz = 31,0 dB. D+M</t>
  </si>
  <si>
    <t>1.054</t>
  </si>
  <si>
    <t>Tlumič hluku kulisový 560x560x1300/2 vnitřní kulisy tl. 200 mm. Minimální útlum hluku při frekvenci 250Hz = 27,0 dB. D+M</t>
  </si>
  <si>
    <t>1.101</t>
  </si>
  <si>
    <t>Regulační klapka DN 160, ovl. ruční. D+M</t>
  </si>
  <si>
    <t>Viz výkres číslo D1.01.4c-12</t>
  </si>
  <si>
    <t>1.151</t>
  </si>
  <si>
    <t>1.152</t>
  </si>
  <si>
    <t>Regulační klapka DN 200, ovl. ruční. D+M</t>
  </si>
  <si>
    <t>1.101.1</t>
  </si>
  <si>
    <t>Regulátor proměnného průtoku vzduchu 400x300mm, včetně servopohonu 24V. D+M</t>
  </si>
  <si>
    <t>viz D1.01.4c-01 Technická zpráva - příloha č.5</t>
  </si>
  <si>
    <t>udržovaná veličina - průtok vzduchu</t>
  </si>
  <si>
    <t>Ovládání a napájení zajistí profese MaR.</t>
  </si>
  <si>
    <t>1.101a</t>
  </si>
  <si>
    <t>Tlumič hluku pro útlum hluku za regulátorem průtoku 400x300mm, délka 1500mm. D+M</t>
  </si>
  <si>
    <t>1.102</t>
  </si>
  <si>
    <t>1.102a</t>
  </si>
  <si>
    <t>Tlumič hluku pro útlum hluku za regulátorem průtoku 400x300mm, délka 1000mm. D+M</t>
  </si>
  <si>
    <t>1.103</t>
  </si>
  <si>
    <t>Regulátor proměnného průtoku vzduchu DN 125mm, včetně servopohonu 24V. D+M</t>
  </si>
  <si>
    <t>1.103a</t>
  </si>
  <si>
    <t>Tlumič hluku pro útlum hluku za regulátorem průtoku DN 125mm, délka 1000mm. D+M</t>
  </si>
  <si>
    <t>1.104</t>
  </si>
  <si>
    <t>1.104a</t>
  </si>
  <si>
    <t>1.105</t>
  </si>
  <si>
    <t>Regulátor proměnného průtoku vzduchu DN 160mm, včetně servopohonu 24V. D+M</t>
  </si>
  <si>
    <t>1.105a</t>
  </si>
  <si>
    <t>Tlumič hluku pro útlum hluku za regulátorem průtoku DN 160mm, délka 1000mm. D+M</t>
  </si>
  <si>
    <t>1.106</t>
  </si>
  <si>
    <t>1.106a</t>
  </si>
  <si>
    <t>1.107</t>
  </si>
  <si>
    <t>1.107a</t>
  </si>
  <si>
    <t>1.108</t>
  </si>
  <si>
    <t>1.108a</t>
  </si>
  <si>
    <t>1.201</t>
  </si>
  <si>
    <t>Přívodní anemostat pro průtok 200m3/h, včetně připojovací krabice  s bočním připojením, kruhové hrdlo pr.160mm.  Včetně vířivé čelní desky 600x600. RAL dle arch. D+M</t>
  </si>
  <si>
    <t>1.202</t>
  </si>
  <si>
    <t>Přívodní vyústka komfortní 2řadá s regulací vel. 225x125 včetně připojovací krabice s čelním připojením - kruhové hrdlo pr.160mm,  z eloxovaného hliníku opatřená vypalovací barvou. RAL dle arch. D+M</t>
  </si>
  <si>
    <t>1.203</t>
  </si>
  <si>
    <t>Přívodní vyústka komfortní 2řadá s regulací vel. 225x125 včetně připojovací krabice s bočním připojením - kruhové hrdlo pr.160mm,  z eloxovaného hliníku opatřená vypalovací barvou. RAL dle arch. D+M</t>
  </si>
  <si>
    <t>1.204</t>
  </si>
  <si>
    <t>Přívodní vyústka komfortní 2řadá s regulací vel. 325x125 včetně připojovací krabice s čelním připojením - kruhové hrdlo pr.160mm,  z eloxovaného hliníku opatřená vypalovací barvou. RAL dle arch. D+M</t>
  </si>
  <si>
    <t>1.205</t>
  </si>
  <si>
    <t>Přívodní talířový ventil DN 160 z oceli opatřený práškovým nátěrem  vč. montážního kroužku z galvanizované oceli. RAL dle arch. D+M</t>
  </si>
  <si>
    <t>1.251</t>
  </si>
  <si>
    <t>Odvodní vyústka komfortní 1řadá s regulací vel. 225x125 včetně připojovací krabice s čelním připojením - kruhové hrdlo pr.160mm,  z eloxovaného hliníku opatřená vypalovací barvou. RAL dle arch. D+M</t>
  </si>
  <si>
    <t>1.252</t>
  </si>
  <si>
    <t>Odvodní vyústka komfortní 1řadá s regulací vel. 225x125 včetně připojovací krabice s bočním připojením - kruhové hrdlo pr.160mm,  z eloxovaného hliníku opatřená vypalovací barvou. RAL dle arch. D+M</t>
  </si>
  <si>
    <t>1.253</t>
  </si>
  <si>
    <t>Odvodní talířový ventil DN 160 z oceli opatřený práškovým nátěrem  vč. montážního kroužku z galvanizované oceli. RAL dle arch. D+M</t>
  </si>
  <si>
    <t>1.254</t>
  </si>
  <si>
    <t>Odvodní talířový ventil DN 200 z oceli opatřený práškovým nátěrem  vč. montážního kroužku z galvanizované oceli. RAL dle arch. D+M</t>
  </si>
  <si>
    <t>1.401</t>
  </si>
  <si>
    <t>Požární klapka čtyřhranná s atestem 400x250, požární odolnost 90 minut,  včetně servopohonu 230V se signalizací polohy a termoelektrickým spouštěním. D+M</t>
  </si>
  <si>
    <t>Včetně příslušenství pro montáž dle montážního návodu výrobce.</t>
  </si>
  <si>
    <t xml:space="preserve">Provedení protipožární ucpávky a dotěsnění protipožárním tmelem  s požární odolností odpovídající prostupu stavební konstrukce  je součástí dodávky </t>
  </si>
  <si>
    <t>viz D1.01.4c-01 Technická zpráva - příloha č.4</t>
  </si>
  <si>
    <t>Před realizací bude upřesněna požární odolnost PPK  dle požadavku PBŘ a způsobu zabudování PPK.</t>
  </si>
  <si>
    <t xml:space="preserve">Napájení zajistí profese ELE. </t>
  </si>
  <si>
    <t>Součástí dodávky profese, která napájí PPK, bude spojovací krabice  se svorkovnicí pro připojení napájecího kabelu.</t>
  </si>
  <si>
    <t>Uzavření PPK zajistí profese ELE na základě signálu od profese EPS.</t>
  </si>
  <si>
    <t>Monitoring polohy listu klapky zajistí profese MaR.</t>
  </si>
  <si>
    <t>Před objednáním PPK ověřit strany a připojení médii.</t>
  </si>
  <si>
    <t>1.402</t>
  </si>
  <si>
    <t>1.403</t>
  </si>
  <si>
    <t>Požární klapka kruhová s atestem DN 200, požární odolnost 90 minut,  včetně servopohonu 230V se signalizací polohy a termoelektrickým spouštěním. D+M</t>
  </si>
  <si>
    <t>1.404</t>
  </si>
  <si>
    <t>1.991</t>
  </si>
  <si>
    <t>Hzs zařízení č. 1 - Vyšetřovna MR 3T - zednické výpomoci vrty, prostupy, drážky, přípomoci během transportu potrubí, koordinace vůči ostatním profesím, koordinace při etapizaci prací</t>
  </si>
  <si>
    <t>11.992</t>
  </si>
  <si>
    <t>Přesun hmot pro vzduchotechniku, výšky do 6 m</t>
  </si>
  <si>
    <t>1CH1.</t>
  </si>
  <si>
    <t>Zařízení č. 1CH1 - Vyšetřovna MR 3T - chlazení 1</t>
  </si>
  <si>
    <t>1CH1.001</t>
  </si>
  <si>
    <t>Venkovní chladící kondenzační jednotka Qch nominální = 12,0kW.  Požadovaný chladící výkon Qch = 12,0kW. D+M</t>
  </si>
  <si>
    <t>Zdroj chladu pro VZT, chladivo R32, napětí 400V</t>
  </si>
  <si>
    <t>Doporučené jištění C/16A</t>
  </si>
  <si>
    <t>Výparník součástí VZT jednotky.</t>
  </si>
  <si>
    <t>Ocelová konstrukce pro uložení venkovní chladící kondenzační jednotky  - dodávka stavby.</t>
  </si>
  <si>
    <t xml:space="preserve">Profese ELE zajistí silový přívod pro jednotku. </t>
  </si>
  <si>
    <t>Zařízení bude vybaveno autonomní regulací a bude monitorované profesí MaR.</t>
  </si>
  <si>
    <t>1CH1.001a</t>
  </si>
  <si>
    <t>Uzavírací kulový ventil - připojení Ø10mm; 3/8". D+M</t>
  </si>
  <si>
    <t>1CH1.001b</t>
  </si>
  <si>
    <t>Filtr vlhkosti-dehydrátor - připojení šroubovací Ø10mm; 3/8". D+M</t>
  </si>
  <si>
    <t>1CH1.001c</t>
  </si>
  <si>
    <t>Průhledítko - připojení šroubovací Ø10mm; 3/8". D+M</t>
  </si>
  <si>
    <t>1CH1.001d</t>
  </si>
  <si>
    <t>Izolátor chvění (silentblok) pro uložení venkovní kondenzační jednotky  na ocelovou konstrukci. D+M</t>
  </si>
  <si>
    <t>1CH1.101</t>
  </si>
  <si>
    <t>AHU kit pro připojení venkovní kondenzační jednotky na přímý výpar, krytí IP54. D+M</t>
  </si>
  <si>
    <t>AHU kit obsahuje veškerou elektroniku, čidla a kabeláž pro připojení na VZT.</t>
  </si>
  <si>
    <t>1CH1.102</t>
  </si>
  <si>
    <t>Modbus adaptér pro 1 venkovní jednotku/DVM systém. D+M</t>
  </si>
  <si>
    <t>1CH1.103</t>
  </si>
  <si>
    <t>Kabelový ovladač CZ/SK, včetně prokabelování. D+M</t>
  </si>
  <si>
    <t>Společný pro zař.č. 1CH1 a zař.č. 1CH2</t>
  </si>
  <si>
    <t>1CH1.601</t>
  </si>
  <si>
    <t>Zkoušky těsnosti přetlakem, podtlakem (vakuováním) a detektorem. D+M</t>
  </si>
  <si>
    <t>Viz výkres číslo D1.01.4c-11; D1.01.4c-12</t>
  </si>
  <si>
    <t>1CH1.701</t>
  </si>
  <si>
    <t>Uzavřený ochranný žlab pro vedení CU potrubí, podpůrné konstrukce a kotvící prvky  - dodávka stavby. D+M</t>
  </si>
  <si>
    <t>1CH1.702</t>
  </si>
  <si>
    <t>Ochranné pletivo proti ptactvu pro místo napojení CU potrubí  na venkovní chladící jednotku. D+M</t>
  </si>
  <si>
    <t>1CH1.801</t>
  </si>
  <si>
    <t>Předizolované Cu potrubí 9,52mm; 3/8" x 1,0mm. D+M</t>
  </si>
  <si>
    <t>1CH1.802</t>
  </si>
  <si>
    <t>Předizolované Cu potrubí 15,88mm; 5/8" x 1,0mm. D+M</t>
  </si>
  <si>
    <t>1CH1.803</t>
  </si>
  <si>
    <t>Komunikační kabeláž. D+M</t>
  </si>
  <si>
    <t xml:space="preserve">Sdělovací propojovací kabel určený pro přenos signálů a dat v měřicích,  řídicích, signálních nebo datových systémech. </t>
  </si>
  <si>
    <t>Složen ze stočených párů stíněných jednostranně laminovanou  polyesterovou fólií a příložným drátem.</t>
  </si>
  <si>
    <t>1CH1.901</t>
  </si>
  <si>
    <t>Chladivo R32 k doplnění systému. D+M</t>
  </si>
  <si>
    <t>1CH1.951</t>
  </si>
  <si>
    <t>Protipožární ucpávka CU potrubí vč. dotěsnění protipožárním tmelem  s požární odolností odpovídající prostupu stavební konstrukce. D+M</t>
  </si>
  <si>
    <t>1CH1.991</t>
  </si>
  <si>
    <t>Hzs zařízení č. 1CH1 - Vyšetřovna MR 3T - chlazení 1 - zednické výpomoci vrty, prostupy, drážky, přípomoci během transportu potrubí, koordinace vůči ostatním profesím, koordinace při etapizaci prací</t>
  </si>
  <si>
    <t>1CH1.992</t>
  </si>
  <si>
    <t>1CH2.</t>
  </si>
  <si>
    <t>Zařízení č. 1CH2 - Vyšetřovna MR 3T - chlazení 2</t>
  </si>
  <si>
    <t>1CH2.001</t>
  </si>
  <si>
    <t>Venkovní chladící kondenzační jednotka Qch nominální = 7,1kW.  Požadovaný chladící výkon Qch = 6,0kW. D+M</t>
  </si>
  <si>
    <t>Zdroj chladu pro VZT, chladivo R32, napětí 230V</t>
  </si>
  <si>
    <t>Doporučené jištění C/20A</t>
  </si>
  <si>
    <t>1CH2.001a</t>
  </si>
  <si>
    <t>Uzavírací kulový ventil - připojení Ø6mm; 1/4". D+M</t>
  </si>
  <si>
    <t>1CH2.001b</t>
  </si>
  <si>
    <t>Filtr vlhkosti-dehydrátor - připojení šroubovací Ø6mm; 1/4". D+M</t>
  </si>
  <si>
    <t>1CH2.001c</t>
  </si>
  <si>
    <t>Průhledítko - připojení šroubovací Ø6mm; 1/4". D+M</t>
  </si>
  <si>
    <t>1CH2.001d</t>
  </si>
  <si>
    <t>1CH2.101</t>
  </si>
  <si>
    <t>1CH2.102</t>
  </si>
  <si>
    <t>1CH2.601</t>
  </si>
  <si>
    <t>1CH2.701</t>
  </si>
  <si>
    <t>7,5</t>
  </si>
  <si>
    <t>1CH2.702</t>
  </si>
  <si>
    <t>1CH2.801</t>
  </si>
  <si>
    <t>Předizolované Cu potrubí 6,35mm; 1/4" x 1,0mm. D+M</t>
  </si>
  <si>
    <t>48,5</t>
  </si>
  <si>
    <t>1CH2.802</t>
  </si>
  <si>
    <t>1CH2.803</t>
  </si>
  <si>
    <t>1CH2.901</t>
  </si>
  <si>
    <t>1CH2.951</t>
  </si>
  <si>
    <t>1CH2.991</t>
  </si>
  <si>
    <t>Hzs zařízení č. 1CH2 - Vyšetřovna MR 3T - chlazení 2 - zednické výpomoci vrty, prostupy, drážky, přípomoci během transportu potrubí, koordinace vůči ostatním profesím, koordinace při etapizaci prací</t>
  </si>
  <si>
    <t>1CH2.992</t>
  </si>
  <si>
    <t>1V.</t>
  </si>
  <si>
    <t>Zařízení č. 1V - Vyšetřovna MR 3T - vlhčení</t>
  </si>
  <si>
    <t>1V.001</t>
  </si>
  <si>
    <t>Elektrický odporový parní zvlhčovač ( 1 střední jednotka ). Pro provoz s pitnou vodou.  Zvlhčovací výkon = 16 kg/h. Požadovaný zvlhčovací výkon 15 kg/h. D+M</t>
  </si>
  <si>
    <t>Napájení topení = 400V/3f.  Napájení regulace = 230V/1f.  Max.příkon = 12,0 kW. Max.proud = 17,4 A. Jištění = 20 A.</t>
  </si>
  <si>
    <t xml:space="preserve">Včetně: </t>
  </si>
  <si>
    <t>trubice (min. šíře potrubí 550 mm) = 1ks,  parní hadice (D=57/45mm) = 3m,  kondenzační hadice (D=12/8mm) = 3m,  nosná konstrukce pro zvlhčovač = 1ks</t>
  </si>
  <si>
    <t>Napájení zajistí profese ELE: (napájení regulace a napájení ohřevu).</t>
  </si>
  <si>
    <t>Průřez přívodního vodiče a jištění musí odpovídat situaci na místě instalace  a platným předpisům. Napájení regulace: jištění 6 A.</t>
  </si>
  <si>
    <t xml:space="preserve">Ovládání zajistí profese MaR včetně zapojení bezpečnostního okruhu  pro blokování zvlhčovače z nadřazeného systému MaR </t>
  </si>
  <si>
    <t>(od bezpečnostního hygrostatu a čidla tlakové diference,  který je součástí dodávky profese MaR)</t>
  </si>
  <si>
    <t>Profese ZTI zajistí:</t>
  </si>
  <si>
    <t>Sanitární přípojky Pitná voda ø1/2“, teplota 1 až 40 °C, provozní tlak 1 až 10 bar</t>
  </si>
  <si>
    <t>Potřebný průtok vody pro plnění 2,5 l/min na každých 15 kg/h parního výkonu</t>
  </si>
  <si>
    <t>Připojení na zvlhčovači (převlečná matice R 3/4“)</t>
  </si>
  <si>
    <t>Odpad teplotní odolnost min. 90 °C, min ø40 mm. Potřebná kapacita odpadu min. průměr odpadu 40mm pro každý vyvíječ. Připojení na zvlhčovači ø30 mm.</t>
  </si>
  <si>
    <t>1V.991</t>
  </si>
  <si>
    <t>Hzs zařízení č. 1V - Vyšetřovna MR 3T - vlhčení - zednické výpomoci vrty, prostupy, drážky, přípomoci během transportu potrubí, koordinace vůči ostatním profesím, koordinace při etapizaci prací</t>
  </si>
  <si>
    <t>1V.992</t>
  </si>
  <si>
    <t>K1.</t>
  </si>
  <si>
    <t>Zařízení č. K1 - Chlazení m.č.1.014 - Tech. místnost MR</t>
  </si>
  <si>
    <t>K1.001</t>
  </si>
  <si>
    <t>Venkovní chladící kondenzační jednotka Qch nominální = 5,0kW.  Požadovaný chladící výkon Qch = 3,2kW. D+M</t>
  </si>
  <si>
    <t>SPLIT systém, chladivo R32, napětí 230V.</t>
  </si>
  <si>
    <t>Nominální chladící výkon skutečné jednotky byl navržen v závislosti  na délce a převýšení Cu potrubí.</t>
  </si>
  <si>
    <t>Pro celoroční chlazení.</t>
  </si>
  <si>
    <t xml:space="preserve">Chod zařízení bude ovládán teplotním čidlem dle nastavené teploty na drátovém ovladači. </t>
  </si>
  <si>
    <t>K1.001a</t>
  </si>
  <si>
    <t>K1.001b</t>
  </si>
  <si>
    <t>K1.001c</t>
  </si>
  <si>
    <t>K1.001d</t>
  </si>
  <si>
    <t>K1.002</t>
  </si>
  <si>
    <t>Vnitřní chladící nástěnná jednotka s nízkou výstupní rychlostí proudění vzduchu (bezprůvanová), bez čerpadla kondenzátu _ Qch nominální = 5,0kW. Požadovaný chladící výkon Qch = 3,2kW. D+M</t>
  </si>
  <si>
    <t>Odvod kondenzátu zajistí profese ZTI.</t>
  </si>
  <si>
    <t>Profese ZTI zajistí dodávku čerpadla kondenzátu k vnitřní nástěnné jednotce,  nebo zajistí gravitační odvod kondenzátu.</t>
  </si>
  <si>
    <t>K1.101</t>
  </si>
  <si>
    <t>K1.102</t>
  </si>
  <si>
    <t>K1.601</t>
  </si>
  <si>
    <t>K1.701</t>
  </si>
  <si>
    <t>10,5</t>
  </si>
  <si>
    <t>K1.702</t>
  </si>
  <si>
    <t>Viz výkres číslo D1.01.4c-11</t>
  </si>
  <si>
    <t>K1.801</t>
  </si>
  <si>
    <t>K1.802</t>
  </si>
  <si>
    <t>Předizolované Cu potrubí 12,70mm; 1/2" x 1,0mm. D+M</t>
  </si>
  <si>
    <t>K1.803</t>
  </si>
  <si>
    <t>Napájecí kabeláž k vnitřní jednotce. D+M</t>
  </si>
  <si>
    <t>K1.804</t>
  </si>
  <si>
    <t>Komunikační kabeláž k vnitřní jednotce. D+M</t>
  </si>
  <si>
    <t>K1.901</t>
  </si>
  <si>
    <t>K1.951</t>
  </si>
  <si>
    <t>K1.991</t>
  </si>
  <si>
    <t>Hzs zařízení č. K1 - Chlazení m.č.1.014 - Tech. místnost MR - zednické výpomoci vrty, prostupy, drážky, přípomoci během transportu potrubí, koord. vůči ostatním profesím, koord. při etapizaci prací</t>
  </si>
  <si>
    <t>K1.992</t>
  </si>
  <si>
    <t>K2.</t>
  </si>
  <si>
    <t xml:space="preserve">Zařízení č. K2 - Chlazení m.č.1.014b - Ovladovna </t>
  </si>
  <si>
    <t>K2.001</t>
  </si>
  <si>
    <t>Venkovní chladící kondenzační jednotka Qch nominální = 5,0kW.  Požadovaný chladící výkon Qch = 2,1kW. D+M</t>
  </si>
  <si>
    <t>K2.001a</t>
  </si>
  <si>
    <t>K2.001b</t>
  </si>
  <si>
    <t>K2.001c</t>
  </si>
  <si>
    <t>K2.001d</t>
  </si>
  <si>
    <t>K2.002</t>
  </si>
  <si>
    <t>Vnitřní chladící nástěnná jednotka s nízkou výstupní rychlostí proudění vzduchu (bezprůvanová), bez čerpadla kondenzátu _ Qch nominální = 5,0kW. Požadovaný chladící výkon Qch = 2,1kW. D+M</t>
  </si>
  <si>
    <t>K2.101</t>
  </si>
  <si>
    <t>K2.102</t>
  </si>
  <si>
    <t>K2.601</t>
  </si>
  <si>
    <t>K2.701</t>
  </si>
  <si>
    <t>K2.702</t>
  </si>
  <si>
    <t>K2.801</t>
  </si>
  <si>
    <t>K2.802</t>
  </si>
  <si>
    <t>K2.803</t>
  </si>
  <si>
    <t>K2.804</t>
  </si>
  <si>
    <t>K2.901</t>
  </si>
  <si>
    <t>K2.951</t>
  </si>
  <si>
    <t>K2.991</t>
  </si>
  <si>
    <t>Hzs zařízení č. K2 - Chlazení m.č.1.014b - Ovladovna - zednické výpomoci vrty, prostupy, drážky, přípomoci během transportu potrubí, koordinace vůči ostatním profesím, koord. při etapizaci prací</t>
  </si>
  <si>
    <t>K2.992</t>
  </si>
  <si>
    <t>600.</t>
  </si>
  <si>
    <t>Ohebné hadice pro napojení VZT elementů</t>
  </si>
  <si>
    <t>600.601</t>
  </si>
  <si>
    <t>Ohebná Al laminátová hadice DN 160 s tepelnou a hlukovou izolací z minerální vaty  tloušťky 25 mm. Včetně parozábrany - zpevněný Al laminát, sloužící k zbránění  kondenzace v hlukové izolaci. D+M</t>
  </si>
  <si>
    <t>28,5</t>
  </si>
  <si>
    <t>600.602</t>
  </si>
  <si>
    <t>Ohebná Al laminátová hadice DN 200 s tepelnou a hlukovou izolací z minerální vaty  tloušťky 25 mm. Včetně parozábrany - zpevněný Al laminát, sloužící k zbránění  kondenzace v hlukové izolaci. D+M</t>
  </si>
  <si>
    <t>1,5</t>
  </si>
  <si>
    <t>600.991</t>
  </si>
  <si>
    <t>Hzs Ohebné hadice pro napojení VZT elementů - zednické výpomoci vrty, prostupy, drážky, přípomoci během transportu potrubí, koordinace vůči ostatním profesím, koordinace při etapizaci prací</t>
  </si>
  <si>
    <t>600.992</t>
  </si>
  <si>
    <t>700.</t>
  </si>
  <si>
    <t>Vzduchotechnické kruhové potrubí - třída těsnosti B</t>
  </si>
  <si>
    <t>700.701</t>
  </si>
  <si>
    <t>Potrubí kruhové pozinkované - spiro, třída těsnosti B,  tvarovky 30%  - průměru 100mm, včetně těsnícího a spojovacího materiálu. D+M</t>
  </si>
  <si>
    <t>22,5</t>
  </si>
  <si>
    <t>700.702</t>
  </si>
  <si>
    <t>Potrubí kruhové pozinkované - spiro, třída těsnosti B,  tvarovky 30%  - průměru 125mm, včetně těsnícího a spojovacího materiálu. D+M</t>
  </si>
  <si>
    <t>700.703</t>
  </si>
  <si>
    <t>Potrubí kruhové pozinkované - spiro, třída těsnosti B,  tvarovky 30%  - průměru 160mm, včetně těsnícího a spojovacího materiálu. D+M</t>
  </si>
  <si>
    <t>47,5</t>
  </si>
  <si>
    <t>700.704</t>
  </si>
  <si>
    <t>Potrubí kruhové pozinkované - spiro, třída těsnosti B,  tvarovky 30%  - průměru 200mm, včetně těsnícího a spojovacího materiálu. D+M</t>
  </si>
  <si>
    <t>0,5</t>
  </si>
  <si>
    <t>700.991</t>
  </si>
  <si>
    <t>Hzs Vzduchotechnické kruhové potrubí - třída těsnosti B - zednické výpomoci vrty, prostupy, drážky, přípomoci během transportu potrubí, koordinace vůči ostatním profesím, koord. při etapizaci prací</t>
  </si>
  <si>
    <t>700.992</t>
  </si>
  <si>
    <t>800.</t>
  </si>
  <si>
    <t>Vzduchotechnické čtyřhranné potrubí - třída těsnosti B</t>
  </si>
  <si>
    <t>800.801</t>
  </si>
  <si>
    <t>Potrubí čtyřhranné pozinkované rovné, sk. 1, třída těsnosti B,  včetně těsnícího a spojovacího materiálu. D+M</t>
  </si>
  <si>
    <t>Viz výkres číslo D1.01.4c-11; D1.01.4c-12; D1.01.4c-13</t>
  </si>
  <si>
    <t>85,5</t>
  </si>
  <si>
    <t>800.802</t>
  </si>
  <si>
    <t>Potrubí čtyřhranné pozinkované tvarovky, sk. 1, třída těsnosti B, včetně těsnícího a spojovacího materiálu, náběhových a vodících plechů. D+M</t>
  </si>
  <si>
    <t>800.991</t>
  </si>
  <si>
    <t>Hzs Vzduchotechnické čtyřhranné potrubí - třída těsnosti B - zednické výpomoci vrty, prostupy, drážky, přípomoci během transportu potrubí, koordinace vůči ostatním profesím, koord. při etapizaci prací</t>
  </si>
  <si>
    <t>800.992</t>
  </si>
  <si>
    <t>850.</t>
  </si>
  <si>
    <t>Předizolované čtyřhranné potrubí - třída těsnosti D</t>
  </si>
  <si>
    <t>850.801</t>
  </si>
  <si>
    <t>Předizolované potrubí s vysokou zvukovou pohltivostí, rovné, třída těsnosti D,  včetně spojovacího materiálu. D+M</t>
  </si>
  <si>
    <t xml:space="preserve">Systém předizolovaného potrubí poskytuje vynikající akustický útlum,  tepelný výkon a vysokou úroveň vzduchotěsnosti. </t>
  </si>
  <si>
    <t xml:space="preserve">Jádro panelu je zhotoveno ze skelné vlny o tloušťce 25 mm.  Vnější povrch panelu je potažen hliníkovou fólií vyztuženou skelnými vlákny. </t>
  </si>
  <si>
    <t xml:space="preserve">Vnitřní povrch kanálu je chráněn odolnou tkaninou ze skelných vláken  s vysokou mechanickou odolností. </t>
  </si>
  <si>
    <t>850.802</t>
  </si>
  <si>
    <t>Předizolované potrubí s vysokou zvukovou pohltivostí, tvarovky, třída těsnosti D,  včetně spojovacího materiálu. D+M</t>
  </si>
  <si>
    <t>850.991</t>
  </si>
  <si>
    <t>Hzs Předizolované čtyřhranné potrubí - třída těsnosti D - zednické výpomoci vrty, prostupy, drážky, přípomoci během transportu potrubí, koordinace vůči ostatním profesím, koord. při etapizaci prací</t>
  </si>
  <si>
    <t>850.992</t>
  </si>
  <si>
    <t>900.</t>
  </si>
  <si>
    <t>Izolace vzduchotechnického potrubí</t>
  </si>
  <si>
    <t>900.901</t>
  </si>
  <si>
    <t>Parotěsná tepelná izolace sání čerstvého vzduchu, tl. 25mm. D+M</t>
  </si>
  <si>
    <t>16,5</t>
  </si>
  <si>
    <t>900.902</t>
  </si>
  <si>
    <t>Kaučuková tepelná izolace přívodu upraveného vzduchu  a odvodu vzduchu ve strojovně, tl. 25mm. D+M</t>
  </si>
  <si>
    <t>900.903</t>
  </si>
  <si>
    <t>Kaučuková tepelná izolace přívodu upraveného vzduchu  ve větraných prostorech, tl. 25mm. D+M</t>
  </si>
  <si>
    <t>900.904</t>
  </si>
  <si>
    <t>Kaučuková tepelná izolace výfuku vzduchu, tl. 19mm. D+M</t>
  </si>
  <si>
    <t>12,5</t>
  </si>
  <si>
    <t>900.991</t>
  </si>
  <si>
    <t>Hzs Izolace vzduchotechnického potrubí - zednické výpomoci vrty, prostupy, drážky, přípomoci během transportu potrubí, koordinace vůči ostatním profesím, koord. při etapizaci prací</t>
  </si>
  <si>
    <t>900.992</t>
  </si>
  <si>
    <t>950.</t>
  </si>
  <si>
    <t xml:space="preserve">Demontáže </t>
  </si>
  <si>
    <t>950.001</t>
  </si>
  <si>
    <t>Demontáž VZT potrubí včetně případných izolací, koncových elementů přívodu a odvodu, regulačních prvků a závěsového systému. Včetně ekologické likvidace.</t>
  </si>
  <si>
    <t>950.002</t>
  </si>
  <si>
    <t>Demontáž a zpětná montáž VZT potrubí včetně případných izolací, ohebných hadic,  koncových elementů přívodu a odvodu, regulačních prvků a závěsového systému.</t>
  </si>
  <si>
    <t>950.003</t>
  </si>
  <si>
    <t>Přeložka potrubí chl. vody.</t>
  </si>
  <si>
    <t>950.004</t>
  </si>
  <si>
    <t>Demontáž stávajících VZT agregátů. Včetně ekologické likvidace.</t>
  </si>
  <si>
    <t>950.005</t>
  </si>
  <si>
    <t>Demontáž a zpětná montáž VZT potrubí ve strojovně VZT.</t>
  </si>
  <si>
    <t>999.</t>
  </si>
  <si>
    <t>Ostatní položky</t>
  </si>
  <si>
    <t>999.901</t>
  </si>
  <si>
    <t>Montážní materiál + závěsný systém (vč. všech systémových prvků a nosných lišt).</t>
  </si>
  <si>
    <t>999.902</t>
  </si>
  <si>
    <t>Montážní mechanismy, plošina, pojízdné lešení, lešení.</t>
  </si>
  <si>
    <t>999.903</t>
  </si>
  <si>
    <t>Vyčištění potrubních rozvodů vč. koncových prvků VZT.</t>
  </si>
  <si>
    <t>999.904</t>
  </si>
  <si>
    <t>Vyčištění VZT jednotek.</t>
  </si>
  <si>
    <t>999.905</t>
  </si>
  <si>
    <t>Příprava na komplexní vyzkoušení.</t>
  </si>
  <si>
    <t>999.906</t>
  </si>
  <si>
    <t>Zprovoznění, vyregulování a seznámení s obsluhou dodaných systémů VZT+CHL,  viz D1.01.4c-01 Technická zpráva - včetně příloh.</t>
  </si>
  <si>
    <t>999.907</t>
  </si>
  <si>
    <t>Zkušební provoz zařízení.</t>
  </si>
  <si>
    <t>999.908</t>
  </si>
  <si>
    <t>Certifikované měření hluku VZT a KLM zařízení.</t>
  </si>
  <si>
    <t>999.909</t>
  </si>
  <si>
    <t>Schémata zařízení (zalaminované) min. velikosti A0/A1 umístěné v každé strojovně  nebo VZT jednotce.</t>
  </si>
  <si>
    <t>999.910</t>
  </si>
  <si>
    <t>Štítky pro označení zařízení, plastové tabulky velikosti A5</t>
  </si>
  <si>
    <t>999.911</t>
  </si>
  <si>
    <t>Popisovací štítky a identifikační samolepky pro značení VZT potrubí  (směr proudění vzduchu) a protipožárních opatření (požární klapky).</t>
  </si>
  <si>
    <t>999.912</t>
  </si>
  <si>
    <t>Výchozí revize PPK vč. založení revizní knihy.</t>
  </si>
  <si>
    <t>999.913</t>
  </si>
  <si>
    <t>Kontrola kabelových připojení zařízení VZT a KLM vč. komunikačních kabelů.</t>
  </si>
  <si>
    <t>999.914</t>
  </si>
  <si>
    <t>Vyhotovení realizační a výrobní dokumentace.</t>
  </si>
  <si>
    <t>999.915</t>
  </si>
  <si>
    <t>Vyhotovení dokumentace skutečného provedení stavby.</t>
  </si>
  <si>
    <t>999.916</t>
  </si>
  <si>
    <t>Koordinace prací s navazujícími profesemi.</t>
  </si>
  <si>
    <t>999.917</t>
  </si>
  <si>
    <t>Autorský dozor</t>
  </si>
  <si>
    <t>999.918</t>
  </si>
  <si>
    <t>Doprava (3% z celkového rozpočtu)</t>
  </si>
  <si>
    <t>D2.013 - Zpevněné plochy</t>
  </si>
  <si>
    <t>Ing. Avuk, Krejčí</t>
  </si>
  <si>
    <t xml:space="preserve">    11 - Zemní práce - přípravné a přidružené práce</t>
  </si>
  <si>
    <t xml:space="preserve">    18 - Zemní práce - povrchové úpravy terénu</t>
  </si>
  <si>
    <t xml:space="preserve">    5 - Komunikace</t>
  </si>
  <si>
    <t xml:space="preserve">    8 - Trubní vedení</t>
  </si>
  <si>
    <t xml:space="preserve">      91 - Doplňující konstrukce a práce pozemních komunikací, letišť a ploch</t>
  </si>
  <si>
    <t>121151113</t>
  </si>
  <si>
    <t>Sejmutí ornice plochy do 500 m2 tl vrstvy do 200 mm strojně</t>
  </si>
  <si>
    <t>1371011534</t>
  </si>
  <si>
    <t>https://podminky.urs.cz/item/CS_URS_2025_01/121151113</t>
  </si>
  <si>
    <t>Viz. PD stavební část - výkresů půdorysů, výkresů řezů a Tech. zprávy</t>
  </si>
  <si>
    <t>135,0</t>
  </si>
  <si>
    <t>122251101</t>
  </si>
  <si>
    <t>Odkopávky a prokopávky nezapažené v hornině třídy těžitelnosti I skupiny 3 objem do 20 m3 strojně</t>
  </si>
  <si>
    <t>991926068</t>
  </si>
  <si>
    <t>https://podminky.urs.cz/item/CS_URS_2025_01/122251101</t>
  </si>
  <si>
    <t xml:space="preserve">Viz PD - situace, příčné řezy a TZ </t>
  </si>
  <si>
    <t>Zatřídění hornín - tř.3-50%, tř.4-50%</t>
  </si>
  <si>
    <t>56,0*0,2*0,5</t>
  </si>
  <si>
    <t>122351101</t>
  </si>
  <si>
    <t>Odkopávky a prokopávky nezapažené v hornině třídy těžitelnosti II skupiny 4 objem do 20 m3 strojně</t>
  </si>
  <si>
    <t>-1720818586</t>
  </si>
  <si>
    <t>https://podminky.urs.cz/item/CS_URS_2025_01/122351101</t>
  </si>
  <si>
    <t>162751115</t>
  </si>
  <si>
    <t>Vodorovné přemístění přes 7 000 do 8000 m výkopku/sypaniny z horniny třídy těžitelnosti I skupiny 1 až 3</t>
  </si>
  <si>
    <t>-1278069094</t>
  </si>
  <si>
    <t>https://podminky.urs.cz/item/CS_URS_2025_01/162751115</t>
  </si>
  <si>
    <t>na recyklační skládku</t>
  </si>
  <si>
    <t>5,6</t>
  </si>
  <si>
    <t>162751135</t>
  </si>
  <si>
    <t>Vodorovné přemístění přes 7 000 do 8000 m výkopku/sypaniny z horniny třídy těžitelnosti II skupiny 4 a 5</t>
  </si>
  <si>
    <t>1310542909</t>
  </si>
  <si>
    <t>https://podminky.urs.cz/item/CS_URS_2025_01/162751135</t>
  </si>
  <si>
    <t>171201231</t>
  </si>
  <si>
    <t>Poplatek za uložení zeminy a kamení na recyklační skládce (skládkovné) kód odpadu 17 05 04</t>
  </si>
  <si>
    <t>1693606732</t>
  </si>
  <si>
    <t>https://podminky.urs.cz/item/CS_URS_2025_01/171201231</t>
  </si>
  <si>
    <t>"pol. 162751117:" 5,6*1,9</t>
  </si>
  <si>
    <t>"pol. 162751137:" 5,6*2,0</t>
  </si>
  <si>
    <t>785101258</t>
  </si>
  <si>
    <t>přebytečná zemina na skládku</t>
  </si>
  <si>
    <t>5,6+5,6</t>
  </si>
  <si>
    <t>181951114</t>
  </si>
  <si>
    <t>Úprava pláně v hornině třídy těžitelnosti II skupiny 4 a 5 se zhutněním strojně</t>
  </si>
  <si>
    <t>1612851659</t>
  </si>
  <si>
    <t>https://podminky.urs.cz/item/CS_URS_2025_01/181951114</t>
  </si>
  <si>
    <t>56,0+2,0+2,0</t>
  </si>
  <si>
    <t>Zemní práce - přípravné a přidružené práce</t>
  </si>
  <si>
    <t>111251101</t>
  </si>
  <si>
    <t>Odstranění křovin a stromů průměru kmene do 100 mm i s kořeny sklonu terénu do 1:5 z celkové plochy do 100 m2 strojně</t>
  </si>
  <si>
    <t>327198343</t>
  </si>
  <si>
    <t>https://podminky.urs.cz/item/CS_URS_2025_01/111251101</t>
  </si>
  <si>
    <t xml:space="preserve">Viz PD - situace a TZ </t>
  </si>
  <si>
    <t>60,0</t>
  </si>
  <si>
    <t>112155315</t>
  </si>
  <si>
    <t>Štěpkování keřového porostu hustého s naložením</t>
  </si>
  <si>
    <t>-782845454</t>
  </si>
  <si>
    <t>https://podminky.urs.cz/item/CS_URS_2025_01/112155315</t>
  </si>
  <si>
    <t>113106121</t>
  </si>
  <si>
    <t>Rozebrání dlažeb z betonových nebo kamenných dlaždic komunikací pro pěší ručně</t>
  </si>
  <si>
    <t>270617320</t>
  </si>
  <si>
    <t>https://podminky.urs.cz/item/CS_URS_2025_01/113106121</t>
  </si>
  <si>
    <t>Okapový chodník - dlažba pro další použití</t>
  </si>
  <si>
    <t>2,0</t>
  </si>
  <si>
    <t>Žlabovka - pro další použití</t>
  </si>
  <si>
    <t>113107321</t>
  </si>
  <si>
    <t>Odstranění podkladu z kameniva drceného tl do 100 mm strojně pl do 50 m2</t>
  </si>
  <si>
    <t>-2014645468</t>
  </si>
  <si>
    <t>https://podminky.urs.cz/item/CS_URS_2025_01/113107321</t>
  </si>
  <si>
    <t>"žlabovka:" 2,0</t>
  </si>
  <si>
    <t>113107323</t>
  </si>
  <si>
    <t>Odstranění podkladu z kameniva drceného tl přes 200 do 300 mm strojně pl do 50 m2</t>
  </si>
  <si>
    <t>1114204483</t>
  </si>
  <si>
    <t>https://podminky.urs.cz/item/CS_URS_2025_01/113107323</t>
  </si>
  <si>
    <t>"okaopbý chodník:" 2,0</t>
  </si>
  <si>
    <t>Zemní práce - povrchové úpravy terénu</t>
  </si>
  <si>
    <t>162206112</t>
  </si>
  <si>
    <t>Vodorovné přemístění do 50 m bez naložení výkopku ze zemin schopných zúrodnění</t>
  </si>
  <si>
    <t>989807493</t>
  </si>
  <si>
    <t>https://podminky.urs.cz/item/CS_URS_2025_01/162206112</t>
  </si>
  <si>
    <t>Ornice na mezideponií</t>
  </si>
  <si>
    <t>135,0*0,1</t>
  </si>
  <si>
    <t>Ornice z mezideponie</t>
  </si>
  <si>
    <t>70,0*0,1</t>
  </si>
  <si>
    <t>162706111</t>
  </si>
  <si>
    <t>Vodorovné přemístění do 6000 m bez naložení výkopku ze zemin schopných zúrodnění</t>
  </si>
  <si>
    <t>1217854719</t>
  </si>
  <si>
    <t>https://podminky.urs.cz/item/CS_URS_2025_01/162706111</t>
  </si>
  <si>
    <t>Přebytečná ornice</t>
  </si>
  <si>
    <t>(135,0-70,0)*0,1</t>
  </si>
  <si>
    <t>162706119</t>
  </si>
  <si>
    <t>Příplatek pro vodorovné přemístění bez naložení výkopku ze zemin schopných zúrodnění ZKD 1000 m</t>
  </si>
  <si>
    <t>-616675644</t>
  </si>
  <si>
    <t>https://podminky.urs.cz/item/CS_URS_2025_01/162706119</t>
  </si>
  <si>
    <t>6,5*24 'Přepočtené koeficientem množství</t>
  </si>
  <si>
    <t>167103101</t>
  </si>
  <si>
    <t>Nakládání výkopku ze zemin schopných zúrodnění</t>
  </si>
  <si>
    <t>-1113036909</t>
  </si>
  <si>
    <t>https://podminky.urs.cz/item/CS_URS_2025_01/167103101</t>
  </si>
  <si>
    <t>181351003</t>
  </si>
  <si>
    <t>Rozprostření ornice tl vrstvy do 200 mm pl do 100 m2 v rovině nebo ve svahu do 1:5 strojně</t>
  </si>
  <si>
    <t>-375893036</t>
  </si>
  <si>
    <t>https://podminky.urs.cz/item/CS_URS_2025_01/181351003</t>
  </si>
  <si>
    <t>70,0</t>
  </si>
  <si>
    <t>181411131</t>
  </si>
  <si>
    <t>Založení parkového trávníku výsevem pl do 1000 m2 v rovině a ve svahu do 1:5</t>
  </si>
  <si>
    <t>-474501942</t>
  </si>
  <si>
    <t>https://podminky.urs.cz/item/CS_URS_2025_01/181411131</t>
  </si>
  <si>
    <t>00572410</t>
  </si>
  <si>
    <t>osivo směs travní parková</t>
  </si>
  <si>
    <t>-1185714366</t>
  </si>
  <si>
    <t>70*0,025 'Přepočtené koeficientem množství</t>
  </si>
  <si>
    <t>181951111</t>
  </si>
  <si>
    <t>Úprava pláně v hornině třídy těžitelnosti I skupiny 1 až 3 bez zhutnění strojně</t>
  </si>
  <si>
    <t>1562734366</t>
  </si>
  <si>
    <t>https://podminky.urs.cz/item/CS_URS_2025_01/181951111</t>
  </si>
  <si>
    <t>PSC</t>
  </si>
  <si>
    <t xml:space="preserve">Poznámka k souboru cen:_x000D_
1. Ceny jsou určeny pro urovnání všech nově zřizovaných ploch (v zářezech i na násypech) vodorovných nebo ve sklonu do 1:5 pod zpevnění ploch jakéhokoliv druhu, pod humusování, (ne však pro plochy zásypu rýh pro podzemní vedení), drnování apod. a dále, předepíše-li projekt urovnání pláně z jiného důvodu. 2. Ceny nelze použít pro urovnání lavic šířky do 3 m přerušujících svahy, pro urovnání dna silničních a železničních příkopů pro jakoukoliv šířku dna; toto urovnání se oceňuje cenami souboru cen 182 Svahování. 3. Urovnání ploch ve sklonu přes 1 : 5 se oceňuje cenami souboru cen 182 Svahování trvalých svahů do projektovaných profilů strojně. 4. Ceny se zhutněním jsou určeny pro jakoukoliv míru zhutnění. </t>
  </si>
  <si>
    <t>Ornice</t>
  </si>
  <si>
    <t>183403161</t>
  </si>
  <si>
    <t>Obdělání půdy válením v rovině a svahu do 1:5</t>
  </si>
  <si>
    <t>1869653901</t>
  </si>
  <si>
    <t>https://podminky.urs.cz/item/CS_URS_2025_01/183403161</t>
  </si>
  <si>
    <t>Komunikace</t>
  </si>
  <si>
    <t>564851111</t>
  </si>
  <si>
    <t>Podklad ze štěrkodrtě ŠD plochy přes 100 m2 tl 150 mm</t>
  </si>
  <si>
    <t>2102760119</t>
  </si>
  <si>
    <t>https://podminky.urs.cz/item/CS_URS_2025_01/564851111</t>
  </si>
  <si>
    <t>Viz PD - situace, vzorové příčné řezy a TZ</t>
  </si>
  <si>
    <t>Chodníky pro pěší ze zámkové dlažby</t>
  </si>
  <si>
    <t>56,0</t>
  </si>
  <si>
    <t>564861112</t>
  </si>
  <si>
    <t>Podklad ze štěrkodrtě ŠD plochy přes 100 m2 tl 210 mm</t>
  </si>
  <si>
    <t>-680194983</t>
  </si>
  <si>
    <t>https://podminky.urs.cz/item/CS_URS_2025_01/564861112</t>
  </si>
  <si>
    <t>Okapový chodník</t>
  </si>
  <si>
    <t>596211111</t>
  </si>
  <si>
    <t>Kladení zámkové dlažby komunikací pro pěší ručně tl 60 mm skupiny A pl přes 50 do 100 m2</t>
  </si>
  <si>
    <t>1924912881</t>
  </si>
  <si>
    <t>https://podminky.urs.cz/item/CS_URS_2025_01/596211111</t>
  </si>
  <si>
    <t>59245018</t>
  </si>
  <si>
    <t>dlažba skladebná betonová 200x100mm tl 60mm přírodní</t>
  </si>
  <si>
    <t>519863687</t>
  </si>
  <si>
    <t>56*1,03 'Přepočtené koeficientem množství</t>
  </si>
  <si>
    <t>596811120</t>
  </si>
  <si>
    <t>Kladení betonové dlažby komunikací pro pěší do lože z kameniva velikosti do 0,09 m2 pl do 50 m2</t>
  </si>
  <si>
    <t>579642839</t>
  </si>
  <si>
    <t>https://podminky.urs.cz/item/CS_URS_2025_01/596811120</t>
  </si>
  <si>
    <t>Okapový chodník - použitá stávající dlažba</t>
  </si>
  <si>
    <t>Trubní vedení</t>
  </si>
  <si>
    <t>894411311</t>
  </si>
  <si>
    <t>Osazení betonových nebo železobetonových dílců pro šachty skruží rovných</t>
  </si>
  <si>
    <t>-1465511644</t>
  </si>
  <si>
    <t>https://podminky.urs.cz/item/CS_URS_2025_01/894411311</t>
  </si>
  <si>
    <t>59224176</t>
  </si>
  <si>
    <t>prstenec šachtový vyrovnávací betonový 625x120x80mm</t>
  </si>
  <si>
    <t>-1220664569</t>
  </si>
  <si>
    <t>899101211</t>
  </si>
  <si>
    <t>Demontáž poklopů litinových nebo ocelových včetně rámů hmotnosti do 50 kg</t>
  </si>
  <si>
    <t>-659862454</t>
  </si>
  <si>
    <t>https://podminky.urs.cz/item/CS_URS_2025_01/899101211</t>
  </si>
  <si>
    <t>899104112</t>
  </si>
  <si>
    <t>Osazení poklopů litinových, ocelových nebo železobetonových včetně rámů pro třídu zatížení D400, E600</t>
  </si>
  <si>
    <t>-1271443400</t>
  </si>
  <si>
    <t>https://podminky.urs.cz/item/CS_URS_2025_01/899104112</t>
  </si>
  <si>
    <t>Použitý stávající poklop a rám</t>
  </si>
  <si>
    <t>Doplňující konstrukce a práce pozemních komunikací, letišť a ploch</t>
  </si>
  <si>
    <t>916231213</t>
  </si>
  <si>
    <t>Osazení chodníkového obrubníku betonového stojatého s boční opěrou do lože z betonu prostého</t>
  </si>
  <si>
    <t>348243452</t>
  </si>
  <si>
    <t>https://podminky.urs.cz/item/CS_URS_2025_01/916231213</t>
  </si>
  <si>
    <t>59217060</t>
  </si>
  <si>
    <t>obrubník parkový betonový 1000x50x200mm přírodní</t>
  </si>
  <si>
    <t>-1946092706</t>
  </si>
  <si>
    <t>33,0</t>
  </si>
  <si>
    <t>33*1,05 'Přepočtené koeficientem množství</t>
  </si>
  <si>
    <t>935112111</t>
  </si>
  <si>
    <t>Osazení příkopového žlabu do betonu tl 100 mm z betonových tvárnic š 500 mm</t>
  </si>
  <si>
    <t>-291152500</t>
  </si>
  <si>
    <t>https://podminky.urs.cz/item/CS_URS_2025_01/935112111</t>
  </si>
  <si>
    <t>Použitá stávající žlabovka</t>
  </si>
  <si>
    <t>4,0</t>
  </si>
  <si>
    <t>1758740595</t>
  </si>
  <si>
    <t>1718854655</t>
  </si>
  <si>
    <t>1,22*9 'Přepočtené koeficientem množství</t>
  </si>
  <si>
    <t>997221873</t>
  </si>
  <si>
    <t>Poplatek za uložení na recyklační skládce (skládkovné) stavebního odpadu zeminy a kamení zatříděného do Katalogu odpadů pod kódem 17 05 04</t>
  </si>
  <si>
    <t>1365533887</t>
  </si>
  <si>
    <t>https://podminky.urs.cz/item/CS_URS_2025_01/997221873</t>
  </si>
  <si>
    <t>998223011</t>
  </si>
  <si>
    <t>Přesun hmot pro pozemní komunikace s krytem dlážděným</t>
  </si>
  <si>
    <t>-1150020470</t>
  </si>
  <si>
    <t>https://podminky.urs.cz/item/CS_URS_2025_01/998223011</t>
  </si>
  <si>
    <t xml:space="preserve">    VRN2 - Příprava staveniště</t>
  </si>
  <si>
    <t xml:space="preserve">    VRN7 - Provozní vlivy</t>
  </si>
  <si>
    <t>Soubor</t>
  </si>
  <si>
    <t>1586800428</t>
  </si>
  <si>
    <t>https://podminky.urs.cz/item/CS_URS_2022_01/013254000</t>
  </si>
  <si>
    <t>Zpracování a kompletace projektové dokumentace skutečného provedení stavby se zakreslením změn</t>
  </si>
  <si>
    <t>- součástí nákladu je i tištěná a digitální forma dokumentace dle smluvních podmínek</t>
  </si>
  <si>
    <t>013294000r</t>
  </si>
  <si>
    <t>Výrobní a dílenská dokumentace</t>
  </si>
  <si>
    <t>vlastní</t>
  </si>
  <si>
    <t>-345079966</t>
  </si>
  <si>
    <t>Výrobní a dílenská dokumentace se bude vztahovat, mimo jiné, k následujícím částem:</t>
  </si>
  <si>
    <t xml:space="preserve"> Stavební část</t>
  </si>
  <si>
    <t xml:space="preserve"> Statika</t>
  </si>
  <si>
    <t xml:space="preserve"> Ostatní:</t>
  </si>
  <si>
    <t>- ostatní konstrukce spadající do stavební části</t>
  </si>
  <si>
    <t>- barevné vzorkování</t>
  </si>
  <si>
    <t>VRN2</t>
  </si>
  <si>
    <t>Příprava staveniště</t>
  </si>
  <si>
    <t>023103000r</t>
  </si>
  <si>
    <t>Vyklízení předmětu pevně spojených se stavbou ve stávajícím objektů</t>
  </si>
  <si>
    <t>1534726630</t>
  </si>
  <si>
    <t>Náklady na zajištění vyklizení objektů dotčených bouracími a konstrukčními prácemi.</t>
  </si>
  <si>
    <t>Podrobný soupis, dle prohlídky staveniště a požadavků investora.</t>
  </si>
  <si>
    <t>- součástí nákladu je i doprava a uskladnění nábytku a technologie, po celou dobu výstavby</t>
  </si>
  <si>
    <t>-44076483</t>
  </si>
  <si>
    <t>Náklady spojená s potřebou stavebníka - především pak následující:</t>
  </si>
  <si>
    <t>1) Náklady spojené, mimo jiné s vybudováním a provozem staveniště:</t>
  </si>
  <si>
    <t xml:space="preserve"> - projektové práce pro zařízení staveniště - podrobný projekt plánu organizace výstavby (POV)</t>
  </si>
  <si>
    <t>2) Náklady spojené se samotným vybavením staveniště - oceněno na základě požadavků GD:</t>
  </si>
  <si>
    <t>součástí prací je mimo jiné následující:</t>
  </si>
  <si>
    <t>- zprovoznění komunikační sítě pro potřeby stavby</t>
  </si>
  <si>
    <t>- zřízení a úprava provizorních komunikací</t>
  </si>
  <si>
    <t>- zhotovení a správa skládek na staveništi</t>
  </si>
  <si>
    <t>- ostatní náklady spojené s potřebou stavebníka</t>
  </si>
  <si>
    <t>- osvětlení a zabezpečení staveniště</t>
  </si>
  <si>
    <t>3) Náklady spojené se samotným vybavením staveniště - oceněno na základě požadavků GD:</t>
  </si>
  <si>
    <t>- oplocení staveniště</t>
  </si>
  <si>
    <t>- opatření na ochranu stávajících konstrukcí, budov a sousedních pozemků</t>
  </si>
  <si>
    <t>- dopravní značení na staveništi</t>
  </si>
  <si>
    <t>- osvětlení staveniště</t>
  </si>
  <si>
    <t>- strážní služba, případně zabezpečovací systém</t>
  </si>
  <si>
    <t xml:space="preserve">- ochranné a provozní konstrukce </t>
  </si>
  <si>
    <t xml:space="preserve"> - informační tabule</t>
  </si>
  <si>
    <t>4) Náklady spojené, mimo jiné s:</t>
  </si>
  <si>
    <t>- demolicí zařízení staveniště</t>
  </si>
  <si>
    <t>- rozebráním veškerých konstrukcí zajišťujících chod a bezpečnost staveniště</t>
  </si>
  <si>
    <t>5) Veškeré další náklady spojené s potřebou GD pro zajištění stavby</t>
  </si>
  <si>
    <t>033203000</t>
  </si>
  <si>
    <t>Energie pro zařízení staveniště</t>
  </si>
  <si>
    <t>-99906361</t>
  </si>
  <si>
    <t>https://podminky.urs.cz/item/CS_URS_2022_01/033203000</t>
  </si>
  <si>
    <t>Náklady spojené, mimo jiné s:</t>
  </si>
  <si>
    <t>- připojení na stávající infrastrukturu</t>
  </si>
  <si>
    <t xml:space="preserve">- zprovoznění zařízení staveniště </t>
  </si>
  <si>
    <t>- poplatky spojené s využitím elektrické energie, vody, plynu atd.</t>
  </si>
  <si>
    <t>033203001r</t>
  </si>
  <si>
    <t>Závěrečný úklid staveniště a komunikačních tras</t>
  </si>
  <si>
    <t>476609960</t>
  </si>
  <si>
    <t>VRN3007-R</t>
  </si>
  <si>
    <t>Zajištění místnosti pro umožnění výkonu činnosti TDS, AD, koordinátora BOZP.</t>
  </si>
  <si>
    <t>364810707</t>
  </si>
  <si>
    <t>Předat samostatnou buňku s vybavením věšák, dva stoly, čtyři židle , skříň na dokumentaci se standardní elektroinstalací a připojením na internet</t>
  </si>
  <si>
    <t>VRN3010-R</t>
  </si>
  <si>
    <t xml:space="preserve">Zabezpečení stávajících zařízení a vybavení </t>
  </si>
  <si>
    <t>2143936937</t>
  </si>
  <si>
    <t xml:space="preserve">Zabezpečení stávajících zařízení a vybavení proti mechanickému poškození, prachu, zatečení (při opravách a rekonstrukcích) </t>
  </si>
  <si>
    <t xml:space="preserve">- zabezpečení stávajících a ostatních ponechávaných zařízení </t>
  </si>
  <si>
    <t>049002r01</t>
  </si>
  <si>
    <t>Ostatní inženýrská činnost - zpracování koordinačního plánu jednotlivých profesí</t>
  </si>
  <si>
    <t>-1067638603</t>
  </si>
  <si>
    <t>Náklady mimo jiné, vzniklé v rámci inženýrské činnosti během výstavby:</t>
  </si>
  <si>
    <t xml:space="preserve"> - náklady na přípravu pro koordinaci jednotlivých profesí a předcházení vzniku kolizí - činnost koordinátora TZB v průběhu výstavby</t>
  </si>
  <si>
    <t>- náklady na koordinaci kolizí jednotlivých profesí</t>
  </si>
  <si>
    <t>- náklady na koordinaci subdodavatelů a dodavatelů</t>
  </si>
  <si>
    <t>- náklady na ostatní činnost mimo definici kompletačních a koordinačních činnosti</t>
  </si>
  <si>
    <t>- náklady na kolaudační řízení</t>
  </si>
  <si>
    <t>- náklady na součinnost veškerých účastníků stavebního řízení</t>
  </si>
  <si>
    <t xml:space="preserve"> - náklady na koordinaci profesí se stávajícími konstrukcemi a stávajícími rozvody TZB v již provedených konstrukcích (podhledy, stoupačky atd.)</t>
  </si>
  <si>
    <t>tj. činnost koordinátora TZB v průběhu výstavby</t>
  </si>
  <si>
    <t>VRN4001-R</t>
  </si>
  <si>
    <t>Kompletační a koordinační činnost</t>
  </si>
  <si>
    <t>-1501732102</t>
  </si>
  <si>
    <t>Náklady mimo jiné, na zajištění a dodržení splnění všech požadavků a podmínek:</t>
  </si>
  <si>
    <t>- vyjádřeních vyplývajících ze stanovisek orgánů státní správy</t>
  </si>
  <si>
    <t>- zajištění oznámení zahájení stavebních prací v souladu s pravomocnými rozhodnutími a vyjádřeními například správců sítí</t>
  </si>
  <si>
    <t>-poskytnutí součinnosti při tvorbě povinných monitorovacích zpráv projektu; zajištění koordinační činnosti subdodavatelů zhotovitele</t>
  </si>
  <si>
    <t>-zajištění a provedení všech nezbytných opatření organizačního a stavebně technologického charakteru k řádnému provedení předmětu díla</t>
  </si>
  <si>
    <t>- předání všech dokladů o dokončené stavbě</t>
  </si>
  <si>
    <t>kompletace atestů, certifikátů, revizních zpráv a ostatních dokladů potřebných k předání a kolaudaci stavby vyplývajících z SOD</t>
  </si>
  <si>
    <t>- náklady na koordinační práci dodávek mezi dodavateli</t>
  </si>
  <si>
    <t>- stanovení pořadí případně souběžného provádění prací a doby realizace</t>
  </si>
  <si>
    <t>- vesměs se týká veškeré činnosti související se zakázkou - koordinace mezi jednotlivými subdodavateli</t>
  </si>
  <si>
    <t>VRN4002-R</t>
  </si>
  <si>
    <t>Zpracování harmonogramu</t>
  </si>
  <si>
    <t>1893777663</t>
  </si>
  <si>
    <t>Náklady na předložení a aktualizaci podrobného časového harmonogramu prací a plnění samostatně pro každou etapu</t>
  </si>
  <si>
    <t>VRN4007-R</t>
  </si>
  <si>
    <t>Měření hluku</t>
  </si>
  <si>
    <t>-864831004</t>
  </si>
  <si>
    <t>Kontrolní měření hluku v průběhu stavby a měření  po dokončení stavby dle stanoviska hygieny</t>
  </si>
  <si>
    <t>VRN7</t>
  </si>
  <si>
    <t>-407665010</t>
  </si>
  <si>
    <t>https://podminky.urs.cz/item/CS_URS_2023_01/071002000</t>
  </si>
  <si>
    <t>- zpracování návrhu pro zachování provozu</t>
  </si>
  <si>
    <t>- zajištění provozu místních komunikací a přístupu k objektu</t>
  </si>
  <si>
    <t>- zajištění provozu na chodbách</t>
  </si>
  <si>
    <t>- vytvoření provizorních konstrukcí - lávek, cest, odstavných ploch atd.</t>
  </si>
  <si>
    <t>091002000</t>
  </si>
  <si>
    <t>Ostatní náklady související s objektem</t>
  </si>
  <si>
    <t>1995796118</t>
  </si>
  <si>
    <t>Mimo jiné náklady na:</t>
  </si>
  <si>
    <t>- Náklady na předání stavby, kolaudaci, pořízení fotodokumentace, BOZP a ostatní náklady vyplývající z obchodních podmínek jinde neuvedené</t>
  </si>
  <si>
    <t>VRN40012-R</t>
  </si>
  <si>
    <t xml:space="preserve">Fotodokumentace prováděného díla </t>
  </si>
  <si>
    <t>2136353752</t>
  </si>
  <si>
    <t>Náklady na zajištění průběžné fotodokumentace provádění díla - zhotovitel zajistí a předá objednateli průběžnou fotodokumentaci realizace díla.</t>
  </si>
  <si>
    <t>Fotodokumentace bude dokladovat průběh díla a bude zejména dokumentovat části stavby a konstrukce před jejich zakrytím.</t>
  </si>
  <si>
    <t>VRN9007-R</t>
  </si>
  <si>
    <t xml:space="preserve">Kontrola a protokol TIČR </t>
  </si>
  <si>
    <t>-1458251753</t>
  </si>
  <si>
    <t>V každé z jednotlivých etap jednotlivě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</si>
</sst>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43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2" fillId="0" borderId="0" applyNumberFormat="0" applyFill="0" applyBorder="0" applyAlignment="0" applyProtection="0"/>
  </cellStyleXfs>
  <cellXfs count="25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Border="1" applyAlignment="1">
      <alignment vertical="center"/>
    </xf>
    <xf numFmtId="0" fontId="18" fillId="0" borderId="5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6" xfId="0" applyFont="1" applyFill="1" applyBorder="1" applyAlignment="1">
      <alignment horizontal="left" vertical="center"/>
    </xf>
    <xf numFmtId="0" fontId="0" fillId="3" borderId="7" xfId="0" applyFill="1" applyBorder="1" applyAlignment="1">
      <alignment vertical="center"/>
    </xf>
    <xf numFmtId="0" fontId="4" fillId="3" borderId="7" xfId="0" applyFont="1" applyFill="1" applyBorder="1" applyAlignment="1">
      <alignment horizontal="center"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0" xfId="0" applyFont="1" applyAlignment="1">
      <alignment horizontal="left" vertical="center"/>
    </xf>
    <xf numFmtId="0" fontId="0" fillId="0" borderId="15" xfId="0" applyBorder="1" applyAlignment="1">
      <alignment vertical="center"/>
    </xf>
    <xf numFmtId="0" fontId="0" fillId="4" borderId="7" xfId="0" applyFill="1" applyBorder="1" applyAlignment="1">
      <alignment vertical="center"/>
    </xf>
    <xf numFmtId="0" fontId="23" fillId="4" borderId="0" xfId="0" applyFont="1" applyFill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4" fillId="0" borderId="17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0" fillId="0" borderId="11" xfId="0" applyBorder="1" applyAlignment="1">
      <alignment vertical="center"/>
    </xf>
    <xf numFmtId="0" fontId="4" fillId="0" borderId="3" xfId="0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4" fontId="25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1" fillId="0" borderId="14" xfId="0" applyNumberFormat="1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166" fontId="21" fillId="0" borderId="0" xfId="0" applyNumberFormat="1" applyFont="1" applyAlignment="1">
      <alignment vertical="center"/>
    </xf>
    <xf numFmtId="4" fontId="21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9" fillId="0" borderId="14" xfId="0" applyNumberFormat="1" applyFont="1" applyBorder="1" applyAlignment="1">
      <alignment vertical="center"/>
    </xf>
    <xf numFmtId="4" fontId="29" fillId="0" borderId="0" xfId="0" applyNumberFormat="1" applyFont="1" applyAlignment="1">
      <alignment vertical="center"/>
    </xf>
    <xf numFmtId="166" fontId="29" fillId="0" borderId="0" xfId="0" applyNumberFormat="1" applyFont="1" applyAlignment="1">
      <alignment vertical="center"/>
    </xf>
    <xf numFmtId="4" fontId="29" fillId="0" borderId="15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4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5" xfId="0" applyNumberFormat="1" applyFont="1" applyBorder="1" applyAlignment="1">
      <alignment vertical="center"/>
    </xf>
    <xf numFmtId="4" fontId="29" fillId="0" borderId="19" xfId="0" applyNumberFormat="1" applyFont="1" applyBorder="1" applyAlignment="1">
      <alignment vertical="center"/>
    </xf>
    <xf numFmtId="4" fontId="29" fillId="0" borderId="20" xfId="0" applyNumberFormat="1" applyFont="1" applyBorder="1" applyAlignment="1">
      <alignment vertical="center"/>
    </xf>
    <xf numFmtId="166" fontId="29" fillId="0" borderId="20" xfId="0" applyNumberFormat="1" applyFont="1" applyBorder="1" applyAlignment="1">
      <alignment vertical="center"/>
    </xf>
    <xf numFmtId="4" fontId="29" fillId="0" borderId="21" xfId="0" applyNumberFormat="1" applyFont="1" applyBorder="1" applyAlignment="1">
      <alignment vertical="center"/>
    </xf>
    <xf numFmtId="0" fontId="32" fillId="0" borderId="0" xfId="0" applyFont="1" applyAlignment="1">
      <alignment horizontal="left" vertical="center"/>
    </xf>
    <xf numFmtId="0" fontId="0" fillId="0" borderId="3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23" fillId="4" borderId="0" xfId="0" applyFont="1" applyFill="1" applyAlignment="1">
      <alignment horizontal="left" vertical="center"/>
    </xf>
    <xf numFmtId="0" fontId="23" fillId="4" borderId="0" xfId="0" applyFont="1" applyFill="1" applyAlignment="1">
      <alignment horizontal="right" vertical="center"/>
    </xf>
    <xf numFmtId="0" fontId="33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20" xfId="0" applyFont="1" applyBorder="1" applyAlignment="1">
      <alignment horizontal="left" vertical="center"/>
    </xf>
    <xf numFmtId="0" fontId="7" fillId="0" borderId="20" xfId="0" applyFont="1" applyBorder="1" applyAlignment="1">
      <alignment vertical="center"/>
    </xf>
    <xf numFmtId="4" fontId="7" fillId="0" borderId="20" xfId="0" applyNumberFormat="1" applyFont="1" applyBorder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4" fontId="25" fillId="0" borderId="0" xfId="0" applyNumberFormat="1" applyFont="1"/>
    <xf numFmtId="166" fontId="34" fillId="0" borderId="12" xfId="0" applyNumberFormat="1" applyFont="1" applyBorder="1"/>
    <xf numFmtId="166" fontId="34" fillId="0" borderId="13" xfId="0" applyNumberFormat="1" applyFont="1" applyBorder="1"/>
    <xf numFmtId="4" fontId="35" fillId="0" borderId="0" xfId="0" applyNumberFormat="1" applyFont="1" applyAlignment="1">
      <alignment vertical="center"/>
    </xf>
    <xf numFmtId="0" fontId="8" fillId="0" borderId="3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4" xfId="0" applyFont="1" applyBorder="1"/>
    <xf numFmtId="166" fontId="8" fillId="0" borderId="0" xfId="0" applyNumberFormat="1" applyFont="1"/>
    <xf numFmtId="166" fontId="8" fillId="0" borderId="15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3" fillId="0" borderId="22" xfId="0" applyFont="1" applyBorder="1" applyAlignment="1">
      <alignment horizontal="center" vertical="center"/>
    </xf>
    <xf numFmtId="49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22" xfId="0" applyFont="1" applyBorder="1" applyAlignment="1">
      <alignment horizontal="center" vertical="center" wrapText="1"/>
    </xf>
    <xf numFmtId="167" fontId="23" fillId="0" borderId="22" xfId="0" applyNumberFormat="1" applyFont="1" applyBorder="1" applyAlignment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4" fontId="23" fillId="0" borderId="22" xfId="0" applyNumberFormat="1" applyFont="1" applyBorder="1" applyAlignment="1">
      <alignment vertical="center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Alignment="1">
      <alignment horizontal="center" vertical="center"/>
    </xf>
    <xf numFmtId="166" fontId="24" fillId="0" borderId="0" xfId="0" applyNumberFormat="1" applyFont="1" applyAlignment="1">
      <alignment vertical="center"/>
    </xf>
    <xf numFmtId="166" fontId="24" fillId="0" borderId="15" xfId="0" applyNumberFormat="1" applyFont="1" applyBorder="1" applyAlignment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6" fillId="0" borderId="0" xfId="0" applyFont="1" applyAlignment="1">
      <alignment horizontal="left" vertical="center"/>
    </xf>
    <xf numFmtId="0" fontId="37" fillId="0" borderId="0" xfId="1" applyFont="1" applyAlignment="1" applyProtection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4" xfId="0" applyBorder="1" applyAlignment="1">
      <alignment vertical="center"/>
    </xf>
    <xf numFmtId="0" fontId="9" fillId="0" borderId="3" xfId="0" applyFont="1" applyBorder="1" applyAlignment="1">
      <alignment vertical="center"/>
    </xf>
    <xf numFmtId="0" fontId="3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4" xfId="0" applyFont="1" applyBorder="1" applyAlignment="1">
      <alignment vertical="center"/>
    </xf>
    <xf numFmtId="0" fontId="11" fillId="0" borderId="15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39" fillId="0" borderId="22" xfId="0" applyFont="1" applyBorder="1" applyAlignment="1">
      <alignment horizontal="center" vertical="center"/>
    </xf>
    <xf numFmtId="49" fontId="39" fillId="0" borderId="22" xfId="0" applyNumberFormat="1" applyFont="1" applyBorder="1" applyAlignment="1">
      <alignment horizontal="left" vertical="center" wrapText="1"/>
    </xf>
    <xf numFmtId="0" fontId="39" fillId="0" borderId="22" xfId="0" applyFont="1" applyBorder="1" applyAlignment="1">
      <alignment horizontal="left" vertical="center" wrapText="1"/>
    </xf>
    <xf numFmtId="0" fontId="39" fillId="0" borderId="22" xfId="0" applyFont="1" applyBorder="1" applyAlignment="1">
      <alignment horizontal="center" vertical="center" wrapText="1"/>
    </xf>
    <xf numFmtId="167" fontId="39" fillId="0" borderId="22" xfId="0" applyNumberFormat="1" applyFont="1" applyBorder="1" applyAlignment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Alignment="1">
      <alignment horizontal="center" vertical="center"/>
    </xf>
    <xf numFmtId="167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9" xfId="0" applyFont="1" applyFill="1" applyBorder="1" applyAlignment="1" applyProtection="1">
      <alignment horizontal="left" vertical="center"/>
      <protection locked="0"/>
    </xf>
    <xf numFmtId="0" fontId="24" fillId="0" borderId="20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166" fontId="24" fillId="0" borderId="21" xfId="0" applyNumberFormat="1" applyFont="1" applyBorder="1" applyAlignment="1">
      <alignment vertical="center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0" fillId="0" borderId="19" xfId="0" applyFont="1" applyBorder="1" applyAlignment="1">
      <alignment vertical="center"/>
    </xf>
    <xf numFmtId="0" fontId="10" fillId="0" borderId="20" xfId="0" applyFont="1" applyBorder="1" applyAlignment="1">
      <alignment vertical="center"/>
    </xf>
    <xf numFmtId="0" fontId="10" fillId="0" borderId="21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1" xfId="0" applyBorder="1" applyAlignment="1">
      <alignment vertical="center"/>
    </xf>
    <xf numFmtId="0" fontId="41" fillId="0" borderId="0" xfId="0" applyFont="1" applyAlignment="1">
      <alignment vertical="center" wrapText="1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8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0" fontId="23" fillId="4" borderId="7" xfId="0" applyFont="1" applyFill="1" applyBorder="1" applyAlignment="1">
      <alignment horizontal="center" vertical="center"/>
    </xf>
    <xf numFmtId="0" fontId="23" fillId="4" borderId="7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23" fillId="4" borderId="7" xfId="0" applyFont="1" applyFill="1" applyBorder="1" applyAlignment="1">
      <alignment horizontal="right" vertical="center"/>
    </xf>
    <xf numFmtId="4" fontId="28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4" fontId="4" fillId="3" borderId="7" xfId="0" applyNumberFormat="1" applyFont="1" applyFill="1" applyBorder="1" applyAlignment="1">
      <alignment vertical="center"/>
    </xf>
    <xf numFmtId="0" fontId="0" fillId="3" borderId="7" xfId="0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5" xfId="0" applyNumberFormat="1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0" fontId="31" fillId="0" borderId="0" xfId="0" applyFont="1" applyAlignment="1">
      <alignment horizontal="left" vertical="center" wrapText="1"/>
    </xf>
    <xf numFmtId="4" fontId="25" fillId="0" borderId="0" xfId="0" applyNumberFormat="1" applyFont="1" applyAlignment="1">
      <alignment horizontal="right" vertical="center"/>
    </xf>
    <xf numFmtId="0" fontId="23" fillId="4" borderId="6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0" fillId="0" borderId="0" xfId="0" applyAlignment="1"/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app.urs.cz/products/kros4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415290</xdr:colOff>
      <xdr:row>3</xdr:row>
      <xdr:rowOff>0</xdr:rowOff>
    </xdr:from>
    <xdr:to>
      <xdr:col>40</xdr:col>
      <xdr:colOff>367665</xdr:colOff>
      <xdr:row>4</xdr:row>
      <xdr:rowOff>44450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38</xdr:col>
      <xdr:colOff>129540</xdr:colOff>
      <xdr:row>81</xdr:row>
      <xdr:rowOff>0</xdr:rowOff>
    </xdr:from>
    <xdr:to>
      <xdr:col>41</xdr:col>
      <xdr:colOff>177165</xdr:colOff>
      <xdr:row>82</xdr:row>
      <xdr:rowOff>57150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4" name="Picture 3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108</xdr:row>
      <xdr:rowOff>0</xdr:rowOff>
    </xdr:from>
    <xdr:to>
      <xdr:col>9</xdr:col>
      <xdr:colOff>1215390</xdr:colOff>
      <xdr:row>109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117</xdr:row>
      <xdr:rowOff>0</xdr:rowOff>
    </xdr:from>
    <xdr:to>
      <xdr:col>9</xdr:col>
      <xdr:colOff>1215390</xdr:colOff>
      <xdr:row>118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111</xdr:row>
      <xdr:rowOff>0</xdr:rowOff>
    </xdr:from>
    <xdr:to>
      <xdr:col>9</xdr:col>
      <xdr:colOff>1215390</xdr:colOff>
      <xdr:row>112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109</xdr:row>
      <xdr:rowOff>0</xdr:rowOff>
    </xdr:from>
    <xdr:to>
      <xdr:col>9</xdr:col>
      <xdr:colOff>1215390</xdr:colOff>
      <xdr:row>110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146</xdr:row>
      <xdr:rowOff>0</xdr:rowOff>
    </xdr:from>
    <xdr:to>
      <xdr:col>9</xdr:col>
      <xdr:colOff>1215390</xdr:colOff>
      <xdr:row>147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106</xdr:row>
      <xdr:rowOff>0</xdr:rowOff>
    </xdr:from>
    <xdr:to>
      <xdr:col>9</xdr:col>
      <xdr:colOff>1215390</xdr:colOff>
      <xdr:row>107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113</xdr:row>
      <xdr:rowOff>0</xdr:rowOff>
    </xdr:from>
    <xdr:to>
      <xdr:col>9</xdr:col>
      <xdr:colOff>1215390</xdr:colOff>
      <xdr:row>114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110</xdr:row>
      <xdr:rowOff>0</xdr:rowOff>
    </xdr:from>
    <xdr:to>
      <xdr:col>9</xdr:col>
      <xdr:colOff>1215390</xdr:colOff>
      <xdr:row>111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109</xdr:row>
      <xdr:rowOff>0</xdr:rowOff>
    </xdr:from>
    <xdr:to>
      <xdr:col>9</xdr:col>
      <xdr:colOff>1215390</xdr:colOff>
      <xdr:row>110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117</xdr:row>
      <xdr:rowOff>0</xdr:rowOff>
    </xdr:from>
    <xdr:to>
      <xdr:col>9</xdr:col>
      <xdr:colOff>1215390</xdr:colOff>
      <xdr:row>118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131</xdr:row>
      <xdr:rowOff>0</xdr:rowOff>
    </xdr:from>
    <xdr:to>
      <xdr:col>9</xdr:col>
      <xdr:colOff>1215390</xdr:colOff>
      <xdr:row>132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843915</xdr:colOff>
      <xdr:row>3</xdr:row>
      <xdr:rowOff>0</xdr:rowOff>
    </xdr:from>
    <xdr:to>
      <xdr:col>9</xdr:col>
      <xdr:colOff>1215390</xdr:colOff>
      <xdr:row>4</xdr:row>
      <xdr:rowOff>17145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81</xdr:row>
      <xdr:rowOff>0</xdr:rowOff>
    </xdr:from>
    <xdr:to>
      <xdr:col>9</xdr:col>
      <xdr:colOff>1215390</xdr:colOff>
      <xdr:row>82</xdr:row>
      <xdr:rowOff>17145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8</xdr:col>
      <xdr:colOff>843915</xdr:colOff>
      <xdr:row>127</xdr:row>
      <xdr:rowOff>0</xdr:rowOff>
    </xdr:from>
    <xdr:to>
      <xdr:col>9</xdr:col>
      <xdr:colOff>1215390</xdr:colOff>
      <xdr:row>128</xdr:row>
      <xdr:rowOff>17145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twoCellAnchor>
  <xdr:absoluteAnchor>
    <xdr:pos x="0" y="0"/>
    <xdr:ext cx="285750" cy="285750"/>
    <xdr:pic>
      <xdr:nvPicPr>
        <xdr:cNvPr id="5" name="Picture 4">
          <a:hlinkClick xmlns:r="http://schemas.openxmlformats.org/officeDocument/2006/relationships" r:id="rId2" tooltip="https://app.urs.cz/products/kros4"/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113107323" TargetMode="External"/><Relationship Id="rId18" Type="http://schemas.openxmlformats.org/officeDocument/2006/relationships/hyperlink" Target="https://podminky.urs.cz/item/CS_URS_2025_01/181351003" TargetMode="External"/><Relationship Id="rId26" Type="http://schemas.openxmlformats.org/officeDocument/2006/relationships/hyperlink" Target="https://podminky.urs.cz/item/CS_URS_2025_01/894411311" TargetMode="External"/><Relationship Id="rId3" Type="http://schemas.openxmlformats.org/officeDocument/2006/relationships/hyperlink" Target="https://podminky.urs.cz/item/CS_URS_2025_01/122351101" TargetMode="External"/><Relationship Id="rId21" Type="http://schemas.openxmlformats.org/officeDocument/2006/relationships/hyperlink" Target="https://podminky.urs.cz/item/CS_URS_2025_01/183403161" TargetMode="External"/><Relationship Id="rId34" Type="http://schemas.openxmlformats.org/officeDocument/2006/relationships/hyperlink" Target="https://podminky.urs.cz/item/CS_URS_2025_01/998223011" TargetMode="External"/><Relationship Id="rId7" Type="http://schemas.openxmlformats.org/officeDocument/2006/relationships/hyperlink" Target="https://podminky.urs.cz/item/CS_URS_2025_01/171251201" TargetMode="External"/><Relationship Id="rId12" Type="http://schemas.openxmlformats.org/officeDocument/2006/relationships/hyperlink" Target="https://podminky.urs.cz/item/CS_URS_2025_01/113107321" TargetMode="External"/><Relationship Id="rId17" Type="http://schemas.openxmlformats.org/officeDocument/2006/relationships/hyperlink" Target="https://podminky.urs.cz/item/CS_URS_2025_01/167103101" TargetMode="External"/><Relationship Id="rId25" Type="http://schemas.openxmlformats.org/officeDocument/2006/relationships/hyperlink" Target="https://podminky.urs.cz/item/CS_URS_2025_01/596811120" TargetMode="External"/><Relationship Id="rId33" Type="http://schemas.openxmlformats.org/officeDocument/2006/relationships/hyperlink" Target="https://podminky.urs.cz/item/CS_URS_2025_01/997221873" TargetMode="External"/><Relationship Id="rId2" Type="http://schemas.openxmlformats.org/officeDocument/2006/relationships/hyperlink" Target="https://podminky.urs.cz/item/CS_URS_2025_01/122251101" TargetMode="External"/><Relationship Id="rId16" Type="http://schemas.openxmlformats.org/officeDocument/2006/relationships/hyperlink" Target="https://podminky.urs.cz/item/CS_URS_2025_01/162706119" TargetMode="External"/><Relationship Id="rId20" Type="http://schemas.openxmlformats.org/officeDocument/2006/relationships/hyperlink" Target="https://podminky.urs.cz/item/CS_URS_2025_01/181951111" TargetMode="External"/><Relationship Id="rId29" Type="http://schemas.openxmlformats.org/officeDocument/2006/relationships/hyperlink" Target="https://podminky.urs.cz/item/CS_URS_2025_01/916231213" TargetMode="External"/><Relationship Id="rId1" Type="http://schemas.openxmlformats.org/officeDocument/2006/relationships/hyperlink" Target="https://podminky.urs.cz/item/CS_URS_2025_01/121151113" TargetMode="External"/><Relationship Id="rId6" Type="http://schemas.openxmlformats.org/officeDocument/2006/relationships/hyperlink" Target="https://podminky.urs.cz/item/CS_URS_2025_01/171201231" TargetMode="External"/><Relationship Id="rId11" Type="http://schemas.openxmlformats.org/officeDocument/2006/relationships/hyperlink" Target="https://podminky.urs.cz/item/CS_URS_2025_01/113106121" TargetMode="External"/><Relationship Id="rId24" Type="http://schemas.openxmlformats.org/officeDocument/2006/relationships/hyperlink" Target="https://podminky.urs.cz/item/CS_URS_2025_01/596211111" TargetMode="External"/><Relationship Id="rId32" Type="http://schemas.openxmlformats.org/officeDocument/2006/relationships/hyperlink" Target="https://podminky.urs.cz/item/CS_URS_2025_01/997013509" TargetMode="External"/><Relationship Id="rId5" Type="http://schemas.openxmlformats.org/officeDocument/2006/relationships/hyperlink" Target="https://podminky.urs.cz/item/CS_URS_2025_01/162751135" TargetMode="External"/><Relationship Id="rId15" Type="http://schemas.openxmlformats.org/officeDocument/2006/relationships/hyperlink" Target="https://podminky.urs.cz/item/CS_URS_2025_01/162706111" TargetMode="External"/><Relationship Id="rId23" Type="http://schemas.openxmlformats.org/officeDocument/2006/relationships/hyperlink" Target="https://podminky.urs.cz/item/CS_URS_2025_01/564861112" TargetMode="External"/><Relationship Id="rId28" Type="http://schemas.openxmlformats.org/officeDocument/2006/relationships/hyperlink" Target="https://podminky.urs.cz/item/CS_URS_2025_01/899104112" TargetMode="External"/><Relationship Id="rId10" Type="http://schemas.openxmlformats.org/officeDocument/2006/relationships/hyperlink" Target="https://podminky.urs.cz/item/CS_URS_2025_01/112155315" TargetMode="External"/><Relationship Id="rId19" Type="http://schemas.openxmlformats.org/officeDocument/2006/relationships/hyperlink" Target="https://podminky.urs.cz/item/CS_URS_2025_01/181411131" TargetMode="External"/><Relationship Id="rId31" Type="http://schemas.openxmlformats.org/officeDocument/2006/relationships/hyperlink" Target="https://podminky.urs.cz/item/CS_URS_2025_01/997013511" TargetMode="External"/><Relationship Id="rId4" Type="http://schemas.openxmlformats.org/officeDocument/2006/relationships/hyperlink" Target="https://podminky.urs.cz/item/CS_URS_2025_01/162751115" TargetMode="External"/><Relationship Id="rId9" Type="http://schemas.openxmlformats.org/officeDocument/2006/relationships/hyperlink" Target="https://podminky.urs.cz/item/CS_URS_2025_01/111251101" TargetMode="External"/><Relationship Id="rId14" Type="http://schemas.openxmlformats.org/officeDocument/2006/relationships/hyperlink" Target="https://podminky.urs.cz/item/CS_URS_2025_01/162206112" TargetMode="External"/><Relationship Id="rId22" Type="http://schemas.openxmlformats.org/officeDocument/2006/relationships/hyperlink" Target="https://podminky.urs.cz/item/CS_URS_2025_01/564851111" TargetMode="External"/><Relationship Id="rId27" Type="http://schemas.openxmlformats.org/officeDocument/2006/relationships/hyperlink" Target="https://podminky.urs.cz/item/CS_URS_2025_01/899101211" TargetMode="External"/><Relationship Id="rId30" Type="http://schemas.openxmlformats.org/officeDocument/2006/relationships/hyperlink" Target="https://podminky.urs.cz/item/CS_URS_2025_01/935112111" TargetMode="External"/><Relationship Id="rId35" Type="http://schemas.openxmlformats.org/officeDocument/2006/relationships/drawing" Target="../drawings/drawing12.xml"/><Relationship Id="rId8" Type="http://schemas.openxmlformats.org/officeDocument/2006/relationships/hyperlink" Target="https://podminky.urs.cz/item/CS_URS_2025_01/181951114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podminky.urs.cz/item/CS_URS_2023_01/071002000" TargetMode="External"/><Relationship Id="rId2" Type="http://schemas.openxmlformats.org/officeDocument/2006/relationships/hyperlink" Target="https://podminky.urs.cz/item/CS_URS_2022_01/033203000" TargetMode="External"/><Relationship Id="rId1" Type="http://schemas.openxmlformats.org/officeDocument/2006/relationships/hyperlink" Target="https://podminky.urs.cz/item/CS_URS_2022_01/013254000" TargetMode="External"/><Relationship Id="rId4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podminky.urs.cz/item/CS_URS_2025_01/997013211" TargetMode="External"/><Relationship Id="rId21" Type="http://schemas.openxmlformats.org/officeDocument/2006/relationships/hyperlink" Target="https://podminky.urs.cz/item/CS_URS_2025_01/311322511" TargetMode="External"/><Relationship Id="rId42" Type="http://schemas.openxmlformats.org/officeDocument/2006/relationships/hyperlink" Target="https://podminky.urs.cz/item/CS_URS_2025_01/612325301" TargetMode="External"/><Relationship Id="rId63" Type="http://schemas.openxmlformats.org/officeDocument/2006/relationships/hyperlink" Target="https://podminky.urs.cz/item/CS_URS_2025_01/949101111" TargetMode="External"/><Relationship Id="rId84" Type="http://schemas.openxmlformats.org/officeDocument/2006/relationships/hyperlink" Target="https://podminky.urs.cz/item/CS_URS_2025_01/766441823" TargetMode="External"/><Relationship Id="rId138" Type="http://schemas.openxmlformats.org/officeDocument/2006/relationships/hyperlink" Target="https://podminky.urs.cz/item/CS_URS_2025_01/998712111" TargetMode="External"/><Relationship Id="rId159" Type="http://schemas.openxmlformats.org/officeDocument/2006/relationships/hyperlink" Target="https://podminky.urs.cz/item/CS_URS_2025_01/998766211" TargetMode="External"/><Relationship Id="rId170" Type="http://schemas.openxmlformats.org/officeDocument/2006/relationships/hyperlink" Target="https://podminky.urs.cz/item/CS_URS_2025_01/771574419" TargetMode="External"/><Relationship Id="rId191" Type="http://schemas.openxmlformats.org/officeDocument/2006/relationships/hyperlink" Target="https://podminky.urs.cz/item/CS_URS_2025_01/998776111" TargetMode="External"/><Relationship Id="rId205" Type="http://schemas.openxmlformats.org/officeDocument/2006/relationships/hyperlink" Target="https://podminky.urs.cz/item/CS_URS_2025_01/781495115" TargetMode="External"/><Relationship Id="rId107" Type="http://schemas.openxmlformats.org/officeDocument/2006/relationships/hyperlink" Target="https://podminky.urs.cz/item/CS_URS_2025_01/977151118" TargetMode="External"/><Relationship Id="rId11" Type="http://schemas.openxmlformats.org/officeDocument/2006/relationships/hyperlink" Target="https://podminky.urs.cz/item/CS_URS_2025_01/171251201" TargetMode="External"/><Relationship Id="rId32" Type="http://schemas.openxmlformats.org/officeDocument/2006/relationships/hyperlink" Target="https://podminky.urs.cz/item/CS_URS_2025_01/411354313" TargetMode="External"/><Relationship Id="rId53" Type="http://schemas.openxmlformats.org/officeDocument/2006/relationships/hyperlink" Target="https://podminky.urs.cz/item/CS_URS_2025_01/622324111" TargetMode="External"/><Relationship Id="rId74" Type="http://schemas.openxmlformats.org/officeDocument/2006/relationships/hyperlink" Target="https://podminky.urs.cz/item/CS_URS_2025_01/977312112" TargetMode="External"/><Relationship Id="rId128" Type="http://schemas.openxmlformats.org/officeDocument/2006/relationships/hyperlink" Target="https://podminky.urs.cz/item/CS_URS_2025_01/711111001" TargetMode="External"/><Relationship Id="rId149" Type="http://schemas.openxmlformats.org/officeDocument/2006/relationships/hyperlink" Target="https://podminky.urs.cz/item/CS_URS_2025_01/763211235" TargetMode="External"/><Relationship Id="rId5" Type="http://schemas.openxmlformats.org/officeDocument/2006/relationships/hyperlink" Target="https://podminky.urs.cz/item/CS_URS_2025_01/162211209" TargetMode="External"/><Relationship Id="rId95" Type="http://schemas.openxmlformats.org/officeDocument/2006/relationships/hyperlink" Target="https://podminky.urs.cz/item/CS_URS_2025_01/974031122" TargetMode="External"/><Relationship Id="rId160" Type="http://schemas.openxmlformats.org/officeDocument/2006/relationships/hyperlink" Target="https://podminky.urs.cz/item/CS_URS_2025_01/998767211" TargetMode="External"/><Relationship Id="rId181" Type="http://schemas.openxmlformats.org/officeDocument/2006/relationships/hyperlink" Target="https://podminky.urs.cz/item/CS_URS_2025_01/776121112" TargetMode="External"/><Relationship Id="rId216" Type="http://schemas.openxmlformats.org/officeDocument/2006/relationships/hyperlink" Target="https://podminky.urs.cz/item/CS_URS_2025_01/784171001" TargetMode="External"/><Relationship Id="rId22" Type="http://schemas.openxmlformats.org/officeDocument/2006/relationships/hyperlink" Target="https://podminky.urs.cz/item/CS_URS_2025_01/311351121" TargetMode="External"/><Relationship Id="rId43" Type="http://schemas.openxmlformats.org/officeDocument/2006/relationships/hyperlink" Target="https://podminky.urs.cz/item/CS_URS_2025_01/612325412" TargetMode="External"/><Relationship Id="rId64" Type="http://schemas.openxmlformats.org/officeDocument/2006/relationships/hyperlink" Target="https://podminky.urs.cz/item/CS_URS_2025_01/952901111" TargetMode="External"/><Relationship Id="rId118" Type="http://schemas.openxmlformats.org/officeDocument/2006/relationships/hyperlink" Target="https://podminky.urs.cz/item/CS_URS_2025_01/997006002" TargetMode="External"/><Relationship Id="rId139" Type="http://schemas.openxmlformats.org/officeDocument/2006/relationships/hyperlink" Target="https://podminky.urs.cz/item/CS_URS_2025_01/713121111" TargetMode="External"/><Relationship Id="rId85" Type="http://schemas.openxmlformats.org/officeDocument/2006/relationships/hyperlink" Target="https://podminky.urs.cz/item/CS_URS_2025_01/776111116" TargetMode="External"/><Relationship Id="rId150" Type="http://schemas.openxmlformats.org/officeDocument/2006/relationships/hyperlink" Target="https://podminky.urs.cz/item/CS_URS_2025_01/763212133" TargetMode="External"/><Relationship Id="rId171" Type="http://schemas.openxmlformats.org/officeDocument/2006/relationships/hyperlink" Target="https://podminky.urs.cz/item/CS_URS_2025_01/771577151" TargetMode="External"/><Relationship Id="rId192" Type="http://schemas.openxmlformats.org/officeDocument/2006/relationships/hyperlink" Target="https://podminky.urs.cz/item/CS_URS_2025_01/781111011" TargetMode="External"/><Relationship Id="rId206" Type="http://schemas.openxmlformats.org/officeDocument/2006/relationships/hyperlink" Target="https://podminky.urs.cz/item/CS_URS_2025_01/781734111" TargetMode="External"/><Relationship Id="rId12" Type="http://schemas.openxmlformats.org/officeDocument/2006/relationships/hyperlink" Target="https://podminky.urs.cz/item/CS_URS_2025_01/174151101" TargetMode="External"/><Relationship Id="rId33" Type="http://schemas.openxmlformats.org/officeDocument/2006/relationships/hyperlink" Target="https://podminky.urs.cz/item/CS_URS_2025_01/411354314" TargetMode="External"/><Relationship Id="rId108" Type="http://schemas.openxmlformats.org/officeDocument/2006/relationships/hyperlink" Target="https://podminky.urs.cz/item/CS_URS_2025_01/977151125" TargetMode="External"/><Relationship Id="rId129" Type="http://schemas.openxmlformats.org/officeDocument/2006/relationships/hyperlink" Target="https://podminky.urs.cz/item/CS_URS_2025_01/711112001" TargetMode="External"/><Relationship Id="rId54" Type="http://schemas.openxmlformats.org/officeDocument/2006/relationships/hyperlink" Target="https://podminky.urs.cz/item/CS_URS_2025_01/622531012" TargetMode="External"/><Relationship Id="rId75" Type="http://schemas.openxmlformats.org/officeDocument/2006/relationships/hyperlink" Target="https://podminky.urs.cz/item/CS_URS_2025_01/977312113" TargetMode="External"/><Relationship Id="rId96" Type="http://schemas.openxmlformats.org/officeDocument/2006/relationships/hyperlink" Target="https://podminky.urs.cz/item/CS_URS_2025_01/974031133" TargetMode="External"/><Relationship Id="rId140" Type="http://schemas.openxmlformats.org/officeDocument/2006/relationships/hyperlink" Target="https://podminky.urs.cz/item/CS_URS_2025_01/713191132" TargetMode="External"/><Relationship Id="rId161" Type="http://schemas.openxmlformats.org/officeDocument/2006/relationships/hyperlink" Target="https://podminky.urs.cz/item/CS_URS_2025_01/771111011" TargetMode="External"/><Relationship Id="rId182" Type="http://schemas.openxmlformats.org/officeDocument/2006/relationships/hyperlink" Target="https://podminky.urs.cz/item/CS_URS_2025_01/776141121" TargetMode="External"/><Relationship Id="rId217" Type="http://schemas.openxmlformats.org/officeDocument/2006/relationships/hyperlink" Target="https://podminky.urs.cz/item/CS_URS_2025_01/784171101" TargetMode="External"/><Relationship Id="rId6" Type="http://schemas.openxmlformats.org/officeDocument/2006/relationships/hyperlink" Target="https://podminky.urs.cz/item/CS_URS_2025_01/162251102" TargetMode="External"/><Relationship Id="rId23" Type="http://schemas.openxmlformats.org/officeDocument/2006/relationships/hyperlink" Target="https://podminky.urs.cz/item/CS_URS_2025_01/311351122" TargetMode="External"/><Relationship Id="rId119" Type="http://schemas.openxmlformats.org/officeDocument/2006/relationships/hyperlink" Target="https://podminky.urs.cz/item/CS_URS_2025_01/997013511" TargetMode="External"/><Relationship Id="rId44" Type="http://schemas.openxmlformats.org/officeDocument/2006/relationships/hyperlink" Target="https://podminky.urs.cz/item/CS_URS_2025_01/613142001" TargetMode="External"/><Relationship Id="rId65" Type="http://schemas.openxmlformats.org/officeDocument/2006/relationships/hyperlink" Target="https://podminky.urs.cz/item/CS_URS_2025_01/962031023" TargetMode="External"/><Relationship Id="rId86" Type="http://schemas.openxmlformats.org/officeDocument/2006/relationships/hyperlink" Target="https://podminky.urs.cz/item/CS_URS_2025_01/776201812" TargetMode="External"/><Relationship Id="rId130" Type="http://schemas.openxmlformats.org/officeDocument/2006/relationships/hyperlink" Target="https://podminky.urs.cz/item/CS_URS_2025_01/711141559" TargetMode="External"/><Relationship Id="rId151" Type="http://schemas.openxmlformats.org/officeDocument/2006/relationships/hyperlink" Target="https://podminky.urs.cz/item/CS_URS_2025_01/763111717" TargetMode="External"/><Relationship Id="rId172" Type="http://schemas.openxmlformats.org/officeDocument/2006/relationships/hyperlink" Target="https://podminky.urs.cz/item/CS_URS_2025_01/771591112" TargetMode="External"/><Relationship Id="rId193" Type="http://schemas.openxmlformats.org/officeDocument/2006/relationships/hyperlink" Target="https://podminky.urs.cz/item/CS_URS_2025_01/781121011" TargetMode="External"/><Relationship Id="rId207" Type="http://schemas.openxmlformats.org/officeDocument/2006/relationships/hyperlink" Target="https://podminky.urs.cz/item/CS_URS_2025_01/781739191" TargetMode="External"/><Relationship Id="rId13" Type="http://schemas.openxmlformats.org/officeDocument/2006/relationships/hyperlink" Target="https://podminky.urs.cz/item/CS_URS_2025_01/181912112" TargetMode="External"/><Relationship Id="rId109" Type="http://schemas.openxmlformats.org/officeDocument/2006/relationships/hyperlink" Target="https://podminky.urs.cz/item/CS_URS_2025_01/977151127" TargetMode="External"/><Relationship Id="rId34" Type="http://schemas.openxmlformats.org/officeDocument/2006/relationships/hyperlink" Target="https://podminky.urs.cz/item/CS_URS_2025_01/411361821" TargetMode="External"/><Relationship Id="rId55" Type="http://schemas.openxmlformats.org/officeDocument/2006/relationships/hyperlink" Target="https://podminky.urs.cz/item/CS_URS_2025_01/631311116" TargetMode="External"/><Relationship Id="rId76" Type="http://schemas.openxmlformats.org/officeDocument/2006/relationships/hyperlink" Target="https://podminky.urs.cz/item/CS_URS_2025_01/978013141" TargetMode="External"/><Relationship Id="rId97" Type="http://schemas.openxmlformats.org/officeDocument/2006/relationships/hyperlink" Target="https://podminky.urs.cz/item/CS_URS_2025_01/974031134" TargetMode="External"/><Relationship Id="rId120" Type="http://schemas.openxmlformats.org/officeDocument/2006/relationships/hyperlink" Target="https://podminky.urs.cz/item/CS_URS_2025_01/997013509" TargetMode="External"/><Relationship Id="rId141" Type="http://schemas.openxmlformats.org/officeDocument/2006/relationships/hyperlink" Target="https://podminky.urs.cz/item/CS_URS_2025_01/998713111" TargetMode="External"/><Relationship Id="rId7" Type="http://schemas.openxmlformats.org/officeDocument/2006/relationships/hyperlink" Target="https://podminky.urs.cz/item/CS_URS_2025_01/162751116" TargetMode="External"/><Relationship Id="rId162" Type="http://schemas.openxmlformats.org/officeDocument/2006/relationships/hyperlink" Target="https://podminky.urs.cz/item/CS_URS_2025_01/771121011" TargetMode="External"/><Relationship Id="rId183" Type="http://schemas.openxmlformats.org/officeDocument/2006/relationships/hyperlink" Target="https://podminky.urs.cz/item/CS_URS_2025_01/776141124" TargetMode="External"/><Relationship Id="rId218" Type="http://schemas.openxmlformats.org/officeDocument/2006/relationships/hyperlink" Target="https://podminky.urs.cz/item/CS_URS_2025_01/784171111" TargetMode="External"/><Relationship Id="rId24" Type="http://schemas.openxmlformats.org/officeDocument/2006/relationships/hyperlink" Target="https://podminky.urs.cz/item/CS_URS_2025_01/311361821" TargetMode="External"/><Relationship Id="rId45" Type="http://schemas.openxmlformats.org/officeDocument/2006/relationships/hyperlink" Target="https://podminky.urs.cz/item/CS_URS_2025_01/613321131" TargetMode="External"/><Relationship Id="rId66" Type="http://schemas.openxmlformats.org/officeDocument/2006/relationships/hyperlink" Target="https://podminky.urs.cz/item/CS_URS_2025_01/965042241" TargetMode="External"/><Relationship Id="rId87" Type="http://schemas.openxmlformats.org/officeDocument/2006/relationships/hyperlink" Target="https://podminky.urs.cz/item/CS_URS_2025_01/776410811" TargetMode="External"/><Relationship Id="rId110" Type="http://schemas.openxmlformats.org/officeDocument/2006/relationships/hyperlink" Target="https://podminky.urs.cz/item/CS_URS_2025_01/977151214" TargetMode="External"/><Relationship Id="rId131" Type="http://schemas.openxmlformats.org/officeDocument/2006/relationships/hyperlink" Target="https://podminky.urs.cz/item/CS_URS_2025_01/711141821" TargetMode="External"/><Relationship Id="rId152" Type="http://schemas.openxmlformats.org/officeDocument/2006/relationships/hyperlink" Target="https://podminky.urs.cz/item/CS_URS_2025_01/763111772" TargetMode="External"/><Relationship Id="rId173" Type="http://schemas.openxmlformats.org/officeDocument/2006/relationships/hyperlink" Target="https://podminky.urs.cz/item/CS_URS_2025_01/771591184" TargetMode="External"/><Relationship Id="rId194" Type="http://schemas.openxmlformats.org/officeDocument/2006/relationships/hyperlink" Target="https://podminky.urs.cz/item/CS_URS_2025_01/781131112" TargetMode="External"/><Relationship Id="rId208" Type="http://schemas.openxmlformats.org/officeDocument/2006/relationships/hyperlink" Target="https://podminky.urs.cz/item/CS_URS_2025_01/998781111" TargetMode="External"/><Relationship Id="rId14" Type="http://schemas.openxmlformats.org/officeDocument/2006/relationships/hyperlink" Target="https://podminky.urs.cz/item/CS_URS_2025_01/181951112" TargetMode="External"/><Relationship Id="rId35" Type="http://schemas.openxmlformats.org/officeDocument/2006/relationships/hyperlink" Target="https://podminky.urs.cz/item/CS_URS_2025_01/417351115" TargetMode="External"/><Relationship Id="rId56" Type="http://schemas.openxmlformats.org/officeDocument/2006/relationships/hyperlink" Target="https://podminky.urs.cz/item/CS_URS_2025_01/631311125" TargetMode="External"/><Relationship Id="rId77" Type="http://schemas.openxmlformats.org/officeDocument/2006/relationships/hyperlink" Target="https://podminky.urs.cz/item/CS_URS_2025_01/985331215" TargetMode="External"/><Relationship Id="rId100" Type="http://schemas.openxmlformats.org/officeDocument/2006/relationships/hyperlink" Target="https://podminky.urs.cz/item/CS_URS_2025_01/974031164" TargetMode="External"/><Relationship Id="rId8" Type="http://schemas.openxmlformats.org/officeDocument/2006/relationships/hyperlink" Target="https://podminky.urs.cz/item/CS_URS_2025_01/167111101" TargetMode="External"/><Relationship Id="rId51" Type="http://schemas.openxmlformats.org/officeDocument/2006/relationships/hyperlink" Target="https://podminky.urs.cz/item/CS_URS_2025_01/622151011" TargetMode="External"/><Relationship Id="rId72" Type="http://schemas.openxmlformats.org/officeDocument/2006/relationships/hyperlink" Target="https://podminky.urs.cz/item/CS_URS_2025_01/977211123" TargetMode="External"/><Relationship Id="rId93" Type="http://schemas.openxmlformats.org/officeDocument/2006/relationships/hyperlink" Target="https://podminky.urs.cz/item/CS_URS_2025_01/971035431" TargetMode="External"/><Relationship Id="rId98" Type="http://schemas.openxmlformats.org/officeDocument/2006/relationships/hyperlink" Target="https://podminky.urs.cz/item/CS_URS_2025_01/974031142" TargetMode="External"/><Relationship Id="rId121" Type="http://schemas.openxmlformats.org/officeDocument/2006/relationships/hyperlink" Target="https://podminky.urs.cz/item/CS_URS_2025_01/997013609" TargetMode="External"/><Relationship Id="rId142" Type="http://schemas.openxmlformats.org/officeDocument/2006/relationships/hyperlink" Target="https://podminky.urs.cz/item/CS_URS_2025_01/763111922" TargetMode="External"/><Relationship Id="rId163" Type="http://schemas.openxmlformats.org/officeDocument/2006/relationships/hyperlink" Target="https://podminky.urs.cz/item/CS_URS_2025_01/771121027" TargetMode="External"/><Relationship Id="rId184" Type="http://schemas.openxmlformats.org/officeDocument/2006/relationships/hyperlink" Target="https://podminky.urs.cz/item/CS_URS_2025_01/776221111" TargetMode="External"/><Relationship Id="rId189" Type="http://schemas.openxmlformats.org/officeDocument/2006/relationships/hyperlink" Target="https://podminky.urs.cz/item/CS_URS_2025_01/776991121" TargetMode="External"/><Relationship Id="rId219" Type="http://schemas.openxmlformats.org/officeDocument/2006/relationships/hyperlink" Target="https://podminky.urs.cz/item/CS_URS_2025_01/763111811" TargetMode="External"/><Relationship Id="rId3" Type="http://schemas.openxmlformats.org/officeDocument/2006/relationships/hyperlink" Target="https://podminky.urs.cz/item/CS_URS_2025_01/139711111" TargetMode="External"/><Relationship Id="rId214" Type="http://schemas.openxmlformats.org/officeDocument/2006/relationships/hyperlink" Target="https://podminky.urs.cz/item/CS_URS_2025_01/783937163" TargetMode="External"/><Relationship Id="rId25" Type="http://schemas.openxmlformats.org/officeDocument/2006/relationships/hyperlink" Target="https://podminky.urs.cz/item/CS_URS_2025_01/317168051" TargetMode="External"/><Relationship Id="rId46" Type="http://schemas.openxmlformats.org/officeDocument/2006/relationships/hyperlink" Target="https://podminky.urs.cz/item/CS_URS_2025_01/628195001" TargetMode="External"/><Relationship Id="rId67" Type="http://schemas.openxmlformats.org/officeDocument/2006/relationships/hyperlink" Target="https://podminky.urs.cz/item/CS_URS_2025_01/965049112" TargetMode="External"/><Relationship Id="rId116" Type="http://schemas.openxmlformats.org/officeDocument/2006/relationships/hyperlink" Target="https://podminky.urs.cz/item/CS_URS_2025_01/985341911" TargetMode="External"/><Relationship Id="rId137" Type="http://schemas.openxmlformats.org/officeDocument/2006/relationships/hyperlink" Target="https://podminky.urs.cz/item/CS_URS_2025_01/712341559" TargetMode="External"/><Relationship Id="rId158" Type="http://schemas.openxmlformats.org/officeDocument/2006/relationships/hyperlink" Target="https://podminky.urs.cz/item/CS_URS_2025_01/998764211" TargetMode="External"/><Relationship Id="rId20" Type="http://schemas.openxmlformats.org/officeDocument/2006/relationships/hyperlink" Target="https://podminky.urs.cz/item/CS_URS_2025_01/311113144" TargetMode="External"/><Relationship Id="rId41" Type="http://schemas.openxmlformats.org/officeDocument/2006/relationships/hyperlink" Target="https://podminky.urs.cz/item/CS_URS_2025_01/612325122" TargetMode="External"/><Relationship Id="rId62" Type="http://schemas.openxmlformats.org/officeDocument/2006/relationships/hyperlink" Target="https://podminky.urs.cz/item/CS_URS_2025_01/632683113" TargetMode="External"/><Relationship Id="rId83" Type="http://schemas.openxmlformats.org/officeDocument/2006/relationships/hyperlink" Target="https://podminky.urs.cz/item/CS_URS_2025_01/763431801" TargetMode="External"/><Relationship Id="rId88" Type="http://schemas.openxmlformats.org/officeDocument/2006/relationships/hyperlink" Target="https://podminky.urs.cz/item/CS_URS_2025_01/781471810" TargetMode="External"/><Relationship Id="rId111" Type="http://schemas.openxmlformats.org/officeDocument/2006/relationships/hyperlink" Target="https://podminky.urs.cz/item/CS_URS_2025_01/977151216" TargetMode="External"/><Relationship Id="rId132" Type="http://schemas.openxmlformats.org/officeDocument/2006/relationships/hyperlink" Target="https://podminky.urs.cz/item/CS_URS_2025_01/711142559" TargetMode="External"/><Relationship Id="rId153" Type="http://schemas.openxmlformats.org/officeDocument/2006/relationships/hyperlink" Target="https://podminky.urs.cz/item/CS_URS_2025_01/763431011" TargetMode="External"/><Relationship Id="rId174" Type="http://schemas.openxmlformats.org/officeDocument/2006/relationships/hyperlink" Target="https://podminky.urs.cz/item/CS_URS_2025_01/771591232" TargetMode="External"/><Relationship Id="rId179" Type="http://schemas.openxmlformats.org/officeDocument/2006/relationships/hyperlink" Target="https://podminky.urs.cz/item/CS_URS_2025_01/776111117" TargetMode="External"/><Relationship Id="rId195" Type="http://schemas.openxmlformats.org/officeDocument/2006/relationships/hyperlink" Target="https://podminky.urs.cz/item/CS_URS_2025_01/781131232" TargetMode="External"/><Relationship Id="rId209" Type="http://schemas.openxmlformats.org/officeDocument/2006/relationships/hyperlink" Target="https://podminky.urs.cz/item/CS_URS_2025_01/783813101" TargetMode="External"/><Relationship Id="rId190" Type="http://schemas.openxmlformats.org/officeDocument/2006/relationships/hyperlink" Target="https://podminky.urs.cz/item/CS_URS_2025_01/776991141" TargetMode="External"/><Relationship Id="rId204" Type="http://schemas.openxmlformats.org/officeDocument/2006/relationships/hyperlink" Target="https://podminky.urs.cz/item/CS_URS_2025_01/781472217" TargetMode="External"/><Relationship Id="rId220" Type="http://schemas.openxmlformats.org/officeDocument/2006/relationships/hyperlink" Target="https://podminky.urs.cz/item/CS_URS_2025_01/763181311" TargetMode="External"/><Relationship Id="rId15" Type="http://schemas.openxmlformats.org/officeDocument/2006/relationships/hyperlink" Target="https://podminky.urs.cz/item/CS_URS_2025_01/273322511" TargetMode="External"/><Relationship Id="rId36" Type="http://schemas.openxmlformats.org/officeDocument/2006/relationships/hyperlink" Target="https://podminky.urs.cz/item/CS_URS_2025_01/417351116" TargetMode="External"/><Relationship Id="rId57" Type="http://schemas.openxmlformats.org/officeDocument/2006/relationships/hyperlink" Target="https://podminky.urs.cz/item/CS_URS_2025_01/631311133" TargetMode="External"/><Relationship Id="rId106" Type="http://schemas.openxmlformats.org/officeDocument/2006/relationships/hyperlink" Target="https://podminky.urs.cz/item/CS_URS_2025_01/977151113" TargetMode="External"/><Relationship Id="rId127" Type="http://schemas.openxmlformats.org/officeDocument/2006/relationships/hyperlink" Target="https://podminky.urs.cz/item/CS_URS_2025_01/998011008" TargetMode="External"/><Relationship Id="rId10" Type="http://schemas.openxmlformats.org/officeDocument/2006/relationships/hyperlink" Target="https://podminky.urs.cz/item/CS_URS_2025_01/171201221" TargetMode="External"/><Relationship Id="rId31" Type="http://schemas.openxmlformats.org/officeDocument/2006/relationships/hyperlink" Target="https://podminky.urs.cz/item/CS_URS_2025_01/411351012" TargetMode="External"/><Relationship Id="rId52" Type="http://schemas.openxmlformats.org/officeDocument/2006/relationships/hyperlink" Target="https://podminky.urs.cz/item/CS_URS_2025_01/622321111" TargetMode="External"/><Relationship Id="rId73" Type="http://schemas.openxmlformats.org/officeDocument/2006/relationships/hyperlink" Target="https://podminky.urs.cz/item/CS_URS_2025_01/977311112" TargetMode="External"/><Relationship Id="rId78" Type="http://schemas.openxmlformats.org/officeDocument/2006/relationships/hyperlink" Target="https://podminky.urs.cz/item/CS_URS_2025_01/725210821" TargetMode="External"/><Relationship Id="rId94" Type="http://schemas.openxmlformats.org/officeDocument/2006/relationships/hyperlink" Target="https://podminky.urs.cz/item/CS_URS_2025_01/974031121" TargetMode="External"/><Relationship Id="rId99" Type="http://schemas.openxmlformats.org/officeDocument/2006/relationships/hyperlink" Target="https://podminky.urs.cz/item/CS_URS_2025_01/974031153" TargetMode="External"/><Relationship Id="rId101" Type="http://schemas.openxmlformats.org/officeDocument/2006/relationships/hyperlink" Target="https://podminky.urs.cz/item/CS_URS_2025_01/974031165" TargetMode="External"/><Relationship Id="rId122" Type="http://schemas.openxmlformats.org/officeDocument/2006/relationships/hyperlink" Target="https://podminky.urs.cz/item/CS_URS_2025_01/997013631" TargetMode="External"/><Relationship Id="rId143" Type="http://schemas.openxmlformats.org/officeDocument/2006/relationships/hyperlink" Target="https://podminky.urs.cz/item/CS_URS_2025_01/763121714" TargetMode="External"/><Relationship Id="rId148" Type="http://schemas.openxmlformats.org/officeDocument/2006/relationships/hyperlink" Target="https://podminky.urs.cz/item/CS_URS_2025_01/763211233" TargetMode="External"/><Relationship Id="rId164" Type="http://schemas.openxmlformats.org/officeDocument/2006/relationships/hyperlink" Target="https://podminky.urs.cz/item/CS_URS_2025_01/771151011" TargetMode="External"/><Relationship Id="rId169" Type="http://schemas.openxmlformats.org/officeDocument/2006/relationships/hyperlink" Target="https://podminky.urs.cz/item/CS_URS_2025_01/771574416" TargetMode="External"/><Relationship Id="rId185" Type="http://schemas.openxmlformats.org/officeDocument/2006/relationships/hyperlink" Target="https://podminky.urs.cz/item/CS_URS_2025_01/776221221" TargetMode="External"/><Relationship Id="rId4" Type="http://schemas.openxmlformats.org/officeDocument/2006/relationships/hyperlink" Target="https://podminky.urs.cz/item/CS_URS_2025_01/162211201" TargetMode="External"/><Relationship Id="rId9" Type="http://schemas.openxmlformats.org/officeDocument/2006/relationships/hyperlink" Target="https://podminky.urs.cz/item/CS_URS_2025_01/167151101" TargetMode="External"/><Relationship Id="rId180" Type="http://schemas.openxmlformats.org/officeDocument/2006/relationships/hyperlink" Target="https://podminky.urs.cz/item/CS_URS_2025_01/776111311" TargetMode="External"/><Relationship Id="rId210" Type="http://schemas.openxmlformats.org/officeDocument/2006/relationships/hyperlink" Target="https://podminky.urs.cz/item/CS_URS_2025_01/783823151" TargetMode="External"/><Relationship Id="rId215" Type="http://schemas.openxmlformats.org/officeDocument/2006/relationships/hyperlink" Target="https://podminky.urs.cz/item/CS_URS_2025_01/784111001" TargetMode="External"/><Relationship Id="rId26" Type="http://schemas.openxmlformats.org/officeDocument/2006/relationships/hyperlink" Target="https://podminky.urs.cz/item/CS_URS_2025_01/317121251" TargetMode="External"/><Relationship Id="rId47" Type="http://schemas.openxmlformats.org/officeDocument/2006/relationships/hyperlink" Target="https://podminky.urs.cz/item/CS_URS_2025_01/622131101" TargetMode="External"/><Relationship Id="rId68" Type="http://schemas.openxmlformats.org/officeDocument/2006/relationships/hyperlink" Target="https://podminky.urs.cz/item/CS_URS_2025_01/968062247" TargetMode="External"/><Relationship Id="rId89" Type="http://schemas.openxmlformats.org/officeDocument/2006/relationships/hyperlink" Target="https://podminky.urs.cz/item/CS_URS_2025_01/965042141" TargetMode="External"/><Relationship Id="rId112" Type="http://schemas.openxmlformats.org/officeDocument/2006/relationships/hyperlink" Target="https://podminky.urs.cz/item/CS_URS_2025_01/977151221" TargetMode="External"/><Relationship Id="rId133" Type="http://schemas.openxmlformats.org/officeDocument/2006/relationships/hyperlink" Target="https://podminky.urs.cz/item/CS_URS_2025_01/711161274" TargetMode="External"/><Relationship Id="rId154" Type="http://schemas.openxmlformats.org/officeDocument/2006/relationships/hyperlink" Target="https://podminky.urs.cz/item/CS_URS_2025_01/763431031" TargetMode="External"/><Relationship Id="rId175" Type="http://schemas.openxmlformats.org/officeDocument/2006/relationships/hyperlink" Target="https://podminky.urs.cz/item/CS_URS_2025_01/771591241" TargetMode="External"/><Relationship Id="rId196" Type="http://schemas.openxmlformats.org/officeDocument/2006/relationships/hyperlink" Target="https://podminky.urs.cz/item/CS_URS_2025_01/781131241" TargetMode="External"/><Relationship Id="rId200" Type="http://schemas.openxmlformats.org/officeDocument/2006/relationships/hyperlink" Target="https://podminky.urs.cz/item/CS_URS_2025_01/781469191" TargetMode="External"/><Relationship Id="rId16" Type="http://schemas.openxmlformats.org/officeDocument/2006/relationships/hyperlink" Target="https://podminky.urs.cz/item/CS_URS_2025_01/274321411" TargetMode="External"/><Relationship Id="rId221" Type="http://schemas.openxmlformats.org/officeDocument/2006/relationships/hyperlink" Target="https://podminky.urs.cz/item/CS_URS_2025_01/763181811" TargetMode="External"/><Relationship Id="rId37" Type="http://schemas.openxmlformats.org/officeDocument/2006/relationships/hyperlink" Target="https://podminky.urs.cz/item/CS_URS_2025_01/611131121" TargetMode="External"/><Relationship Id="rId58" Type="http://schemas.openxmlformats.org/officeDocument/2006/relationships/hyperlink" Target="https://podminky.urs.cz/item/CS_URS_2025_01/631319022" TargetMode="External"/><Relationship Id="rId79" Type="http://schemas.openxmlformats.org/officeDocument/2006/relationships/hyperlink" Target="https://podminky.urs.cz/item/CS_URS_2025_01/725820802" TargetMode="External"/><Relationship Id="rId102" Type="http://schemas.openxmlformats.org/officeDocument/2006/relationships/hyperlink" Target="https://podminky.urs.cz/item/CS_URS_2025_01/974049132" TargetMode="External"/><Relationship Id="rId123" Type="http://schemas.openxmlformats.org/officeDocument/2006/relationships/hyperlink" Target="https://podminky.urs.cz/item/CS_URS_2025_01/997013812" TargetMode="External"/><Relationship Id="rId144" Type="http://schemas.openxmlformats.org/officeDocument/2006/relationships/hyperlink" Target="https://podminky.urs.cz/item/CS_URS_2025_01/763121762" TargetMode="External"/><Relationship Id="rId90" Type="http://schemas.openxmlformats.org/officeDocument/2006/relationships/hyperlink" Target="https://podminky.urs.cz/item/CS_URS_2025_01/968072455" TargetMode="External"/><Relationship Id="rId165" Type="http://schemas.openxmlformats.org/officeDocument/2006/relationships/hyperlink" Target="https://podminky.urs.cz/item/CS_URS_2025_01/771471810" TargetMode="External"/><Relationship Id="rId186" Type="http://schemas.openxmlformats.org/officeDocument/2006/relationships/hyperlink" Target="https://podminky.urs.cz/item/CS_URS_2025_01/776223111" TargetMode="External"/><Relationship Id="rId211" Type="http://schemas.openxmlformats.org/officeDocument/2006/relationships/hyperlink" Target="https://podminky.urs.cz/item/CS_URS_2025_01/783827401" TargetMode="External"/><Relationship Id="rId27" Type="http://schemas.openxmlformats.org/officeDocument/2006/relationships/hyperlink" Target="https://podminky.urs.cz/item/CS_URS_2025_01/331231116" TargetMode="External"/><Relationship Id="rId48" Type="http://schemas.openxmlformats.org/officeDocument/2006/relationships/hyperlink" Target="https://podminky.urs.cz/item/CS_URS_2025_01/622142001" TargetMode="External"/><Relationship Id="rId69" Type="http://schemas.openxmlformats.org/officeDocument/2006/relationships/hyperlink" Target="https://podminky.urs.cz/item/CS_URS_2025_01/971033431" TargetMode="External"/><Relationship Id="rId113" Type="http://schemas.openxmlformats.org/officeDocument/2006/relationships/hyperlink" Target="https://podminky.urs.cz/item/CS_URS_2025_01/977151223" TargetMode="External"/><Relationship Id="rId134" Type="http://schemas.openxmlformats.org/officeDocument/2006/relationships/hyperlink" Target="https://podminky.urs.cz/item/CS_URS_2025_01/711491176" TargetMode="External"/><Relationship Id="rId80" Type="http://schemas.openxmlformats.org/officeDocument/2006/relationships/hyperlink" Target="https://podminky.urs.cz/item/CS_URS_2025_01/764002851" TargetMode="External"/><Relationship Id="rId155" Type="http://schemas.openxmlformats.org/officeDocument/2006/relationships/hyperlink" Target="https://podminky.urs.cz/item/CS_URS_2025_01/998763321" TargetMode="External"/><Relationship Id="rId176" Type="http://schemas.openxmlformats.org/officeDocument/2006/relationships/hyperlink" Target="https://podminky.urs.cz/item/CS_URS_2025_01/771591264" TargetMode="External"/><Relationship Id="rId197" Type="http://schemas.openxmlformats.org/officeDocument/2006/relationships/hyperlink" Target="https://podminky.urs.cz/item/CS_URS_2025_01/781131251" TargetMode="External"/><Relationship Id="rId201" Type="http://schemas.openxmlformats.org/officeDocument/2006/relationships/hyperlink" Target="https://podminky.urs.cz/item/CS_URS_2025_01/781472212" TargetMode="External"/><Relationship Id="rId222" Type="http://schemas.openxmlformats.org/officeDocument/2006/relationships/hyperlink" Target="https://podminky.urs.cz/item/CS_URS_2025_01/998763331" TargetMode="External"/><Relationship Id="rId17" Type="http://schemas.openxmlformats.org/officeDocument/2006/relationships/hyperlink" Target="https://podminky.urs.cz/item/CS_URS_2025_01/273321411" TargetMode="External"/><Relationship Id="rId38" Type="http://schemas.openxmlformats.org/officeDocument/2006/relationships/hyperlink" Target="https://podminky.urs.cz/item/CS_URS_2025_01/611131100" TargetMode="External"/><Relationship Id="rId59" Type="http://schemas.openxmlformats.org/officeDocument/2006/relationships/hyperlink" Target="https://podminky.urs.cz/item/CS_URS_2025_01/631362021" TargetMode="External"/><Relationship Id="rId103" Type="http://schemas.openxmlformats.org/officeDocument/2006/relationships/hyperlink" Target="https://podminky.urs.cz/item/CS_URS_2025_01/974049155" TargetMode="External"/><Relationship Id="rId124" Type="http://schemas.openxmlformats.org/officeDocument/2006/relationships/hyperlink" Target="https://podminky.urs.cz/item/CS_URS_2025_01/997013813" TargetMode="External"/><Relationship Id="rId70" Type="http://schemas.openxmlformats.org/officeDocument/2006/relationships/hyperlink" Target="https://podminky.urs.cz/item/CS_URS_2025_01/971033631" TargetMode="External"/><Relationship Id="rId91" Type="http://schemas.openxmlformats.org/officeDocument/2006/relationships/hyperlink" Target="https://podminky.urs.cz/item/CS_URS_2025_01/968072456" TargetMode="External"/><Relationship Id="rId145" Type="http://schemas.openxmlformats.org/officeDocument/2006/relationships/hyperlink" Target="https://podminky.urs.cz/item/CS_URS_2025_01/763131721" TargetMode="External"/><Relationship Id="rId166" Type="http://schemas.openxmlformats.org/officeDocument/2006/relationships/hyperlink" Target="https://podminky.urs.cz/item/CS_URS_2025_01/771474113" TargetMode="External"/><Relationship Id="rId187" Type="http://schemas.openxmlformats.org/officeDocument/2006/relationships/hyperlink" Target="https://podminky.urs.cz/item/CS_URS_2025_01/776411212" TargetMode="External"/><Relationship Id="rId1" Type="http://schemas.openxmlformats.org/officeDocument/2006/relationships/hyperlink" Target="https://podminky.urs.cz/item/CS_URS_2025_01/131251100" TargetMode="External"/><Relationship Id="rId212" Type="http://schemas.openxmlformats.org/officeDocument/2006/relationships/hyperlink" Target="https://podminky.urs.cz/item/CS_URS_2025_01/783901453" TargetMode="External"/><Relationship Id="rId28" Type="http://schemas.openxmlformats.org/officeDocument/2006/relationships/hyperlink" Target="https://podminky.urs.cz/item/CS_URS_2025_01/346272226" TargetMode="External"/><Relationship Id="rId49" Type="http://schemas.openxmlformats.org/officeDocument/2006/relationships/hyperlink" Target="https://podminky.urs.cz/item/CS_URS_2025_01/622143003" TargetMode="External"/><Relationship Id="rId114" Type="http://schemas.openxmlformats.org/officeDocument/2006/relationships/hyperlink" Target="https://podminky.urs.cz/item/CS_URS_2025_01/977151227" TargetMode="External"/><Relationship Id="rId60" Type="http://schemas.openxmlformats.org/officeDocument/2006/relationships/hyperlink" Target="https://podminky.urs.cz/item/CS_URS_2025_01/634112126" TargetMode="External"/><Relationship Id="rId81" Type="http://schemas.openxmlformats.org/officeDocument/2006/relationships/hyperlink" Target="https://podminky.urs.cz/item/CS_URS_2025_01/767581803" TargetMode="External"/><Relationship Id="rId135" Type="http://schemas.openxmlformats.org/officeDocument/2006/relationships/hyperlink" Target="https://podminky.urs.cz/item/CS_URS_2025_01/998711111" TargetMode="External"/><Relationship Id="rId156" Type="http://schemas.openxmlformats.org/officeDocument/2006/relationships/hyperlink" Target="https://podminky.urs.cz/item/CS_URS_2025_01/764011612" TargetMode="External"/><Relationship Id="rId177" Type="http://schemas.openxmlformats.org/officeDocument/2006/relationships/hyperlink" Target="https://podminky.urs.cz/item/CS_URS_2025_01/781492211" TargetMode="External"/><Relationship Id="rId198" Type="http://schemas.openxmlformats.org/officeDocument/2006/relationships/hyperlink" Target="https://podminky.urs.cz/item/CS_URS_2025_01/781131264" TargetMode="External"/><Relationship Id="rId202" Type="http://schemas.openxmlformats.org/officeDocument/2006/relationships/hyperlink" Target="https://podminky.urs.cz/item/CS_URS_2025_01/781472214" TargetMode="External"/><Relationship Id="rId223" Type="http://schemas.openxmlformats.org/officeDocument/2006/relationships/drawing" Target="../drawings/drawing2.xml"/><Relationship Id="rId18" Type="http://schemas.openxmlformats.org/officeDocument/2006/relationships/hyperlink" Target="https://podminky.urs.cz/item/CS_URS_2025_01/273362021" TargetMode="External"/><Relationship Id="rId39" Type="http://schemas.openxmlformats.org/officeDocument/2006/relationships/hyperlink" Target="https://podminky.urs.cz/item/CS_URS_2025_01/612135101" TargetMode="External"/><Relationship Id="rId50" Type="http://schemas.openxmlformats.org/officeDocument/2006/relationships/hyperlink" Target="https://podminky.urs.cz/item/CS_URS_2025_01/622143004" TargetMode="External"/><Relationship Id="rId104" Type="http://schemas.openxmlformats.org/officeDocument/2006/relationships/hyperlink" Target="https://podminky.urs.cz/item/CS_URS_2025_01/976074121" TargetMode="External"/><Relationship Id="rId125" Type="http://schemas.openxmlformats.org/officeDocument/2006/relationships/hyperlink" Target="https://podminky.urs.cz/item/CS_URS_2025_01/997013861" TargetMode="External"/><Relationship Id="rId146" Type="http://schemas.openxmlformats.org/officeDocument/2006/relationships/hyperlink" Target="https://podminky.urs.cz/item/CS_URS_2025_01/763131731" TargetMode="External"/><Relationship Id="rId167" Type="http://schemas.openxmlformats.org/officeDocument/2006/relationships/hyperlink" Target="https://podminky.urs.cz/item/CS_URS_2025_01/771571119" TargetMode="External"/><Relationship Id="rId188" Type="http://schemas.openxmlformats.org/officeDocument/2006/relationships/hyperlink" Target="https://podminky.urs.cz/item/CS_URS_2025_01/776421111" TargetMode="External"/><Relationship Id="rId71" Type="http://schemas.openxmlformats.org/officeDocument/2006/relationships/hyperlink" Target="https://podminky.urs.cz/item/CS_URS_2025_01/971033651" TargetMode="External"/><Relationship Id="rId92" Type="http://schemas.openxmlformats.org/officeDocument/2006/relationships/hyperlink" Target="https://podminky.urs.cz/item/CS_URS_2025_01/971052441" TargetMode="External"/><Relationship Id="rId213" Type="http://schemas.openxmlformats.org/officeDocument/2006/relationships/hyperlink" Target="https://podminky.urs.cz/item/CS_URS_2025_01/783933151" TargetMode="External"/><Relationship Id="rId2" Type="http://schemas.openxmlformats.org/officeDocument/2006/relationships/hyperlink" Target="https://podminky.urs.cz/item/CS_URS_2025_01/132251252" TargetMode="External"/><Relationship Id="rId29" Type="http://schemas.openxmlformats.org/officeDocument/2006/relationships/hyperlink" Target="https://podminky.urs.cz/item/CS_URS_2025_01/411321515" TargetMode="External"/><Relationship Id="rId40" Type="http://schemas.openxmlformats.org/officeDocument/2006/relationships/hyperlink" Target="https://podminky.urs.cz/item/CS_URS_2025_01/612142001" TargetMode="External"/><Relationship Id="rId115" Type="http://schemas.openxmlformats.org/officeDocument/2006/relationships/hyperlink" Target="https://podminky.urs.cz/item/CS_URS_2025_01/985341323" TargetMode="External"/><Relationship Id="rId136" Type="http://schemas.openxmlformats.org/officeDocument/2006/relationships/hyperlink" Target="https://podminky.urs.cz/item/CS_URS_2025_01/712311101" TargetMode="External"/><Relationship Id="rId157" Type="http://schemas.openxmlformats.org/officeDocument/2006/relationships/hyperlink" Target="https://podminky.urs.cz/item/CS_URS_2025_01/764212663" TargetMode="External"/><Relationship Id="rId178" Type="http://schemas.openxmlformats.org/officeDocument/2006/relationships/hyperlink" Target="https://podminky.urs.cz/item/CS_URS_2025_01/998771111" TargetMode="External"/><Relationship Id="rId61" Type="http://schemas.openxmlformats.org/officeDocument/2006/relationships/hyperlink" Target="https://podminky.urs.cz/item/CS_URS_2025_01/631312141" TargetMode="External"/><Relationship Id="rId82" Type="http://schemas.openxmlformats.org/officeDocument/2006/relationships/hyperlink" Target="https://podminky.urs.cz/item/CS_URS_2025_01/767996701" TargetMode="External"/><Relationship Id="rId199" Type="http://schemas.openxmlformats.org/officeDocument/2006/relationships/hyperlink" Target="https://podminky.urs.cz/item/CS_URS_2025_01/781151012" TargetMode="External"/><Relationship Id="rId203" Type="http://schemas.openxmlformats.org/officeDocument/2006/relationships/hyperlink" Target="https://podminky.urs.cz/item/CS_URS_2025_01/781472216" TargetMode="External"/><Relationship Id="rId19" Type="http://schemas.openxmlformats.org/officeDocument/2006/relationships/hyperlink" Target="https://podminky.urs.cz/item/CS_URS_2025_01/274361821" TargetMode="External"/><Relationship Id="rId30" Type="http://schemas.openxmlformats.org/officeDocument/2006/relationships/hyperlink" Target="https://podminky.urs.cz/item/CS_URS_2025_01/411351011" TargetMode="External"/><Relationship Id="rId105" Type="http://schemas.openxmlformats.org/officeDocument/2006/relationships/hyperlink" Target="https://podminky.urs.cz/item/CS_URS_2025_01/976082141" TargetMode="External"/><Relationship Id="rId126" Type="http://schemas.openxmlformats.org/officeDocument/2006/relationships/hyperlink" Target="https://podminky.urs.cz/item/CS_URS_2025_01/997013869" TargetMode="External"/><Relationship Id="rId147" Type="http://schemas.openxmlformats.org/officeDocument/2006/relationships/hyperlink" Target="https://podminky.urs.cz/item/CS_URS_2025_01/763211231" TargetMode="External"/><Relationship Id="rId168" Type="http://schemas.openxmlformats.org/officeDocument/2006/relationships/hyperlink" Target="https://podminky.urs.cz/item/CS_URS_2025_01/771574413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podminky.urs.cz/item/CS_URS_2025_01/953943211" TargetMode="External"/><Relationship Id="rId7" Type="http://schemas.openxmlformats.org/officeDocument/2006/relationships/hyperlink" Target="https://podminky.urs.cz/item/CS_URS_2025_01/713411141" TargetMode="External"/><Relationship Id="rId2" Type="http://schemas.openxmlformats.org/officeDocument/2006/relationships/hyperlink" Target="https://podminky.urs.cz/item/CS_URS_2025_01/783805300" TargetMode="External"/><Relationship Id="rId1" Type="http://schemas.openxmlformats.org/officeDocument/2006/relationships/hyperlink" Target="https://podminky.urs.cz/item/CS_URS_2025_01/713463131" TargetMode="External"/><Relationship Id="rId6" Type="http://schemas.openxmlformats.org/officeDocument/2006/relationships/hyperlink" Target="https://podminky.urs.cz/item/CS_URS_2025_01/713131151" TargetMode="External"/><Relationship Id="rId5" Type="http://schemas.openxmlformats.org/officeDocument/2006/relationships/hyperlink" Target="https://podminky.urs.cz/item/CS_URS_2025_01/953993321" TargetMode="External"/><Relationship Id="rId4" Type="http://schemas.openxmlformats.org/officeDocument/2006/relationships/hyperlink" Target="https://podminky.urs.cz/item/CS_URS_2025_01/953993311" TargetMode="External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33111108" TargetMode="External"/><Relationship Id="rId18" Type="http://schemas.openxmlformats.org/officeDocument/2006/relationships/hyperlink" Target="https://podminky.urs.cz/item/CS_URS_2025_01/733191925" TargetMode="External"/><Relationship Id="rId26" Type="http://schemas.openxmlformats.org/officeDocument/2006/relationships/hyperlink" Target="https://podminky.urs.cz/item/CS_URS_2025_01/734200833" TargetMode="External"/><Relationship Id="rId39" Type="http://schemas.openxmlformats.org/officeDocument/2006/relationships/hyperlink" Target="https://podminky.urs.cz/item/CS_URS_2025_01/734291267" TargetMode="External"/><Relationship Id="rId21" Type="http://schemas.openxmlformats.org/officeDocument/2006/relationships/hyperlink" Target="https://podminky.urs.cz/item/CS_URS_2025_01/734200821" TargetMode="External"/><Relationship Id="rId34" Type="http://schemas.openxmlformats.org/officeDocument/2006/relationships/hyperlink" Target="https://podminky.urs.cz/item/CS_URS_2025_01/734261235" TargetMode="External"/><Relationship Id="rId42" Type="http://schemas.openxmlformats.org/officeDocument/2006/relationships/hyperlink" Target="https://podminky.urs.cz/item/CS_URS_2025_01/734292715" TargetMode="External"/><Relationship Id="rId47" Type="http://schemas.openxmlformats.org/officeDocument/2006/relationships/hyperlink" Target="https://podminky.urs.cz/item/CS_URS_2025_01/998734101" TargetMode="External"/><Relationship Id="rId50" Type="http://schemas.openxmlformats.org/officeDocument/2006/relationships/hyperlink" Target="https://podminky.urs.cz/item/CS_URS_2025_01/735152275" TargetMode="External"/><Relationship Id="rId55" Type="http://schemas.openxmlformats.org/officeDocument/2006/relationships/hyperlink" Target="https://podminky.urs.cz/item/CS_URS_2025_01/713410831" TargetMode="External"/><Relationship Id="rId7" Type="http://schemas.openxmlformats.org/officeDocument/2006/relationships/hyperlink" Target="https://podminky.urs.cz/item/CS_URS_2025_01/733120826" TargetMode="External"/><Relationship Id="rId2" Type="http://schemas.openxmlformats.org/officeDocument/2006/relationships/hyperlink" Target="https://podminky.urs.cz/item/CS_URS_2025_01/732429223" TargetMode="External"/><Relationship Id="rId16" Type="http://schemas.openxmlformats.org/officeDocument/2006/relationships/hyperlink" Target="https://podminky.urs.cz/item/CS_URS_2025_01/733191915" TargetMode="External"/><Relationship Id="rId29" Type="http://schemas.openxmlformats.org/officeDocument/2006/relationships/hyperlink" Target="https://podminky.urs.cz/item/CS_URS_2025_01/734209113" TargetMode="External"/><Relationship Id="rId11" Type="http://schemas.openxmlformats.org/officeDocument/2006/relationships/hyperlink" Target="https://podminky.urs.cz/item/CS_URS_2025_01/733111105" TargetMode="External"/><Relationship Id="rId24" Type="http://schemas.openxmlformats.org/officeDocument/2006/relationships/hyperlink" Target="https://podminky.urs.cz/item/CS_URS_2025_01/734200824" TargetMode="External"/><Relationship Id="rId32" Type="http://schemas.openxmlformats.org/officeDocument/2006/relationships/hyperlink" Target="https://podminky.urs.cz/item/CS_URS_2025_01/734242414" TargetMode="External"/><Relationship Id="rId37" Type="http://schemas.openxmlformats.org/officeDocument/2006/relationships/hyperlink" Target="https://podminky.urs.cz/item/CS_URS_2025_01/734291262" TargetMode="External"/><Relationship Id="rId40" Type="http://schemas.openxmlformats.org/officeDocument/2006/relationships/hyperlink" Target="https://podminky.urs.cz/item/CS_URS_2025_01/734292712" TargetMode="External"/><Relationship Id="rId45" Type="http://schemas.openxmlformats.org/officeDocument/2006/relationships/hyperlink" Target="https://podminky.urs.cz/item/CS_URS_2025_01/734421102" TargetMode="External"/><Relationship Id="rId53" Type="http://schemas.openxmlformats.org/officeDocument/2006/relationships/hyperlink" Target="https://podminky.urs.cz/item/CS_URS_2025_01/735164511" TargetMode="External"/><Relationship Id="rId58" Type="http://schemas.openxmlformats.org/officeDocument/2006/relationships/hyperlink" Target="https://podminky.urs.cz/item/CS_URS_2025_01/713463313" TargetMode="External"/><Relationship Id="rId5" Type="http://schemas.openxmlformats.org/officeDocument/2006/relationships/hyperlink" Target="https://podminky.urs.cz/item/CS_URS_2025_01/733110806" TargetMode="External"/><Relationship Id="rId61" Type="http://schemas.openxmlformats.org/officeDocument/2006/relationships/drawing" Target="../drawings/drawing4.xml"/><Relationship Id="rId19" Type="http://schemas.openxmlformats.org/officeDocument/2006/relationships/hyperlink" Target="https://podminky.urs.cz/item/CS_URS_2025_01/998733101" TargetMode="External"/><Relationship Id="rId14" Type="http://schemas.openxmlformats.org/officeDocument/2006/relationships/hyperlink" Target="https://podminky.urs.cz/item/CS_URS_2025_01/733190107" TargetMode="External"/><Relationship Id="rId22" Type="http://schemas.openxmlformats.org/officeDocument/2006/relationships/hyperlink" Target="https://podminky.urs.cz/item/CS_URS_2025_01/734200822" TargetMode="External"/><Relationship Id="rId27" Type="http://schemas.openxmlformats.org/officeDocument/2006/relationships/hyperlink" Target="https://podminky.urs.cz/item/CS_URS_2025_01/734242417" TargetMode="External"/><Relationship Id="rId30" Type="http://schemas.openxmlformats.org/officeDocument/2006/relationships/hyperlink" Target="https://podminky.urs.cz/item/CS_URS_2025_01/734209115" TargetMode="External"/><Relationship Id="rId35" Type="http://schemas.openxmlformats.org/officeDocument/2006/relationships/hyperlink" Target="https://podminky.urs.cz/item/CS_URS_2025_01/734261238" TargetMode="External"/><Relationship Id="rId43" Type="http://schemas.openxmlformats.org/officeDocument/2006/relationships/hyperlink" Target="https://podminky.urs.cz/item/CS_URS_2025_01/734292718" TargetMode="External"/><Relationship Id="rId48" Type="http://schemas.openxmlformats.org/officeDocument/2006/relationships/hyperlink" Target="https://podminky.urs.cz/item/CS_URS_2025_01/735111810" TargetMode="External"/><Relationship Id="rId56" Type="http://schemas.openxmlformats.org/officeDocument/2006/relationships/hyperlink" Target="https://podminky.urs.cz/item/CS_URS_2025_01/713410833" TargetMode="External"/><Relationship Id="rId8" Type="http://schemas.openxmlformats.org/officeDocument/2006/relationships/hyperlink" Target="https://podminky.urs.cz/item/CS_URS_2025_01/733111102" TargetMode="External"/><Relationship Id="rId51" Type="http://schemas.openxmlformats.org/officeDocument/2006/relationships/hyperlink" Target="https://podminky.urs.cz/item/CS_URS_2025_01/735152476" TargetMode="External"/><Relationship Id="rId3" Type="http://schemas.openxmlformats.org/officeDocument/2006/relationships/hyperlink" Target="https://podminky.urs.cz/item/CS_URS_2025_01/998732101" TargetMode="External"/><Relationship Id="rId12" Type="http://schemas.openxmlformats.org/officeDocument/2006/relationships/hyperlink" Target="https://podminky.urs.cz/item/CS_URS_2025_01/733111106" TargetMode="External"/><Relationship Id="rId17" Type="http://schemas.openxmlformats.org/officeDocument/2006/relationships/hyperlink" Target="https://podminky.urs.cz/item/CS_URS_2025_01/733124122" TargetMode="External"/><Relationship Id="rId25" Type="http://schemas.openxmlformats.org/officeDocument/2006/relationships/hyperlink" Target="https://podminky.urs.cz/item/CS_URS_2025_01/734200832" TargetMode="External"/><Relationship Id="rId33" Type="http://schemas.openxmlformats.org/officeDocument/2006/relationships/hyperlink" Target="https://podminky.urs.cz/item/CS_URS_2025_01/734261233" TargetMode="External"/><Relationship Id="rId38" Type="http://schemas.openxmlformats.org/officeDocument/2006/relationships/hyperlink" Target="https://podminky.urs.cz/item/CS_URS_2025_01/734291264" TargetMode="External"/><Relationship Id="rId46" Type="http://schemas.openxmlformats.org/officeDocument/2006/relationships/hyperlink" Target="https://podminky.urs.cz/item/CS_URS_2025_01/734424101" TargetMode="External"/><Relationship Id="rId59" Type="http://schemas.openxmlformats.org/officeDocument/2006/relationships/hyperlink" Target="https://podminky.urs.cz/item/CS_URS_2025_01/733193810" TargetMode="External"/><Relationship Id="rId20" Type="http://schemas.openxmlformats.org/officeDocument/2006/relationships/hyperlink" Target="https://podminky.urs.cz/item/CS_URS_2025_01/734200811" TargetMode="External"/><Relationship Id="rId41" Type="http://schemas.openxmlformats.org/officeDocument/2006/relationships/hyperlink" Target="https://podminky.urs.cz/item/CS_URS_2025_01/734292713" TargetMode="External"/><Relationship Id="rId54" Type="http://schemas.openxmlformats.org/officeDocument/2006/relationships/hyperlink" Target="https://podminky.urs.cz/item/CS_URS_2025_01/998735101" TargetMode="External"/><Relationship Id="rId1" Type="http://schemas.openxmlformats.org/officeDocument/2006/relationships/hyperlink" Target="https://podminky.urs.cz/item/CS_URS_2025_01/732420812" TargetMode="External"/><Relationship Id="rId6" Type="http://schemas.openxmlformats.org/officeDocument/2006/relationships/hyperlink" Target="https://podminky.urs.cz/item/CS_URS_2025_01/733110808" TargetMode="External"/><Relationship Id="rId15" Type="http://schemas.openxmlformats.org/officeDocument/2006/relationships/hyperlink" Target="https://podminky.urs.cz/item/CS_URS_2025_01/733190108" TargetMode="External"/><Relationship Id="rId23" Type="http://schemas.openxmlformats.org/officeDocument/2006/relationships/hyperlink" Target="https://podminky.urs.cz/item/CS_URS_2025_01/734200823" TargetMode="External"/><Relationship Id="rId28" Type="http://schemas.openxmlformats.org/officeDocument/2006/relationships/hyperlink" Target="https://podminky.urs.cz/item/CS_URS_2025_01/734211120" TargetMode="External"/><Relationship Id="rId36" Type="http://schemas.openxmlformats.org/officeDocument/2006/relationships/hyperlink" Target="https://podminky.urs.cz/item/CS_URS_2025_01/734291123" TargetMode="External"/><Relationship Id="rId49" Type="http://schemas.openxmlformats.org/officeDocument/2006/relationships/hyperlink" Target="https://podminky.urs.cz/item/CS_URS_2022_01/735890801" TargetMode="External"/><Relationship Id="rId57" Type="http://schemas.openxmlformats.org/officeDocument/2006/relationships/hyperlink" Target="https://podminky.urs.cz/item/CS_URS_2025_01/713463311" TargetMode="External"/><Relationship Id="rId10" Type="http://schemas.openxmlformats.org/officeDocument/2006/relationships/hyperlink" Target="https://podminky.urs.cz/item/CS_URS_2025_01/733111104" TargetMode="External"/><Relationship Id="rId31" Type="http://schemas.openxmlformats.org/officeDocument/2006/relationships/hyperlink" Target="https://podminky.urs.cz/item/CS_URS_2025_01/734209118" TargetMode="External"/><Relationship Id="rId44" Type="http://schemas.openxmlformats.org/officeDocument/2006/relationships/hyperlink" Target="https://podminky.urs.cz/item/CS_URS_2025_01/734411113" TargetMode="External"/><Relationship Id="rId52" Type="http://schemas.openxmlformats.org/officeDocument/2006/relationships/hyperlink" Target="https://podminky.urs.cz/item/CS_URS_2025_01/735152479" TargetMode="External"/><Relationship Id="rId60" Type="http://schemas.openxmlformats.org/officeDocument/2006/relationships/hyperlink" Target="https://podminky.urs.cz/item/CS_URS_2025_01/733193820" TargetMode="External"/><Relationship Id="rId4" Type="http://schemas.openxmlformats.org/officeDocument/2006/relationships/hyperlink" Target="https://podminky.urs.cz/item/CS_URS_2025_01/733110803" TargetMode="External"/><Relationship Id="rId9" Type="http://schemas.openxmlformats.org/officeDocument/2006/relationships/hyperlink" Target="https://podminky.urs.cz/item/CS_URS_2025_01/733111103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1/721279126" TargetMode="External"/><Relationship Id="rId21" Type="http://schemas.openxmlformats.org/officeDocument/2006/relationships/hyperlink" Target="https://podminky.urs.cz/item/CS_URS_2025_01/721194104" TargetMode="External"/><Relationship Id="rId42" Type="http://schemas.openxmlformats.org/officeDocument/2006/relationships/hyperlink" Target="https://podminky.urs.cz/item/CS_URS_2025_01/722181251" TargetMode="External"/><Relationship Id="rId47" Type="http://schemas.openxmlformats.org/officeDocument/2006/relationships/hyperlink" Target="https://podminky.urs.cz/item/CS_URS_2025_01/722232044" TargetMode="External"/><Relationship Id="rId63" Type="http://schemas.openxmlformats.org/officeDocument/2006/relationships/hyperlink" Target="https://podminky.urs.cz/item/CS_URS_2025_01/725821316" TargetMode="External"/><Relationship Id="rId68" Type="http://schemas.openxmlformats.org/officeDocument/2006/relationships/hyperlink" Target="https://podminky.urs.cz/item/CS_URS_2025_01/725862103" TargetMode="External"/><Relationship Id="rId7" Type="http://schemas.openxmlformats.org/officeDocument/2006/relationships/hyperlink" Target="https://podminky.urs.cz/item/CS_URS_2025_01/721171913" TargetMode="External"/><Relationship Id="rId71" Type="http://schemas.openxmlformats.org/officeDocument/2006/relationships/hyperlink" Target="https://podminky.urs.cz/item/CS_URS_2025_01/998726113" TargetMode="External"/><Relationship Id="rId2" Type="http://schemas.openxmlformats.org/officeDocument/2006/relationships/hyperlink" Target="https://podminky.urs.cz/item/CS_URS_2025_01/721140916" TargetMode="External"/><Relationship Id="rId16" Type="http://schemas.openxmlformats.org/officeDocument/2006/relationships/hyperlink" Target="https://podminky.urs.cz/item/CS_URS_2025_01/721174044" TargetMode="External"/><Relationship Id="rId29" Type="http://schemas.openxmlformats.org/officeDocument/2006/relationships/hyperlink" Target="https://podminky.urs.cz/item/CS_URS_2025_01/722190901" TargetMode="External"/><Relationship Id="rId11" Type="http://schemas.openxmlformats.org/officeDocument/2006/relationships/hyperlink" Target="https://podminky.urs.cz/item/CS_URS_2025_01/721174025" TargetMode="External"/><Relationship Id="rId24" Type="http://schemas.openxmlformats.org/officeDocument/2006/relationships/hyperlink" Target="https://podminky.urs.cz/item/CS_URS_2025_01/721219128" TargetMode="External"/><Relationship Id="rId32" Type="http://schemas.openxmlformats.org/officeDocument/2006/relationships/hyperlink" Target="https://podminky.urs.cz/item/CS_URS_2025_01/722171912" TargetMode="External"/><Relationship Id="rId37" Type="http://schemas.openxmlformats.org/officeDocument/2006/relationships/hyperlink" Target="https://podminky.urs.cz/item/CS_URS_2025_01/722174022" TargetMode="External"/><Relationship Id="rId40" Type="http://schemas.openxmlformats.org/officeDocument/2006/relationships/hyperlink" Target="https://podminky.urs.cz/item/CS_URS_2025_01/722181212" TargetMode="External"/><Relationship Id="rId45" Type="http://schemas.openxmlformats.org/officeDocument/2006/relationships/hyperlink" Target="https://podminky.urs.cz/item/CS_URS_2025_01/722224115" TargetMode="External"/><Relationship Id="rId53" Type="http://schemas.openxmlformats.org/officeDocument/2006/relationships/hyperlink" Target="https://podminky.urs.cz/item/CS_URS_2025_01/725112022" TargetMode="External"/><Relationship Id="rId58" Type="http://schemas.openxmlformats.org/officeDocument/2006/relationships/hyperlink" Target="https://podminky.urs.cz/item/CS_URS_2025_01/725291664" TargetMode="External"/><Relationship Id="rId66" Type="http://schemas.openxmlformats.org/officeDocument/2006/relationships/hyperlink" Target="https://podminky.urs.cz/item/CS_URS_2025_01/725849413" TargetMode="External"/><Relationship Id="rId5" Type="http://schemas.openxmlformats.org/officeDocument/2006/relationships/hyperlink" Target="https://podminky.urs.cz/item/CS_URS_2025_01/721171907" TargetMode="External"/><Relationship Id="rId61" Type="http://schemas.openxmlformats.org/officeDocument/2006/relationships/hyperlink" Target="https://podminky.urs.cz/item/CS_URS_2025_01/725331112" TargetMode="External"/><Relationship Id="rId19" Type="http://schemas.openxmlformats.org/officeDocument/2006/relationships/hyperlink" Target="https://podminky.urs.cz/item/CS_URS_2025_01/721174063" TargetMode="External"/><Relationship Id="rId14" Type="http://schemas.openxmlformats.org/officeDocument/2006/relationships/hyperlink" Target="https://podminky.urs.cz/item/CS_URS_2025_01/721174042" TargetMode="External"/><Relationship Id="rId22" Type="http://schemas.openxmlformats.org/officeDocument/2006/relationships/hyperlink" Target="https://podminky.urs.cz/item/CS_URS_2025_01/721194105" TargetMode="External"/><Relationship Id="rId27" Type="http://schemas.openxmlformats.org/officeDocument/2006/relationships/hyperlink" Target="https://podminky.urs.cz/item/CS_URS_2025_01/721290111" TargetMode="External"/><Relationship Id="rId30" Type="http://schemas.openxmlformats.org/officeDocument/2006/relationships/hyperlink" Target="https://podminky.urs.cz/item/CS_URS_2025_01/722170801" TargetMode="External"/><Relationship Id="rId35" Type="http://schemas.openxmlformats.org/officeDocument/2006/relationships/hyperlink" Target="https://podminky.urs.cz/item/CS_URS_2025_01/722160123" TargetMode="External"/><Relationship Id="rId43" Type="http://schemas.openxmlformats.org/officeDocument/2006/relationships/hyperlink" Target="https://podminky.urs.cz/item/CS_URS_2025_01/722190401" TargetMode="External"/><Relationship Id="rId48" Type="http://schemas.openxmlformats.org/officeDocument/2006/relationships/hyperlink" Target="https://podminky.urs.cz/item/CS_URS_2025_01/722250133" TargetMode="External"/><Relationship Id="rId56" Type="http://schemas.openxmlformats.org/officeDocument/2006/relationships/hyperlink" Target="https://podminky.urs.cz/item/CS_URS_2025_01/725244322" TargetMode="External"/><Relationship Id="rId64" Type="http://schemas.openxmlformats.org/officeDocument/2006/relationships/hyperlink" Target="https://podminky.urs.cz/item/CS_URS_2025_01/725821325" TargetMode="External"/><Relationship Id="rId69" Type="http://schemas.openxmlformats.org/officeDocument/2006/relationships/hyperlink" Target="https://podminky.urs.cz/item/CS_URS_2025_01/998725103" TargetMode="External"/><Relationship Id="rId8" Type="http://schemas.openxmlformats.org/officeDocument/2006/relationships/hyperlink" Target="https://podminky.urs.cz/item/CS_URS_2025_01/721171916" TargetMode="External"/><Relationship Id="rId51" Type="http://schemas.openxmlformats.org/officeDocument/2006/relationships/hyperlink" Target="https://podminky.urs.cz/item/CS_URS_2025_01/722290234" TargetMode="External"/><Relationship Id="rId72" Type="http://schemas.openxmlformats.org/officeDocument/2006/relationships/drawing" Target="../drawings/drawing6.xml"/><Relationship Id="rId3" Type="http://schemas.openxmlformats.org/officeDocument/2006/relationships/hyperlink" Target="https://podminky.urs.cz/item/CS_URS_2025_01/721140926" TargetMode="External"/><Relationship Id="rId12" Type="http://schemas.openxmlformats.org/officeDocument/2006/relationships/hyperlink" Target="https://podminky.urs.cz/item/CS_URS_2025_01/721174026" TargetMode="External"/><Relationship Id="rId17" Type="http://schemas.openxmlformats.org/officeDocument/2006/relationships/hyperlink" Target="https://podminky.urs.cz/item/CS_URS_2025_01/721174045" TargetMode="External"/><Relationship Id="rId25" Type="http://schemas.openxmlformats.org/officeDocument/2006/relationships/hyperlink" Target="https://podminky.urs.cz/item/CS_URS_2025_01/721229111" TargetMode="External"/><Relationship Id="rId33" Type="http://schemas.openxmlformats.org/officeDocument/2006/relationships/hyperlink" Target="https://podminky.urs.cz/item/CS_URS_2025_01/722160976" TargetMode="External"/><Relationship Id="rId38" Type="http://schemas.openxmlformats.org/officeDocument/2006/relationships/hyperlink" Target="https://podminky.urs.cz/item/CS_URS_2025_01/722174023" TargetMode="External"/><Relationship Id="rId46" Type="http://schemas.openxmlformats.org/officeDocument/2006/relationships/hyperlink" Target="https://podminky.urs.cz/item/CS_URS_2025_01/722232043" TargetMode="External"/><Relationship Id="rId59" Type="http://schemas.openxmlformats.org/officeDocument/2006/relationships/hyperlink" Target="https://podminky.urs.cz/item/CS_URS_2025_01/725291668" TargetMode="External"/><Relationship Id="rId67" Type="http://schemas.openxmlformats.org/officeDocument/2006/relationships/hyperlink" Target="https://podminky.urs.cz/item/CS_URS_2025_01/725861312" TargetMode="External"/><Relationship Id="rId20" Type="http://schemas.openxmlformats.org/officeDocument/2006/relationships/hyperlink" Target="https://podminky.urs.cz/item/CS_URS_2025_01/721194103" TargetMode="External"/><Relationship Id="rId41" Type="http://schemas.openxmlformats.org/officeDocument/2006/relationships/hyperlink" Target="https://podminky.urs.cz/item/CS_URS_2025_01/722181241" TargetMode="External"/><Relationship Id="rId54" Type="http://schemas.openxmlformats.org/officeDocument/2006/relationships/hyperlink" Target="https://podminky.urs.cz/item/CS_URS_2025_01/725112023" TargetMode="External"/><Relationship Id="rId62" Type="http://schemas.openxmlformats.org/officeDocument/2006/relationships/hyperlink" Target="https://podminky.urs.cz/item/CS_URS_2025_01/725813111" TargetMode="External"/><Relationship Id="rId70" Type="http://schemas.openxmlformats.org/officeDocument/2006/relationships/hyperlink" Target="https://podminky.urs.cz/item/CS_URS_2025_01/726131041" TargetMode="External"/><Relationship Id="rId1" Type="http://schemas.openxmlformats.org/officeDocument/2006/relationships/hyperlink" Target="https://podminky.urs.cz/item/CS_URS_2025_01/721140806" TargetMode="External"/><Relationship Id="rId6" Type="http://schemas.openxmlformats.org/officeDocument/2006/relationships/hyperlink" Target="https://podminky.urs.cz/item/CS_URS_2025_01/721171908" TargetMode="External"/><Relationship Id="rId15" Type="http://schemas.openxmlformats.org/officeDocument/2006/relationships/hyperlink" Target="https://podminky.urs.cz/item/CS_URS_2025_01/721174043" TargetMode="External"/><Relationship Id="rId23" Type="http://schemas.openxmlformats.org/officeDocument/2006/relationships/hyperlink" Target="https://podminky.urs.cz/item/CS_URS_2025_01/721194109" TargetMode="External"/><Relationship Id="rId28" Type="http://schemas.openxmlformats.org/officeDocument/2006/relationships/hyperlink" Target="https://podminky.urs.cz/item/CS_URS_2025_01/998721103" TargetMode="External"/><Relationship Id="rId36" Type="http://schemas.openxmlformats.org/officeDocument/2006/relationships/hyperlink" Target="https://podminky.urs.cz/item/CS_URS_2025_01/722160124" TargetMode="External"/><Relationship Id="rId49" Type="http://schemas.openxmlformats.org/officeDocument/2006/relationships/hyperlink" Target="https://podminky.urs.cz/item/CS_URS_2025_01/722290226" TargetMode="External"/><Relationship Id="rId57" Type="http://schemas.openxmlformats.org/officeDocument/2006/relationships/hyperlink" Target="https://podminky.urs.cz/item/CS_URS_2025_01/725291653" TargetMode="External"/><Relationship Id="rId10" Type="http://schemas.openxmlformats.org/officeDocument/2006/relationships/hyperlink" Target="https://podminky.urs.cz/item/CS_URS_2025_01/721173402" TargetMode="External"/><Relationship Id="rId31" Type="http://schemas.openxmlformats.org/officeDocument/2006/relationships/hyperlink" Target="https://podminky.urs.cz/item/CS_URS_2025_01/722181812" TargetMode="External"/><Relationship Id="rId44" Type="http://schemas.openxmlformats.org/officeDocument/2006/relationships/hyperlink" Target="https://podminky.urs.cz/item/CS_URS_2025_01/722221135" TargetMode="External"/><Relationship Id="rId52" Type="http://schemas.openxmlformats.org/officeDocument/2006/relationships/hyperlink" Target="https://podminky.urs.cz/item/CS_URS_2025_01/998722103" TargetMode="External"/><Relationship Id="rId60" Type="http://schemas.openxmlformats.org/officeDocument/2006/relationships/hyperlink" Target="https://podminky.urs.cz/item/CS_URS_2025_01/725291670" TargetMode="External"/><Relationship Id="rId65" Type="http://schemas.openxmlformats.org/officeDocument/2006/relationships/hyperlink" Target="https://podminky.urs.cz/item/CS_URS_2025_01/725822611" TargetMode="External"/><Relationship Id="rId4" Type="http://schemas.openxmlformats.org/officeDocument/2006/relationships/hyperlink" Target="https://podminky.urs.cz/item/CS_URS_2025_01/721171904" TargetMode="External"/><Relationship Id="rId9" Type="http://schemas.openxmlformats.org/officeDocument/2006/relationships/hyperlink" Target="https://podminky.urs.cz/item/CS_URS_2025_01/721173401" TargetMode="External"/><Relationship Id="rId13" Type="http://schemas.openxmlformats.org/officeDocument/2006/relationships/hyperlink" Target="https://podminky.urs.cz/item/CS_URS_2025_01/721174041" TargetMode="External"/><Relationship Id="rId18" Type="http://schemas.openxmlformats.org/officeDocument/2006/relationships/hyperlink" Target="https://podminky.urs.cz/item/CS_URS_2025_01/721174062" TargetMode="External"/><Relationship Id="rId39" Type="http://schemas.openxmlformats.org/officeDocument/2006/relationships/hyperlink" Target="https://podminky.urs.cz/item/CS_URS_2025_01/722181211" TargetMode="External"/><Relationship Id="rId34" Type="http://schemas.openxmlformats.org/officeDocument/2006/relationships/hyperlink" Target="https://podminky.urs.cz/item/CS_URS_2025_01/722160977" TargetMode="External"/><Relationship Id="rId50" Type="http://schemas.openxmlformats.org/officeDocument/2006/relationships/hyperlink" Target="https://podminky.urs.cz/item/CS_URS_2025_01/722290246" TargetMode="External"/><Relationship Id="rId55" Type="http://schemas.openxmlformats.org/officeDocument/2006/relationships/hyperlink" Target="https://podminky.urs.cz/item/CS_URS_2025_01/725211603" TargetMode="External"/></Relationships>
</file>

<file path=xl/worksheets/_rels/sheet7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5_01/741130001" TargetMode="External"/><Relationship Id="rId21" Type="http://schemas.openxmlformats.org/officeDocument/2006/relationships/hyperlink" Target="https://podminky.urs.cz/item/CS_URS_2025_01/741112062" TargetMode="External"/><Relationship Id="rId42" Type="http://schemas.openxmlformats.org/officeDocument/2006/relationships/hyperlink" Target="https://podminky.urs.cz/item/CS_URS_2025_01/741122219" TargetMode="External"/><Relationship Id="rId47" Type="http://schemas.openxmlformats.org/officeDocument/2006/relationships/hyperlink" Target="https://podminky.urs.cz/item/CS_URS_2025_01/741120001" TargetMode="External"/><Relationship Id="rId63" Type="http://schemas.openxmlformats.org/officeDocument/2006/relationships/hyperlink" Target="https://podminky.urs.cz/item/CS_URS_2025_01/741310011" TargetMode="External"/><Relationship Id="rId68" Type="http://schemas.openxmlformats.org/officeDocument/2006/relationships/hyperlink" Target="https://podminky.urs.cz/item/CS_URS_2025_01/741372101" TargetMode="External"/><Relationship Id="rId84" Type="http://schemas.openxmlformats.org/officeDocument/2006/relationships/hyperlink" Target="https://podminky.urs.cz/item/CS_URS_2025_01/034002000" TargetMode="External"/><Relationship Id="rId16" Type="http://schemas.openxmlformats.org/officeDocument/2006/relationships/hyperlink" Target="https://podminky.urs.cz/item/CS_URS_2025_01/741321003" TargetMode="External"/><Relationship Id="rId11" Type="http://schemas.openxmlformats.org/officeDocument/2006/relationships/hyperlink" Target="https://podminky.urs.cz/item/CS_URS_2025_01/741320175" TargetMode="External"/><Relationship Id="rId32" Type="http://schemas.openxmlformats.org/officeDocument/2006/relationships/hyperlink" Target="https://podminky.urs.cz/item/CS_URS_2025_01/741130013" TargetMode="External"/><Relationship Id="rId37" Type="http://schemas.openxmlformats.org/officeDocument/2006/relationships/hyperlink" Target="https://podminky.urs.cz/item/CS_URS_2025_01/741122232" TargetMode="External"/><Relationship Id="rId53" Type="http://schemas.openxmlformats.org/officeDocument/2006/relationships/hyperlink" Target="https://podminky.urs.cz/item/CS_URS_2025_01/741420021" TargetMode="External"/><Relationship Id="rId58" Type="http://schemas.openxmlformats.org/officeDocument/2006/relationships/hyperlink" Target="https://podminky.urs.cz/item/CS_URS_2025_01/741310011" TargetMode="External"/><Relationship Id="rId74" Type="http://schemas.openxmlformats.org/officeDocument/2006/relationships/hyperlink" Target="https://podminky.urs.cz/item/CS_URS_2025_01/997013501" TargetMode="External"/><Relationship Id="rId79" Type="http://schemas.openxmlformats.org/officeDocument/2006/relationships/hyperlink" Target="https://podminky.urs.cz/item/CS_URS_2025_01/HZS2232" TargetMode="External"/><Relationship Id="rId5" Type="http://schemas.openxmlformats.org/officeDocument/2006/relationships/hyperlink" Target="https://podminky.urs.cz/item/CS_URS_2025_01/741322012" TargetMode="External"/><Relationship Id="rId19" Type="http://schemas.openxmlformats.org/officeDocument/2006/relationships/hyperlink" Target="https://podminky.urs.cz/item/CS_URS_2025_01/741231001" TargetMode="External"/><Relationship Id="rId14" Type="http://schemas.openxmlformats.org/officeDocument/2006/relationships/hyperlink" Target="https://podminky.urs.cz/item/CS_URS_2025_01/741320105" TargetMode="External"/><Relationship Id="rId22" Type="http://schemas.openxmlformats.org/officeDocument/2006/relationships/hyperlink" Target="https://podminky.urs.cz/item/CS_URS_2025_01/741112001" TargetMode="External"/><Relationship Id="rId27" Type="http://schemas.openxmlformats.org/officeDocument/2006/relationships/hyperlink" Target="https://podminky.urs.cz/item/CS_URS_2025_01/741130004" TargetMode="External"/><Relationship Id="rId30" Type="http://schemas.openxmlformats.org/officeDocument/2006/relationships/hyperlink" Target="https://podminky.urs.cz/item/CS_URS_2025_01/741130007" TargetMode="External"/><Relationship Id="rId35" Type="http://schemas.openxmlformats.org/officeDocument/2006/relationships/hyperlink" Target="https://podminky.urs.cz/item/CS_URS_2025_01/741122211" TargetMode="External"/><Relationship Id="rId43" Type="http://schemas.openxmlformats.org/officeDocument/2006/relationships/hyperlink" Target="https://podminky.urs.cz/item/CS_URS_2025_01/741122231" TargetMode="External"/><Relationship Id="rId48" Type="http://schemas.openxmlformats.org/officeDocument/2006/relationships/hyperlink" Target="https://podminky.urs.cz/item/CS_URS_2025_01/741120003" TargetMode="External"/><Relationship Id="rId56" Type="http://schemas.openxmlformats.org/officeDocument/2006/relationships/hyperlink" Target="https://podminky.urs.cz/item/CS_URS_2025_01/210111011" TargetMode="External"/><Relationship Id="rId64" Type="http://schemas.openxmlformats.org/officeDocument/2006/relationships/hyperlink" Target="https://podminky.urs.cz/item/CS_URS_2025_01/741310031" TargetMode="External"/><Relationship Id="rId69" Type="http://schemas.openxmlformats.org/officeDocument/2006/relationships/hyperlink" Target="https://podminky.urs.cz/item/CS_URS_2025_01/741372061" TargetMode="External"/><Relationship Id="rId77" Type="http://schemas.openxmlformats.org/officeDocument/2006/relationships/hyperlink" Target="https://podminky.urs.cz/item/CS_URS_2025_01/HZS1311" TargetMode="External"/><Relationship Id="rId8" Type="http://schemas.openxmlformats.org/officeDocument/2006/relationships/hyperlink" Target="https://podminky.urs.cz/item/CS_URS_2025_01/741231001" TargetMode="External"/><Relationship Id="rId51" Type="http://schemas.openxmlformats.org/officeDocument/2006/relationships/hyperlink" Target="https://podminky.urs.cz/item/CS_URS_2025_01/741231031" TargetMode="External"/><Relationship Id="rId72" Type="http://schemas.openxmlformats.org/officeDocument/2006/relationships/hyperlink" Target="https://podminky.urs.cz/item/CS_URS_2025_01/977151221" TargetMode="External"/><Relationship Id="rId80" Type="http://schemas.openxmlformats.org/officeDocument/2006/relationships/hyperlink" Target="https://podminky.urs.cz/item/CS_URS_2025_01/741210201" TargetMode="External"/><Relationship Id="rId85" Type="http://schemas.openxmlformats.org/officeDocument/2006/relationships/hyperlink" Target="https://podminky.urs.cz/item/CS_URS_2025_01/065002000" TargetMode="External"/><Relationship Id="rId3" Type="http://schemas.openxmlformats.org/officeDocument/2006/relationships/hyperlink" Target="https://podminky.urs.cz/item/CS_URS_2025_01/741320302" TargetMode="External"/><Relationship Id="rId12" Type="http://schemas.openxmlformats.org/officeDocument/2006/relationships/hyperlink" Target="https://podminky.urs.cz/item/CS_URS_2025_01/741322041" TargetMode="External"/><Relationship Id="rId17" Type="http://schemas.openxmlformats.org/officeDocument/2006/relationships/hyperlink" Target="https://podminky.urs.cz/item/CS_URS_2025_01/741330032" TargetMode="External"/><Relationship Id="rId25" Type="http://schemas.openxmlformats.org/officeDocument/2006/relationships/hyperlink" Target="https://podminky.urs.cz/item/CS_URS_2025_01/741110513" TargetMode="External"/><Relationship Id="rId33" Type="http://schemas.openxmlformats.org/officeDocument/2006/relationships/hyperlink" Target="https://podminky.urs.cz/item/CS_URS_2025_01/741130014" TargetMode="External"/><Relationship Id="rId38" Type="http://schemas.openxmlformats.org/officeDocument/2006/relationships/hyperlink" Target="https://podminky.urs.cz/item/CS_URS_2025_01/741122645" TargetMode="External"/><Relationship Id="rId46" Type="http://schemas.openxmlformats.org/officeDocument/2006/relationships/hyperlink" Target="https://podminky.urs.cz/item/CS_URS_2025_01/741123322" TargetMode="External"/><Relationship Id="rId59" Type="http://schemas.openxmlformats.org/officeDocument/2006/relationships/hyperlink" Target="https://podminky.urs.cz/item/CS_URS_2025_01/741310012" TargetMode="External"/><Relationship Id="rId67" Type="http://schemas.openxmlformats.org/officeDocument/2006/relationships/hyperlink" Target="https://podminky.urs.cz/item/CS_URS_2025_01/741371102" TargetMode="External"/><Relationship Id="rId20" Type="http://schemas.openxmlformats.org/officeDocument/2006/relationships/hyperlink" Target="https://podminky.urs.cz/item/CS_URS_2025_01/HZS2232" TargetMode="External"/><Relationship Id="rId41" Type="http://schemas.openxmlformats.org/officeDocument/2006/relationships/hyperlink" Target="https://podminky.urs.cz/item/CS_URS_2025_01/741122211" TargetMode="External"/><Relationship Id="rId54" Type="http://schemas.openxmlformats.org/officeDocument/2006/relationships/hyperlink" Target="https://podminky.urs.cz/item/CS_URS_2025_01/741320165" TargetMode="External"/><Relationship Id="rId62" Type="http://schemas.openxmlformats.org/officeDocument/2006/relationships/hyperlink" Target="https://podminky.urs.cz/item/CS_URS_2025_01/741310203" TargetMode="External"/><Relationship Id="rId70" Type="http://schemas.openxmlformats.org/officeDocument/2006/relationships/hyperlink" Target="https://podminky.urs.cz/item/CS_URS_2025_01/741372021" TargetMode="External"/><Relationship Id="rId75" Type="http://schemas.openxmlformats.org/officeDocument/2006/relationships/hyperlink" Target="https://podminky.urs.cz/item/CS_URS_2025_01/952901111" TargetMode="External"/><Relationship Id="rId83" Type="http://schemas.openxmlformats.org/officeDocument/2006/relationships/hyperlink" Target="https://podminky.urs.cz/item/CS_URS_2025_01/PDskPS" TargetMode="External"/><Relationship Id="rId88" Type="http://schemas.openxmlformats.org/officeDocument/2006/relationships/drawing" Target="../drawings/drawing7.xml"/><Relationship Id="rId1" Type="http://schemas.openxmlformats.org/officeDocument/2006/relationships/hyperlink" Target="https://podminky.urs.cz/item/CS_URS_2025_01/HZS2232" TargetMode="External"/><Relationship Id="rId6" Type="http://schemas.openxmlformats.org/officeDocument/2006/relationships/hyperlink" Target="https://podminky.urs.cz/item/CS_URS_2025_01/741320105" TargetMode="External"/><Relationship Id="rId15" Type="http://schemas.openxmlformats.org/officeDocument/2006/relationships/hyperlink" Target="https://podminky.urs.cz/item/CS_URS_2025_01/741320165" TargetMode="External"/><Relationship Id="rId23" Type="http://schemas.openxmlformats.org/officeDocument/2006/relationships/hyperlink" Target="https://podminky.urs.cz/item/CS_URS_2025_01/741112201" TargetMode="External"/><Relationship Id="rId28" Type="http://schemas.openxmlformats.org/officeDocument/2006/relationships/hyperlink" Target="https://podminky.urs.cz/item/CS_URS_2025_01/741130005" TargetMode="External"/><Relationship Id="rId36" Type="http://schemas.openxmlformats.org/officeDocument/2006/relationships/hyperlink" Target="https://podminky.urs.cz/item/CS_URS_2025_01/741122231" TargetMode="External"/><Relationship Id="rId49" Type="http://schemas.openxmlformats.org/officeDocument/2006/relationships/hyperlink" Target="https://podminky.urs.cz/item/CS_URS_2025_01/741120005" TargetMode="External"/><Relationship Id="rId57" Type="http://schemas.openxmlformats.org/officeDocument/2006/relationships/hyperlink" Target="https://podminky.urs.cz/item/CS_URS_2025_01/210111011" TargetMode="External"/><Relationship Id="rId10" Type="http://schemas.openxmlformats.org/officeDocument/2006/relationships/hyperlink" Target="https://podminky.urs.cz/item/CS_URS_2025_01/741330651" TargetMode="External"/><Relationship Id="rId31" Type="http://schemas.openxmlformats.org/officeDocument/2006/relationships/hyperlink" Target="https://podminky.urs.cz/item/CS_URS_2025_01/741130011" TargetMode="External"/><Relationship Id="rId44" Type="http://schemas.openxmlformats.org/officeDocument/2006/relationships/hyperlink" Target="https://podminky.urs.cz/item/CS_URS_2025_01/741122237" TargetMode="External"/><Relationship Id="rId52" Type="http://schemas.openxmlformats.org/officeDocument/2006/relationships/hyperlink" Target="https://podminky.urs.cz/item/CS_URS_2025_01/741420021" TargetMode="External"/><Relationship Id="rId60" Type="http://schemas.openxmlformats.org/officeDocument/2006/relationships/hyperlink" Target="https://podminky.urs.cz/item/CS_URS_2025_01/741310101" TargetMode="External"/><Relationship Id="rId65" Type="http://schemas.openxmlformats.org/officeDocument/2006/relationships/hyperlink" Target="https://podminky.urs.cz/item/CS_URS_2025_01/741311003" TargetMode="External"/><Relationship Id="rId73" Type="http://schemas.openxmlformats.org/officeDocument/2006/relationships/hyperlink" Target="https://podminky.urs.cz/item/CS_URS_2025_01/997013153" TargetMode="External"/><Relationship Id="rId78" Type="http://schemas.openxmlformats.org/officeDocument/2006/relationships/hyperlink" Target="https://podminky.urs.cz/item/CS_URS_2025_01/HZS1332" TargetMode="External"/><Relationship Id="rId81" Type="http://schemas.openxmlformats.org/officeDocument/2006/relationships/hyperlink" Target="https://podminky.urs.cz/item/CS_URS_2025_01/580106013" TargetMode="External"/><Relationship Id="rId86" Type="http://schemas.openxmlformats.org/officeDocument/2006/relationships/hyperlink" Target="https://podminky.urs.cz/item/CS_URS_2025_01/071002000" TargetMode="External"/><Relationship Id="rId4" Type="http://schemas.openxmlformats.org/officeDocument/2006/relationships/hyperlink" Target="https://podminky.urs.cz/item/CS_URS_2025_01/741320201" TargetMode="External"/><Relationship Id="rId9" Type="http://schemas.openxmlformats.org/officeDocument/2006/relationships/hyperlink" Target="https://podminky.urs.cz/item/CS_URS_2025_01/741350001" TargetMode="External"/><Relationship Id="rId13" Type="http://schemas.openxmlformats.org/officeDocument/2006/relationships/hyperlink" Target="https://podminky.urs.cz/item/CS_URS_2025_01/741330531" TargetMode="External"/><Relationship Id="rId18" Type="http://schemas.openxmlformats.org/officeDocument/2006/relationships/hyperlink" Target="https://podminky.urs.cz/item/CS_URS_2025_01/741330651" TargetMode="External"/><Relationship Id="rId39" Type="http://schemas.openxmlformats.org/officeDocument/2006/relationships/hyperlink" Target="https://podminky.urs.cz/item/CS_URS_2025_01/741122634" TargetMode="External"/><Relationship Id="rId34" Type="http://schemas.openxmlformats.org/officeDocument/2006/relationships/hyperlink" Target="https://podminky.urs.cz/item/CS_URS_2025_01/741130017" TargetMode="External"/><Relationship Id="rId50" Type="http://schemas.openxmlformats.org/officeDocument/2006/relationships/hyperlink" Target="https://podminky.urs.cz/item/CS_URS_2025_01/741410003" TargetMode="External"/><Relationship Id="rId55" Type="http://schemas.openxmlformats.org/officeDocument/2006/relationships/hyperlink" Target="https://podminky.urs.cz/item/CS_URS_2025_01/741320175" TargetMode="External"/><Relationship Id="rId76" Type="http://schemas.openxmlformats.org/officeDocument/2006/relationships/hyperlink" Target="https://podminky.urs.cz/item/CS_URS_2025_01/HZS1301" TargetMode="External"/><Relationship Id="rId7" Type="http://schemas.openxmlformats.org/officeDocument/2006/relationships/hyperlink" Target="https://podminky.urs.cz/item/CS_URS_2025_01/741320165" TargetMode="External"/><Relationship Id="rId71" Type="http://schemas.openxmlformats.org/officeDocument/2006/relationships/hyperlink" Target="https://podminky.urs.cz/item/CS_URS_2025_01/977151214" TargetMode="External"/><Relationship Id="rId2" Type="http://schemas.openxmlformats.org/officeDocument/2006/relationships/hyperlink" Target="https://podminky.urs.cz/item/CS_URS_2025_01/741320303" TargetMode="External"/><Relationship Id="rId29" Type="http://schemas.openxmlformats.org/officeDocument/2006/relationships/hyperlink" Target="https://podminky.urs.cz/item/CS_URS_2025_01/741130006" TargetMode="External"/><Relationship Id="rId24" Type="http://schemas.openxmlformats.org/officeDocument/2006/relationships/hyperlink" Target="https://podminky.urs.cz/item/CS_URS_2025_01/741110511" TargetMode="External"/><Relationship Id="rId40" Type="http://schemas.openxmlformats.org/officeDocument/2006/relationships/hyperlink" Target="https://podminky.urs.cz/item/CS_URS_2025_01/741122201" TargetMode="External"/><Relationship Id="rId45" Type="http://schemas.openxmlformats.org/officeDocument/2006/relationships/hyperlink" Target="https://podminky.urs.cz/item/CS_URS_2025_01/741122233" TargetMode="External"/><Relationship Id="rId66" Type="http://schemas.openxmlformats.org/officeDocument/2006/relationships/hyperlink" Target="https://podminky.urs.cz/item/CS_URS_2025_01/741372112" TargetMode="External"/><Relationship Id="rId87" Type="http://schemas.openxmlformats.org/officeDocument/2006/relationships/hyperlink" Target="https://podminky.urs.cz/item/CS_URS_2025_01/092002000" TargetMode="External"/><Relationship Id="rId61" Type="http://schemas.openxmlformats.org/officeDocument/2006/relationships/hyperlink" Target="https://podminky.urs.cz/item/CS_URS_2025_01/741310122" TargetMode="External"/><Relationship Id="rId82" Type="http://schemas.openxmlformats.org/officeDocument/2006/relationships/hyperlink" Target="https://podminky.urs.cz/item/CS_URS_2025_01/210280102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42330051" TargetMode="External"/><Relationship Id="rId18" Type="http://schemas.openxmlformats.org/officeDocument/2006/relationships/hyperlink" Target="https://podminky.urs.cz/item/CS_URS_2025_01/742220211" TargetMode="External"/><Relationship Id="rId26" Type="http://schemas.openxmlformats.org/officeDocument/2006/relationships/hyperlink" Target="https://podminky.urs.cz/item/CS_URS_2025_01/741120101" TargetMode="External"/><Relationship Id="rId39" Type="http://schemas.openxmlformats.org/officeDocument/2006/relationships/hyperlink" Target="https://podminky.urs.cz/item/CS_URS_2025_01/742110003" TargetMode="External"/><Relationship Id="rId21" Type="http://schemas.openxmlformats.org/officeDocument/2006/relationships/hyperlink" Target="https://podminky.urs.cz/item/CS_URS_2025_01/742220061" TargetMode="External"/><Relationship Id="rId34" Type="http://schemas.openxmlformats.org/officeDocument/2006/relationships/hyperlink" Target="https://podminky.urs.cz/item/CS_URS_2025_01/742310006" TargetMode="External"/><Relationship Id="rId42" Type="http://schemas.openxmlformats.org/officeDocument/2006/relationships/hyperlink" Target="https://podminky.urs.cz/item/CS_URS_2025_01/741920311" TargetMode="External"/><Relationship Id="rId47" Type="http://schemas.openxmlformats.org/officeDocument/2006/relationships/hyperlink" Target="https://podminky.urs.cz/item/CS_URS_2025_01/998742101" TargetMode="External"/><Relationship Id="rId50" Type="http://schemas.openxmlformats.org/officeDocument/2006/relationships/hyperlink" Target="https://podminky.urs.cz/item/CS_URS_2025_01/034002000" TargetMode="External"/><Relationship Id="rId55" Type="http://schemas.openxmlformats.org/officeDocument/2006/relationships/hyperlink" Target="https://podminky.urs.cz/item/CS_URS_2025_01/065103000" TargetMode="External"/><Relationship Id="rId7" Type="http://schemas.openxmlformats.org/officeDocument/2006/relationships/hyperlink" Target="https://podminky.urs.cz/item/CS_URS_2025_01/741112002" TargetMode="External"/><Relationship Id="rId2" Type="http://schemas.openxmlformats.org/officeDocument/2006/relationships/hyperlink" Target="https://podminky.urs.cz/item/CS_URS_2025_01/742330052" TargetMode="External"/><Relationship Id="rId16" Type="http://schemas.openxmlformats.org/officeDocument/2006/relationships/hyperlink" Target="https://podminky.urs.cz/item/CS_URS_2025_01/742240007" TargetMode="External"/><Relationship Id="rId29" Type="http://schemas.openxmlformats.org/officeDocument/2006/relationships/hyperlink" Target="https://podminky.urs.cz/item/CS_URS_2025_01/742121001" TargetMode="External"/><Relationship Id="rId11" Type="http://schemas.openxmlformats.org/officeDocument/2006/relationships/hyperlink" Target="https://podminky.urs.cz/item/CS_URS_2025_01/742330043" TargetMode="External"/><Relationship Id="rId24" Type="http://schemas.openxmlformats.org/officeDocument/2006/relationships/hyperlink" Target="https://podminky.urs.cz/item/CS_URS_2025_01/210100002" TargetMode="External"/><Relationship Id="rId32" Type="http://schemas.openxmlformats.org/officeDocument/2006/relationships/hyperlink" Target="https://podminky.urs.cz/item/CS_URS_2025_01/742310002" TargetMode="External"/><Relationship Id="rId37" Type="http://schemas.openxmlformats.org/officeDocument/2006/relationships/hyperlink" Target="https://podminky.urs.cz/item/CS_URS_2025_01/742110161" TargetMode="External"/><Relationship Id="rId40" Type="http://schemas.openxmlformats.org/officeDocument/2006/relationships/hyperlink" Target="https://podminky.urs.cz/item/CS_URS_2025_01/742110102" TargetMode="External"/><Relationship Id="rId45" Type="http://schemas.openxmlformats.org/officeDocument/2006/relationships/hyperlink" Target="https://podminky.urs.cz/item/CS_URS_2025_01/090001000" TargetMode="External"/><Relationship Id="rId53" Type="http://schemas.openxmlformats.org/officeDocument/2006/relationships/hyperlink" Target="https://podminky.urs.cz/item/CS_URS_2025_01/049103000" TargetMode="External"/><Relationship Id="rId58" Type="http://schemas.openxmlformats.org/officeDocument/2006/relationships/hyperlink" Target="https://podminky.urs.cz/item/CS_URS_2025_01/HZS2232" TargetMode="External"/><Relationship Id="rId5" Type="http://schemas.openxmlformats.org/officeDocument/2006/relationships/hyperlink" Target="https://podminky.urs.cz/item/CS_URS_2025_01/742330011" TargetMode="External"/><Relationship Id="rId19" Type="http://schemas.openxmlformats.org/officeDocument/2006/relationships/hyperlink" Target="https://podminky.urs.cz/item/CS_URS_2025_01/742240005" TargetMode="External"/><Relationship Id="rId4" Type="http://schemas.openxmlformats.org/officeDocument/2006/relationships/hyperlink" Target="https://podminky.urs.cz/item/CS_URS_2025_01/742330023" TargetMode="External"/><Relationship Id="rId9" Type="http://schemas.openxmlformats.org/officeDocument/2006/relationships/hyperlink" Target="https://podminky.urs.cz/item/CS_URS_2025_01/742330044" TargetMode="External"/><Relationship Id="rId14" Type="http://schemas.openxmlformats.org/officeDocument/2006/relationships/hyperlink" Target="https://podminky.urs.cz/item/CS_URS_2025_01/742124002" TargetMode="External"/><Relationship Id="rId22" Type="http://schemas.openxmlformats.org/officeDocument/2006/relationships/hyperlink" Target="https://podminky.urs.cz/item/CS_URS_2025_01/741112002" TargetMode="External"/><Relationship Id="rId27" Type="http://schemas.openxmlformats.org/officeDocument/2006/relationships/hyperlink" Target="https://podminky.urs.cz/item/CS_URS_2025_01/741122611" TargetMode="External"/><Relationship Id="rId30" Type="http://schemas.openxmlformats.org/officeDocument/2006/relationships/hyperlink" Target="https://podminky.urs.cz/item/CS_URS_2025_01/742124002" TargetMode="External"/><Relationship Id="rId35" Type="http://schemas.openxmlformats.org/officeDocument/2006/relationships/hyperlink" Target="https://podminky.urs.cz/item/CS_URS_2025_01/742124002" TargetMode="External"/><Relationship Id="rId43" Type="http://schemas.openxmlformats.org/officeDocument/2006/relationships/hyperlink" Target="https://podminky.urs.cz/item/CS_URS_2025_01/742121801" TargetMode="External"/><Relationship Id="rId48" Type="http://schemas.openxmlformats.org/officeDocument/2006/relationships/hyperlink" Target="https://podminky.urs.cz/item/CS_URS_2025_01/013254000" TargetMode="External"/><Relationship Id="rId56" Type="http://schemas.openxmlformats.org/officeDocument/2006/relationships/hyperlink" Target="https://podminky.urs.cz/item/CS_URS_2025_01/070001000" TargetMode="External"/><Relationship Id="rId8" Type="http://schemas.openxmlformats.org/officeDocument/2006/relationships/hyperlink" Target="https://podminky.urs.cz/item/CS_URS_2025_01/741112001" TargetMode="External"/><Relationship Id="rId51" Type="http://schemas.openxmlformats.org/officeDocument/2006/relationships/hyperlink" Target="https://podminky.urs.cz/item/CS_URS_2025_01/045203000" TargetMode="External"/><Relationship Id="rId3" Type="http://schemas.openxmlformats.org/officeDocument/2006/relationships/hyperlink" Target="https://podminky.urs.cz/item/CS_URS_2025_01/742330022" TargetMode="External"/><Relationship Id="rId12" Type="http://schemas.openxmlformats.org/officeDocument/2006/relationships/hyperlink" Target="https://podminky.urs.cz/item/CS_URS_2025_01/742330101.1" TargetMode="External"/><Relationship Id="rId17" Type="http://schemas.openxmlformats.org/officeDocument/2006/relationships/hyperlink" Target="https://podminky.urs.cz/item/CS_URS_2025_01/742220161" TargetMode="External"/><Relationship Id="rId25" Type="http://schemas.openxmlformats.org/officeDocument/2006/relationships/hyperlink" Target="https://podminky.urs.cz/item/CS_URS_2025_01/210280101" TargetMode="External"/><Relationship Id="rId33" Type="http://schemas.openxmlformats.org/officeDocument/2006/relationships/hyperlink" Target="https://podminky.urs.cz/item/CS_URS_2025_01/742310004" TargetMode="External"/><Relationship Id="rId38" Type="http://schemas.openxmlformats.org/officeDocument/2006/relationships/hyperlink" Target="https://podminky.urs.cz/item/CS_URS_2025_01/742110011" TargetMode="External"/><Relationship Id="rId46" Type="http://schemas.openxmlformats.org/officeDocument/2006/relationships/hyperlink" Target="https://podminky.urs.cz/item/CS_URS_2025_01/469973135" TargetMode="External"/><Relationship Id="rId59" Type="http://schemas.openxmlformats.org/officeDocument/2006/relationships/hyperlink" Target="https://podminky.urs.cz/item/CS_URS_2025_01/HZS4232" TargetMode="External"/><Relationship Id="rId20" Type="http://schemas.openxmlformats.org/officeDocument/2006/relationships/hyperlink" Target="https://podminky.urs.cz/item/CS_URS_2025_01/742240001" TargetMode="External"/><Relationship Id="rId41" Type="http://schemas.openxmlformats.org/officeDocument/2006/relationships/hyperlink" Target="https://podminky.urs.cz/item/CS_URS_2025_01/741920245" TargetMode="External"/><Relationship Id="rId54" Type="http://schemas.openxmlformats.org/officeDocument/2006/relationships/hyperlink" Target="https://podminky.urs.cz/item/CS_URS_2025_01/049303000" TargetMode="External"/><Relationship Id="rId1" Type="http://schemas.openxmlformats.org/officeDocument/2006/relationships/hyperlink" Target="https://podminky.urs.cz/item/CS_URS_2025_01/742330024" TargetMode="External"/><Relationship Id="rId6" Type="http://schemas.openxmlformats.org/officeDocument/2006/relationships/hyperlink" Target="https://podminky.urs.cz/item/CS_URS_2025_01/742330061" TargetMode="External"/><Relationship Id="rId15" Type="http://schemas.openxmlformats.org/officeDocument/2006/relationships/hyperlink" Target="https://podminky.urs.cz/item/CS_URS_2025_01/742124003" TargetMode="External"/><Relationship Id="rId23" Type="http://schemas.openxmlformats.org/officeDocument/2006/relationships/hyperlink" Target="https://podminky.urs.cz/item/CS_URS_2025_01/742320012" TargetMode="External"/><Relationship Id="rId28" Type="http://schemas.openxmlformats.org/officeDocument/2006/relationships/hyperlink" Target="https://podminky.urs.cz/item/CS_URS_2025_01/741810001" TargetMode="External"/><Relationship Id="rId36" Type="http://schemas.openxmlformats.org/officeDocument/2006/relationships/hyperlink" Target="https://podminky.urs.cz/item/CS_URS_2025_01/742124003" TargetMode="External"/><Relationship Id="rId49" Type="http://schemas.openxmlformats.org/officeDocument/2006/relationships/hyperlink" Target="https://podminky.urs.cz/item/CS_URS_2025_01/013324000" TargetMode="External"/><Relationship Id="rId57" Type="http://schemas.openxmlformats.org/officeDocument/2006/relationships/hyperlink" Target="https://podminky.urs.cz/item/CS_URS_2025_01/HZS2492" TargetMode="External"/><Relationship Id="rId10" Type="http://schemas.openxmlformats.org/officeDocument/2006/relationships/hyperlink" Target="https://podminky.urs.cz/item/CS_URS_2025_01/742124005" TargetMode="External"/><Relationship Id="rId31" Type="http://schemas.openxmlformats.org/officeDocument/2006/relationships/hyperlink" Target="https://podminky.urs.cz/item/CS_URS_2025_01/742124003" TargetMode="External"/><Relationship Id="rId44" Type="http://schemas.openxmlformats.org/officeDocument/2006/relationships/hyperlink" Target="https://podminky.urs.cz/item/CS_URS_2025_01/742124802" TargetMode="External"/><Relationship Id="rId52" Type="http://schemas.openxmlformats.org/officeDocument/2006/relationships/hyperlink" Target="https://podminky.urs.cz/item/CS_URS_2025_01/045303000" TargetMode="External"/><Relationship Id="rId60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5_01/742210251" TargetMode="External"/><Relationship Id="rId18" Type="http://schemas.openxmlformats.org/officeDocument/2006/relationships/hyperlink" Target="https://podminky.urs.cz/item/CS_URS_2025_01/742124802" TargetMode="External"/><Relationship Id="rId26" Type="http://schemas.openxmlformats.org/officeDocument/2006/relationships/hyperlink" Target="https://podminky.urs.cz/item/CS_URS_2025_01/742190002" TargetMode="External"/><Relationship Id="rId39" Type="http://schemas.openxmlformats.org/officeDocument/2006/relationships/hyperlink" Target="https://podminky.urs.cz/item/CS_URS_2025_01/210280101" TargetMode="External"/><Relationship Id="rId21" Type="http://schemas.openxmlformats.org/officeDocument/2006/relationships/hyperlink" Target="https://podminky.urs.cz/item/CS_URS_2025_01/742121001" TargetMode="External"/><Relationship Id="rId34" Type="http://schemas.openxmlformats.org/officeDocument/2006/relationships/hyperlink" Target="https://podminky.urs.cz/item/CS_URS_2025_01/741920311" TargetMode="External"/><Relationship Id="rId42" Type="http://schemas.openxmlformats.org/officeDocument/2006/relationships/hyperlink" Target="https://podminky.urs.cz/item/CS_URS_2025_01/741810001" TargetMode="External"/><Relationship Id="rId47" Type="http://schemas.openxmlformats.org/officeDocument/2006/relationships/hyperlink" Target="https://podminky.urs.cz/item/CS_URS_2025_01/034002000" TargetMode="External"/><Relationship Id="rId50" Type="http://schemas.openxmlformats.org/officeDocument/2006/relationships/hyperlink" Target="https://podminky.urs.cz/item/CS_URS_2025_01/045203000" TargetMode="External"/><Relationship Id="rId55" Type="http://schemas.openxmlformats.org/officeDocument/2006/relationships/hyperlink" Target="https://podminky.urs.cz/item/CS_URS_2025_01/HZS2232" TargetMode="External"/><Relationship Id="rId7" Type="http://schemas.openxmlformats.org/officeDocument/2006/relationships/hyperlink" Target="https://podminky.urs.cz/item/CS_URS_2025_01/742210305" TargetMode="External"/><Relationship Id="rId2" Type="http://schemas.openxmlformats.org/officeDocument/2006/relationships/hyperlink" Target="https://podminky.urs.cz/item/CS_URS_2025_01/742210041" TargetMode="External"/><Relationship Id="rId16" Type="http://schemas.openxmlformats.org/officeDocument/2006/relationships/hyperlink" Target="https://podminky.urs.cz/item/CS_URS_2025_01/742210851" TargetMode="External"/><Relationship Id="rId29" Type="http://schemas.openxmlformats.org/officeDocument/2006/relationships/hyperlink" Target="https://podminky.urs.cz/item/CS_URS_2025_01/742110161" TargetMode="External"/><Relationship Id="rId11" Type="http://schemas.openxmlformats.org/officeDocument/2006/relationships/hyperlink" Target="https://podminky.urs.cz/item/CS_URS_2025_01/742210041" TargetMode="External"/><Relationship Id="rId24" Type="http://schemas.openxmlformats.org/officeDocument/2006/relationships/hyperlink" Target="https://podminky.urs.cz/item/CS_URS_2025_01/742111001" TargetMode="External"/><Relationship Id="rId32" Type="http://schemas.openxmlformats.org/officeDocument/2006/relationships/hyperlink" Target="https://podminky.urs.cz/item/CS_URS_2025_01/742110003" TargetMode="External"/><Relationship Id="rId37" Type="http://schemas.openxmlformats.org/officeDocument/2006/relationships/hyperlink" Target="https://podminky.urs.cz/item/CS_URS_2025_01/210020002" TargetMode="External"/><Relationship Id="rId40" Type="http://schemas.openxmlformats.org/officeDocument/2006/relationships/hyperlink" Target="https://podminky.urs.cz/item/CS_URS_2025_01/741120101" TargetMode="External"/><Relationship Id="rId45" Type="http://schemas.openxmlformats.org/officeDocument/2006/relationships/hyperlink" Target="https://podminky.urs.cz/item/CS_URS_2025_01/013254000" TargetMode="External"/><Relationship Id="rId53" Type="http://schemas.openxmlformats.org/officeDocument/2006/relationships/hyperlink" Target="https://podminky.urs.cz/item/CS_URS_2025_01/049103000" TargetMode="External"/><Relationship Id="rId58" Type="http://schemas.openxmlformats.org/officeDocument/2006/relationships/drawing" Target="../drawings/drawing9.xml"/><Relationship Id="rId5" Type="http://schemas.openxmlformats.org/officeDocument/2006/relationships/hyperlink" Target="https://podminky.urs.cz/item/CS_URS_2025_01/742210151" TargetMode="External"/><Relationship Id="rId19" Type="http://schemas.openxmlformats.org/officeDocument/2006/relationships/hyperlink" Target="https://podminky.urs.cz/item/CS_URS_2023_01/090001000.1" TargetMode="External"/><Relationship Id="rId4" Type="http://schemas.openxmlformats.org/officeDocument/2006/relationships/hyperlink" Target="https://podminky.urs.cz/item/CS_URS_2025_01/742210131" TargetMode="External"/><Relationship Id="rId9" Type="http://schemas.openxmlformats.org/officeDocument/2006/relationships/hyperlink" Target="https://podminky.urs.cz/item/CS_URS_2025_01/742110522" TargetMode="External"/><Relationship Id="rId14" Type="http://schemas.openxmlformats.org/officeDocument/2006/relationships/hyperlink" Target="https://podminky.urs.cz/item/CS_URS_2025_01/742210503" TargetMode="External"/><Relationship Id="rId22" Type="http://schemas.openxmlformats.org/officeDocument/2006/relationships/hyperlink" Target="https://podminky.urs.cz/item/CS_URS_2025_01/742111001" TargetMode="External"/><Relationship Id="rId27" Type="http://schemas.openxmlformats.org/officeDocument/2006/relationships/hyperlink" Target="https://podminky.urs.cz/item/CS_URS_2025_01/460931112" TargetMode="External"/><Relationship Id="rId30" Type="http://schemas.openxmlformats.org/officeDocument/2006/relationships/hyperlink" Target="https://podminky.urs.cz/item/CS_URS_2025_01/742110011" TargetMode="External"/><Relationship Id="rId35" Type="http://schemas.openxmlformats.org/officeDocument/2006/relationships/hyperlink" Target="https://podminky.urs.cz/item/CS_URS_2025_01/210020552" TargetMode="External"/><Relationship Id="rId43" Type="http://schemas.openxmlformats.org/officeDocument/2006/relationships/hyperlink" Target="https://podminky.urs.cz/item/CS_URS_2025_01/998742102" TargetMode="External"/><Relationship Id="rId48" Type="http://schemas.openxmlformats.org/officeDocument/2006/relationships/hyperlink" Target="https://podminky.urs.cz/item/CS_URS_2025_01/030001000" TargetMode="External"/><Relationship Id="rId56" Type="http://schemas.openxmlformats.org/officeDocument/2006/relationships/hyperlink" Target="https://podminky.urs.cz/item/CS_URS_2025_01/065103000" TargetMode="External"/><Relationship Id="rId8" Type="http://schemas.openxmlformats.org/officeDocument/2006/relationships/hyperlink" Target="https://podminky.urs.cz/item/CS_URS_2025_01/742210261" TargetMode="External"/><Relationship Id="rId51" Type="http://schemas.openxmlformats.org/officeDocument/2006/relationships/hyperlink" Target="https://podminky.urs.cz/item/CS_URS_2025_01/045303000" TargetMode="External"/><Relationship Id="rId3" Type="http://schemas.openxmlformats.org/officeDocument/2006/relationships/hyperlink" Target="https://podminky.urs.cz/item/CS_URS_2025_01/742210121" TargetMode="External"/><Relationship Id="rId12" Type="http://schemas.openxmlformats.org/officeDocument/2006/relationships/hyperlink" Target="https://podminky.urs.cz/item/CS_URS_2025_01/742210521" TargetMode="External"/><Relationship Id="rId17" Type="http://schemas.openxmlformats.org/officeDocument/2006/relationships/hyperlink" Target="https://podminky.urs.cz/item/CS_URS_2025_01/742121801" TargetMode="External"/><Relationship Id="rId25" Type="http://schemas.openxmlformats.org/officeDocument/2006/relationships/hyperlink" Target="https://podminky.urs.cz/item/CS_URS_2025_01/742111001" TargetMode="External"/><Relationship Id="rId33" Type="http://schemas.openxmlformats.org/officeDocument/2006/relationships/hyperlink" Target="https://podminky.urs.cz/item/CS_URS_2025_01/741920245" TargetMode="External"/><Relationship Id="rId38" Type="http://schemas.openxmlformats.org/officeDocument/2006/relationships/hyperlink" Target="https://podminky.urs.cz/item/CS_URS_2025_01/210100002" TargetMode="External"/><Relationship Id="rId46" Type="http://schemas.openxmlformats.org/officeDocument/2006/relationships/hyperlink" Target="https://podminky.urs.cz/item/CS_URS_2025_01/013324000" TargetMode="External"/><Relationship Id="rId20" Type="http://schemas.openxmlformats.org/officeDocument/2006/relationships/hyperlink" Target="https://podminky.urs.cz/item/CS_URS_2025_01/469973135" TargetMode="External"/><Relationship Id="rId41" Type="http://schemas.openxmlformats.org/officeDocument/2006/relationships/hyperlink" Target="https://podminky.urs.cz/item/CS_URS_2025_01/741122611" TargetMode="External"/><Relationship Id="rId54" Type="http://schemas.openxmlformats.org/officeDocument/2006/relationships/hyperlink" Target="https://podminky.urs.cz/item/CS_URS_2025_01/049303000" TargetMode="External"/><Relationship Id="rId1" Type="http://schemas.openxmlformats.org/officeDocument/2006/relationships/hyperlink" Target="https://podminky.urs.cz/item/CS_URS_2025_01/742210006" TargetMode="External"/><Relationship Id="rId6" Type="http://schemas.openxmlformats.org/officeDocument/2006/relationships/hyperlink" Target="https://podminky.urs.cz/item/CS_URS_2025_01/742210141" TargetMode="External"/><Relationship Id="rId15" Type="http://schemas.openxmlformats.org/officeDocument/2006/relationships/hyperlink" Target="https://podminky.urs.cz/item/CS_URS_2025_01/742210821" TargetMode="External"/><Relationship Id="rId23" Type="http://schemas.openxmlformats.org/officeDocument/2006/relationships/hyperlink" Target="https://podminky.urs.cz/item/CS_URS_2025_01/210020002" TargetMode="External"/><Relationship Id="rId28" Type="http://schemas.openxmlformats.org/officeDocument/2006/relationships/hyperlink" Target="https://podminky.urs.cz/item/CS_URS_2025_01/742122001" TargetMode="External"/><Relationship Id="rId36" Type="http://schemas.openxmlformats.org/officeDocument/2006/relationships/hyperlink" Target="https://podminky.urs.cz/item/CS_URS_2025_01/210020555" TargetMode="External"/><Relationship Id="rId49" Type="http://schemas.openxmlformats.org/officeDocument/2006/relationships/hyperlink" Target="https://podminky.urs.cz/item/CS_URS_2025_01/040001000" TargetMode="External"/><Relationship Id="rId57" Type="http://schemas.openxmlformats.org/officeDocument/2006/relationships/hyperlink" Target="https://podminky.urs.cz/item/CS_URS_2025_01/090001000" TargetMode="External"/><Relationship Id="rId10" Type="http://schemas.openxmlformats.org/officeDocument/2006/relationships/hyperlink" Target="https://podminky.urs.cz/item/CS_URS_2025_01/742210031" TargetMode="External"/><Relationship Id="rId31" Type="http://schemas.openxmlformats.org/officeDocument/2006/relationships/hyperlink" Target="https://podminky.urs.cz/item/CS_URS_2025_01/742110005" TargetMode="External"/><Relationship Id="rId44" Type="http://schemas.openxmlformats.org/officeDocument/2006/relationships/hyperlink" Target="https://podminky.urs.cz/item/CS_URS_2025_01/HZS2492" TargetMode="External"/><Relationship Id="rId52" Type="http://schemas.openxmlformats.org/officeDocument/2006/relationships/hyperlink" Target="https://podminky.urs.cz/item/CS_URS_2025_01/0490020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09"/>
  <sheetViews>
    <sheetView showGridLines="0" tabSelected="1" workbookViewId="0"/>
  </sheetViews>
  <sheetFormatPr defaultRowHeight="1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6" t="s">
        <v>0</v>
      </c>
      <c r="AZ1" s="16" t="s">
        <v>1</v>
      </c>
      <c r="BA1" s="16" t="s">
        <v>2</v>
      </c>
      <c r="BB1" s="16" t="s">
        <v>3</v>
      </c>
      <c r="BT1" s="16" t="s">
        <v>4</v>
      </c>
      <c r="BU1" s="16" t="s">
        <v>4</v>
      </c>
      <c r="BV1" s="16" t="s">
        <v>5</v>
      </c>
    </row>
    <row r="2" spans="1:74" ht="36.950000000000003" customHeight="1"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S2" s="17" t="s">
        <v>6</v>
      </c>
      <c r="BT2" s="17" t="s">
        <v>7</v>
      </c>
    </row>
    <row r="3" spans="1:74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20"/>
      <c r="BS3" s="17" t="s">
        <v>6</v>
      </c>
      <c r="BT3" s="17" t="s">
        <v>8</v>
      </c>
    </row>
    <row r="4" spans="1:74" ht="24.95" customHeight="1">
      <c r="B4" s="20"/>
      <c r="D4" s="21" t="s">
        <v>9</v>
      </c>
      <c r="AR4" s="20"/>
      <c r="AS4" s="22" t="s">
        <v>10</v>
      </c>
      <c r="BE4" s="23" t="s">
        <v>11</v>
      </c>
      <c r="BS4" s="17" t="s">
        <v>12</v>
      </c>
    </row>
    <row r="5" spans="1:74" ht="12" customHeight="1">
      <c r="B5" s="20"/>
      <c r="D5" s="24" t="s">
        <v>13</v>
      </c>
      <c r="K5" s="234" t="s">
        <v>14</v>
      </c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1"/>
      <c r="Z5" s="251"/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R5" s="20"/>
      <c r="BE5" s="231" t="s">
        <v>15</v>
      </c>
      <c r="BS5" s="17" t="s">
        <v>6</v>
      </c>
    </row>
    <row r="6" spans="1:74" ht="36.950000000000003" customHeight="1">
      <c r="B6" s="20"/>
      <c r="D6" s="26" t="s">
        <v>16</v>
      </c>
      <c r="K6" s="235" t="s">
        <v>17</v>
      </c>
      <c r="L6" s="251"/>
      <c r="M6" s="251"/>
      <c r="N6" s="251"/>
      <c r="O6" s="251"/>
      <c r="P6" s="251"/>
      <c r="Q6" s="251"/>
      <c r="R6" s="251"/>
      <c r="S6" s="251"/>
      <c r="T6" s="251"/>
      <c r="U6" s="251"/>
      <c r="V6" s="251"/>
      <c r="W6" s="251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R6" s="20"/>
      <c r="BE6" s="232"/>
      <c r="BS6" s="17" t="s">
        <v>6</v>
      </c>
    </row>
    <row r="7" spans="1:74" ht="12" customHeight="1">
      <c r="B7" s="20"/>
      <c r="D7" s="27" t="s">
        <v>18</v>
      </c>
      <c r="K7" s="25" t="s">
        <v>1</v>
      </c>
      <c r="AK7" s="27" t="s">
        <v>19</v>
      </c>
      <c r="AN7" s="25" t="s">
        <v>1</v>
      </c>
      <c r="AR7" s="20"/>
      <c r="BE7" s="232"/>
      <c r="BS7" s="17" t="s">
        <v>6</v>
      </c>
    </row>
    <row r="8" spans="1:74" ht="12" customHeight="1">
      <c r="B8" s="20"/>
      <c r="D8" s="27" t="s">
        <v>20</v>
      </c>
      <c r="K8" s="25" t="s">
        <v>21</v>
      </c>
      <c r="AK8" s="27" t="s">
        <v>22</v>
      </c>
      <c r="AN8" s="28" t="s">
        <v>23</v>
      </c>
      <c r="AR8" s="20"/>
      <c r="BE8" s="232"/>
      <c r="BS8" s="17" t="s">
        <v>6</v>
      </c>
    </row>
    <row r="9" spans="1:74" ht="14.45" customHeight="1">
      <c r="B9" s="20"/>
      <c r="AR9" s="20"/>
      <c r="BE9" s="232"/>
      <c r="BS9" s="17" t="s">
        <v>6</v>
      </c>
    </row>
    <row r="10" spans="1:74" ht="12" customHeight="1">
      <c r="B10" s="20"/>
      <c r="D10" s="27" t="s">
        <v>24</v>
      </c>
      <c r="AK10" s="27" t="s">
        <v>25</v>
      </c>
      <c r="AN10" s="25" t="s">
        <v>1</v>
      </c>
      <c r="AR10" s="20"/>
      <c r="BE10" s="232"/>
      <c r="BS10" s="17" t="s">
        <v>6</v>
      </c>
    </row>
    <row r="11" spans="1:74" ht="18.399999999999999" customHeight="1">
      <c r="B11" s="20"/>
      <c r="E11" s="25" t="s">
        <v>26</v>
      </c>
      <c r="AK11" s="27" t="s">
        <v>27</v>
      </c>
      <c r="AN11" s="25" t="s">
        <v>1</v>
      </c>
      <c r="AR11" s="20"/>
      <c r="BE11" s="232"/>
      <c r="BS11" s="17" t="s">
        <v>6</v>
      </c>
    </row>
    <row r="12" spans="1:74" ht="6.95" customHeight="1">
      <c r="B12" s="20"/>
      <c r="AR12" s="20"/>
      <c r="BE12" s="232"/>
      <c r="BS12" s="17" t="s">
        <v>6</v>
      </c>
    </row>
    <row r="13" spans="1:74" ht="12" customHeight="1">
      <c r="B13" s="20"/>
      <c r="D13" s="27" t="s">
        <v>28</v>
      </c>
      <c r="AK13" s="27" t="s">
        <v>25</v>
      </c>
      <c r="AN13" s="29" t="s">
        <v>29</v>
      </c>
      <c r="AR13" s="20"/>
      <c r="BE13" s="232"/>
      <c r="BS13" s="17" t="s">
        <v>6</v>
      </c>
    </row>
    <row r="14" spans="1:74">
      <c r="B14" s="20"/>
      <c r="E14" s="236" t="s">
        <v>29</v>
      </c>
      <c r="F14" s="237"/>
      <c r="G14" s="237"/>
      <c r="H14" s="237"/>
      <c r="I14" s="237"/>
      <c r="J14" s="237"/>
      <c r="K14" s="237"/>
      <c r="L14" s="237"/>
      <c r="M14" s="237"/>
      <c r="N14" s="237"/>
      <c r="O14" s="237"/>
      <c r="P14" s="237"/>
      <c r="Q14" s="237"/>
      <c r="R14" s="237"/>
      <c r="S14" s="237"/>
      <c r="T14" s="237"/>
      <c r="U14" s="237"/>
      <c r="V14" s="237"/>
      <c r="W14" s="237"/>
      <c r="X14" s="237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7" t="s">
        <v>27</v>
      </c>
      <c r="AN14" s="29" t="s">
        <v>29</v>
      </c>
      <c r="AR14" s="20"/>
      <c r="BE14" s="232"/>
      <c r="BS14" s="17" t="s">
        <v>6</v>
      </c>
    </row>
    <row r="15" spans="1:74" ht="6.95" customHeight="1">
      <c r="B15" s="20"/>
      <c r="AR15" s="20"/>
      <c r="BE15" s="232"/>
      <c r="BS15" s="17" t="s">
        <v>4</v>
      </c>
    </row>
    <row r="16" spans="1:74" ht="12" customHeight="1">
      <c r="B16" s="20"/>
      <c r="D16" s="27" t="s">
        <v>30</v>
      </c>
      <c r="AK16" s="27" t="s">
        <v>25</v>
      </c>
      <c r="AN16" s="25" t="s">
        <v>1</v>
      </c>
      <c r="AR16" s="20"/>
      <c r="BE16" s="232"/>
      <c r="BS16" s="17" t="s">
        <v>4</v>
      </c>
    </row>
    <row r="17" spans="2:71" ht="18.399999999999999" customHeight="1">
      <c r="B17" s="20"/>
      <c r="E17" s="25" t="s">
        <v>31</v>
      </c>
      <c r="AK17" s="27" t="s">
        <v>27</v>
      </c>
      <c r="AN17" s="25" t="s">
        <v>1</v>
      </c>
      <c r="AR17" s="20"/>
      <c r="BE17" s="232"/>
      <c r="BS17" s="17" t="s">
        <v>4</v>
      </c>
    </row>
    <row r="18" spans="2:71" ht="6.95" customHeight="1">
      <c r="B18" s="20"/>
      <c r="AR18" s="20"/>
      <c r="BE18" s="232"/>
      <c r="BS18" s="17" t="s">
        <v>6</v>
      </c>
    </row>
    <row r="19" spans="2:71" ht="12" customHeight="1">
      <c r="B19" s="20"/>
      <c r="D19" s="27" t="s">
        <v>32</v>
      </c>
      <c r="AK19" s="27" t="s">
        <v>25</v>
      </c>
      <c r="AN19" s="25" t="s">
        <v>1</v>
      </c>
      <c r="AR19" s="20"/>
      <c r="BE19" s="232"/>
      <c r="BS19" s="17" t="s">
        <v>6</v>
      </c>
    </row>
    <row r="20" spans="2:71" ht="18.399999999999999" customHeight="1">
      <c r="B20" s="20"/>
      <c r="E20" s="25" t="s">
        <v>33</v>
      </c>
      <c r="AK20" s="27" t="s">
        <v>27</v>
      </c>
      <c r="AN20" s="25" t="s">
        <v>1</v>
      </c>
      <c r="AR20" s="20"/>
      <c r="BE20" s="232"/>
      <c r="BS20" s="17" t="s">
        <v>34</v>
      </c>
    </row>
    <row r="21" spans="2:71" ht="6.95" customHeight="1">
      <c r="B21" s="20"/>
      <c r="AR21" s="20"/>
      <c r="BE21" s="232"/>
    </row>
    <row r="22" spans="2:71" ht="12" customHeight="1">
      <c r="B22" s="20"/>
      <c r="D22" s="27" t="s">
        <v>35</v>
      </c>
      <c r="AR22" s="20"/>
      <c r="BE22" s="232"/>
    </row>
    <row r="23" spans="2:71" ht="16.5" customHeight="1">
      <c r="B23" s="20"/>
      <c r="E23" s="238" t="s">
        <v>1</v>
      </c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R23" s="20"/>
      <c r="BE23" s="232"/>
    </row>
    <row r="24" spans="2:71" ht="6.95" customHeight="1">
      <c r="B24" s="20"/>
      <c r="AR24" s="20"/>
      <c r="BE24" s="232"/>
    </row>
    <row r="25" spans="2:71" ht="6.95" customHeight="1">
      <c r="B25" s="20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R25" s="20"/>
      <c r="BE25" s="232"/>
    </row>
    <row r="26" spans="2:71" s="1" customFormat="1" ht="25.9" customHeight="1">
      <c r="B26" s="32"/>
      <c r="D26" s="33" t="s">
        <v>36</v>
      </c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V26" s="34"/>
      <c r="W26" s="34"/>
      <c r="X26" s="34"/>
      <c r="Y26" s="34"/>
      <c r="Z26" s="34"/>
      <c r="AA26" s="34"/>
      <c r="AB26" s="34"/>
      <c r="AC26" s="34"/>
      <c r="AD26" s="34"/>
      <c r="AE26" s="34"/>
      <c r="AF26" s="34"/>
      <c r="AG26" s="34"/>
      <c r="AH26" s="34"/>
      <c r="AI26" s="34"/>
      <c r="AJ26" s="34"/>
      <c r="AK26" s="239">
        <f>ROUND(AG94,2)</f>
        <v>0</v>
      </c>
      <c r="AL26" s="240"/>
      <c r="AM26" s="240"/>
      <c r="AN26" s="240"/>
      <c r="AO26" s="240"/>
      <c r="AR26" s="32"/>
      <c r="BE26" s="232"/>
    </row>
    <row r="27" spans="2:71" s="1" customFormat="1" ht="6.95" customHeight="1">
      <c r="B27" s="32"/>
      <c r="AR27" s="32"/>
      <c r="BE27" s="232"/>
    </row>
    <row r="28" spans="2:71" s="1" customFormat="1">
      <c r="B28" s="32"/>
      <c r="L28" s="241" t="s">
        <v>37</v>
      </c>
      <c r="M28" s="241"/>
      <c r="N28" s="241"/>
      <c r="O28" s="241"/>
      <c r="P28" s="241"/>
      <c r="W28" s="241" t="s">
        <v>38</v>
      </c>
      <c r="X28" s="241"/>
      <c r="Y28" s="241"/>
      <c r="Z28" s="241"/>
      <c r="AA28" s="241"/>
      <c r="AB28" s="241"/>
      <c r="AC28" s="241"/>
      <c r="AD28" s="241"/>
      <c r="AE28" s="241"/>
      <c r="AK28" s="241" t="s">
        <v>39</v>
      </c>
      <c r="AL28" s="241"/>
      <c r="AM28" s="241"/>
      <c r="AN28" s="241"/>
      <c r="AO28" s="241"/>
      <c r="AR28" s="32"/>
      <c r="BE28" s="232"/>
    </row>
    <row r="29" spans="2:71" s="2" customFormat="1" ht="14.45" customHeight="1">
      <c r="B29" s="36"/>
      <c r="D29" s="27" t="s">
        <v>40</v>
      </c>
      <c r="F29" s="27" t="s">
        <v>41</v>
      </c>
      <c r="L29" s="223">
        <v>0.21</v>
      </c>
      <c r="M29" s="224"/>
      <c r="N29" s="224"/>
      <c r="O29" s="224"/>
      <c r="P29" s="224"/>
      <c r="W29" s="225">
        <f>ROUND(AZ94, 2)</f>
        <v>0</v>
      </c>
      <c r="X29" s="224"/>
      <c r="Y29" s="224"/>
      <c r="Z29" s="224"/>
      <c r="AA29" s="224"/>
      <c r="AB29" s="224"/>
      <c r="AC29" s="224"/>
      <c r="AD29" s="224"/>
      <c r="AE29" s="224"/>
      <c r="AK29" s="225">
        <f>ROUND(AV94, 2)</f>
        <v>0</v>
      </c>
      <c r="AL29" s="224"/>
      <c r="AM29" s="224"/>
      <c r="AN29" s="224"/>
      <c r="AO29" s="224"/>
      <c r="AR29" s="36"/>
      <c r="BE29" s="233"/>
    </row>
    <row r="30" spans="2:71" s="2" customFormat="1" ht="14.45" customHeight="1">
      <c r="B30" s="36"/>
      <c r="F30" s="27" t="s">
        <v>42</v>
      </c>
      <c r="L30" s="223">
        <v>0.12</v>
      </c>
      <c r="M30" s="224"/>
      <c r="N30" s="224"/>
      <c r="O30" s="224"/>
      <c r="P30" s="224"/>
      <c r="W30" s="225">
        <f>ROUND(BA94, 2)</f>
        <v>0</v>
      </c>
      <c r="X30" s="224"/>
      <c r="Y30" s="224"/>
      <c r="Z30" s="224"/>
      <c r="AA30" s="224"/>
      <c r="AB30" s="224"/>
      <c r="AC30" s="224"/>
      <c r="AD30" s="224"/>
      <c r="AE30" s="224"/>
      <c r="AK30" s="225">
        <f>ROUND(AW94, 2)</f>
        <v>0</v>
      </c>
      <c r="AL30" s="224"/>
      <c r="AM30" s="224"/>
      <c r="AN30" s="224"/>
      <c r="AO30" s="224"/>
      <c r="AR30" s="36"/>
      <c r="BE30" s="233"/>
    </row>
    <row r="31" spans="2:71" s="2" customFormat="1" ht="14.45" hidden="1" customHeight="1">
      <c r="B31" s="36"/>
      <c r="F31" s="27" t="s">
        <v>43</v>
      </c>
      <c r="L31" s="223">
        <v>0.21</v>
      </c>
      <c r="M31" s="224"/>
      <c r="N31" s="224"/>
      <c r="O31" s="224"/>
      <c r="P31" s="224"/>
      <c r="W31" s="225">
        <f>ROUND(BB94, 2)</f>
        <v>0</v>
      </c>
      <c r="X31" s="224"/>
      <c r="Y31" s="224"/>
      <c r="Z31" s="224"/>
      <c r="AA31" s="224"/>
      <c r="AB31" s="224"/>
      <c r="AC31" s="224"/>
      <c r="AD31" s="224"/>
      <c r="AE31" s="224"/>
      <c r="AK31" s="225">
        <v>0</v>
      </c>
      <c r="AL31" s="224"/>
      <c r="AM31" s="224"/>
      <c r="AN31" s="224"/>
      <c r="AO31" s="224"/>
      <c r="AR31" s="36"/>
      <c r="BE31" s="233"/>
    </row>
    <row r="32" spans="2:71" s="2" customFormat="1" ht="14.45" hidden="1" customHeight="1">
      <c r="B32" s="36"/>
      <c r="F32" s="27" t="s">
        <v>44</v>
      </c>
      <c r="L32" s="223">
        <v>0.12</v>
      </c>
      <c r="M32" s="224"/>
      <c r="N32" s="224"/>
      <c r="O32" s="224"/>
      <c r="P32" s="224"/>
      <c r="W32" s="225">
        <f>ROUND(BC94, 2)</f>
        <v>0</v>
      </c>
      <c r="X32" s="224"/>
      <c r="Y32" s="224"/>
      <c r="Z32" s="224"/>
      <c r="AA32" s="224"/>
      <c r="AB32" s="224"/>
      <c r="AC32" s="224"/>
      <c r="AD32" s="224"/>
      <c r="AE32" s="224"/>
      <c r="AK32" s="225">
        <v>0</v>
      </c>
      <c r="AL32" s="224"/>
      <c r="AM32" s="224"/>
      <c r="AN32" s="224"/>
      <c r="AO32" s="224"/>
      <c r="AR32" s="36"/>
      <c r="BE32" s="233"/>
    </row>
    <row r="33" spans="2:57" s="2" customFormat="1" ht="14.45" hidden="1" customHeight="1">
      <c r="B33" s="36"/>
      <c r="F33" s="27" t="s">
        <v>45</v>
      </c>
      <c r="L33" s="223">
        <v>0</v>
      </c>
      <c r="M33" s="224"/>
      <c r="N33" s="224"/>
      <c r="O33" s="224"/>
      <c r="P33" s="224"/>
      <c r="W33" s="225">
        <f>ROUND(BD94, 2)</f>
        <v>0</v>
      </c>
      <c r="X33" s="224"/>
      <c r="Y33" s="224"/>
      <c r="Z33" s="224"/>
      <c r="AA33" s="224"/>
      <c r="AB33" s="224"/>
      <c r="AC33" s="224"/>
      <c r="AD33" s="224"/>
      <c r="AE33" s="224"/>
      <c r="AK33" s="225">
        <v>0</v>
      </c>
      <c r="AL33" s="224"/>
      <c r="AM33" s="224"/>
      <c r="AN33" s="224"/>
      <c r="AO33" s="224"/>
      <c r="AR33" s="36"/>
      <c r="BE33" s="233"/>
    </row>
    <row r="34" spans="2:57" s="1" customFormat="1" ht="6.95" customHeight="1">
      <c r="B34" s="32"/>
      <c r="AR34" s="32"/>
      <c r="BE34" s="232"/>
    </row>
    <row r="35" spans="2:57" s="1" customFormat="1" ht="25.9" customHeight="1">
      <c r="B35" s="32"/>
      <c r="C35" s="37"/>
      <c r="D35" s="38" t="s">
        <v>46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40" t="s">
        <v>47</v>
      </c>
      <c r="U35" s="39"/>
      <c r="V35" s="39"/>
      <c r="W35" s="39"/>
      <c r="X35" s="229" t="s">
        <v>48</v>
      </c>
      <c r="Y35" s="227"/>
      <c r="Z35" s="227"/>
      <c r="AA35" s="227"/>
      <c r="AB35" s="227"/>
      <c r="AC35" s="39"/>
      <c r="AD35" s="39"/>
      <c r="AE35" s="39"/>
      <c r="AF35" s="39"/>
      <c r="AG35" s="39"/>
      <c r="AH35" s="39"/>
      <c r="AI35" s="39"/>
      <c r="AJ35" s="39"/>
      <c r="AK35" s="226">
        <f>SUM(AK26:AK33)</f>
        <v>0</v>
      </c>
      <c r="AL35" s="227"/>
      <c r="AM35" s="227"/>
      <c r="AN35" s="227"/>
      <c r="AO35" s="228"/>
      <c r="AP35" s="37"/>
      <c r="AQ35" s="37"/>
      <c r="AR35" s="32"/>
    </row>
    <row r="36" spans="2:57" s="1" customFormat="1" ht="6.95" customHeight="1">
      <c r="B36" s="32"/>
      <c r="AR36" s="32"/>
    </row>
    <row r="37" spans="2:57" s="1" customFormat="1" ht="14.45" customHeight="1">
      <c r="B37" s="32"/>
      <c r="AR37" s="32"/>
    </row>
    <row r="38" spans="2:57" ht="14.45" customHeight="1">
      <c r="B38" s="20"/>
      <c r="AR38" s="20"/>
    </row>
    <row r="39" spans="2:57" ht="14.45" customHeight="1">
      <c r="B39" s="20"/>
      <c r="AR39" s="20"/>
    </row>
    <row r="40" spans="2:57" ht="14.45" customHeight="1">
      <c r="B40" s="20"/>
      <c r="AR40" s="20"/>
    </row>
    <row r="41" spans="2:57" ht="14.45" customHeight="1">
      <c r="B41" s="20"/>
      <c r="AR41" s="20"/>
    </row>
    <row r="42" spans="2:57" ht="14.45" customHeight="1">
      <c r="B42" s="20"/>
      <c r="AR42" s="20"/>
    </row>
    <row r="43" spans="2:57" ht="14.45" customHeight="1">
      <c r="B43" s="20"/>
      <c r="AR43" s="20"/>
    </row>
    <row r="44" spans="2:57" ht="14.45" customHeight="1">
      <c r="B44" s="20"/>
      <c r="AR44" s="20"/>
    </row>
    <row r="45" spans="2:57" ht="14.45" customHeight="1">
      <c r="B45" s="20"/>
      <c r="AR45" s="20"/>
    </row>
    <row r="46" spans="2:57" ht="14.45" customHeight="1">
      <c r="B46" s="20"/>
      <c r="AR46" s="20"/>
    </row>
    <row r="47" spans="2:57" ht="14.45" customHeight="1">
      <c r="B47" s="20"/>
      <c r="AR47" s="20"/>
    </row>
    <row r="48" spans="2:57" ht="14.45" customHeight="1">
      <c r="B48" s="20"/>
      <c r="AR48" s="20"/>
    </row>
    <row r="49" spans="2:44" s="1" customFormat="1" ht="14.45" customHeight="1">
      <c r="B49" s="32"/>
      <c r="D49" s="41" t="s">
        <v>49</v>
      </c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1" t="s">
        <v>50</v>
      </c>
      <c r="AI49" s="42"/>
      <c r="AJ49" s="42"/>
      <c r="AK49" s="42"/>
      <c r="AL49" s="42"/>
      <c r="AM49" s="42"/>
      <c r="AN49" s="42"/>
      <c r="AO49" s="42"/>
      <c r="AR49" s="32"/>
    </row>
    <row r="50" spans="2:44">
      <c r="B50" s="20"/>
      <c r="AR50" s="20"/>
    </row>
    <row r="51" spans="2:44">
      <c r="B51" s="20"/>
      <c r="AR51" s="20"/>
    </row>
    <row r="52" spans="2:44">
      <c r="B52" s="20"/>
      <c r="AR52" s="20"/>
    </row>
    <row r="53" spans="2:44">
      <c r="B53" s="20"/>
      <c r="AR53" s="20"/>
    </row>
    <row r="54" spans="2:44">
      <c r="B54" s="20"/>
      <c r="AR54" s="20"/>
    </row>
    <row r="55" spans="2:44">
      <c r="B55" s="20"/>
      <c r="AR55" s="20"/>
    </row>
    <row r="56" spans="2:44">
      <c r="B56" s="20"/>
      <c r="AR56" s="20"/>
    </row>
    <row r="57" spans="2:44">
      <c r="B57" s="20"/>
      <c r="AR57" s="20"/>
    </row>
    <row r="58" spans="2:44">
      <c r="B58" s="20"/>
      <c r="AR58" s="20"/>
    </row>
    <row r="59" spans="2:44">
      <c r="B59" s="20"/>
      <c r="AR59" s="20"/>
    </row>
    <row r="60" spans="2:44" s="1" customFormat="1">
      <c r="B60" s="32"/>
      <c r="D60" s="43" t="s">
        <v>51</v>
      </c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43" t="s">
        <v>52</v>
      </c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43" t="s">
        <v>51</v>
      </c>
      <c r="AI60" s="34"/>
      <c r="AJ60" s="34"/>
      <c r="AK60" s="34"/>
      <c r="AL60" s="34"/>
      <c r="AM60" s="43" t="s">
        <v>52</v>
      </c>
      <c r="AN60" s="34"/>
      <c r="AO60" s="34"/>
      <c r="AR60" s="32"/>
    </row>
    <row r="61" spans="2:44">
      <c r="B61" s="20"/>
      <c r="AR61" s="20"/>
    </row>
    <row r="62" spans="2:44">
      <c r="B62" s="20"/>
      <c r="AR62" s="20"/>
    </row>
    <row r="63" spans="2:44">
      <c r="B63" s="20"/>
      <c r="AR63" s="20"/>
    </row>
    <row r="64" spans="2:44" s="1" customFormat="1">
      <c r="B64" s="32"/>
      <c r="D64" s="41" t="s">
        <v>53</v>
      </c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1" t="s">
        <v>54</v>
      </c>
      <c r="AI64" s="42"/>
      <c r="AJ64" s="42"/>
      <c r="AK64" s="42"/>
      <c r="AL64" s="42"/>
      <c r="AM64" s="42"/>
      <c r="AN64" s="42"/>
      <c r="AO64" s="42"/>
      <c r="AR64" s="32"/>
    </row>
    <row r="65" spans="2:44">
      <c r="B65" s="20"/>
      <c r="AR65" s="20"/>
    </row>
    <row r="66" spans="2:44">
      <c r="B66" s="20"/>
      <c r="AR66" s="20"/>
    </row>
    <row r="67" spans="2:44">
      <c r="B67" s="20"/>
      <c r="AR67" s="20"/>
    </row>
    <row r="68" spans="2:44">
      <c r="B68" s="20"/>
      <c r="AR68" s="20"/>
    </row>
    <row r="69" spans="2:44">
      <c r="B69" s="20"/>
      <c r="AR69" s="20"/>
    </row>
    <row r="70" spans="2:44">
      <c r="B70" s="20"/>
      <c r="AR70" s="20"/>
    </row>
    <row r="71" spans="2:44">
      <c r="B71" s="20"/>
      <c r="AR71" s="20"/>
    </row>
    <row r="72" spans="2:44">
      <c r="B72" s="20"/>
      <c r="AR72" s="20"/>
    </row>
    <row r="73" spans="2:44">
      <c r="B73" s="20"/>
      <c r="AR73" s="20"/>
    </row>
    <row r="74" spans="2:44">
      <c r="B74" s="20"/>
      <c r="AR74" s="20"/>
    </row>
    <row r="75" spans="2:44" s="1" customFormat="1">
      <c r="B75" s="32"/>
      <c r="D75" s="43" t="s">
        <v>51</v>
      </c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43" t="s">
        <v>52</v>
      </c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43" t="s">
        <v>51</v>
      </c>
      <c r="AI75" s="34"/>
      <c r="AJ75" s="34"/>
      <c r="AK75" s="34"/>
      <c r="AL75" s="34"/>
      <c r="AM75" s="43" t="s">
        <v>52</v>
      </c>
      <c r="AN75" s="34"/>
      <c r="AO75" s="34"/>
      <c r="AR75" s="32"/>
    </row>
    <row r="76" spans="2:44" s="1" customFormat="1">
      <c r="B76" s="32"/>
      <c r="AR76" s="32"/>
    </row>
    <row r="77" spans="2:44" s="1" customFormat="1" ht="6.9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32"/>
    </row>
    <row r="81" spans="1:91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32"/>
    </row>
    <row r="82" spans="1:91" s="1" customFormat="1" ht="24.95" customHeight="1">
      <c r="B82" s="32"/>
      <c r="C82" s="21" t="s">
        <v>55</v>
      </c>
      <c r="AR82" s="32"/>
    </row>
    <row r="83" spans="1:91" s="1" customFormat="1" ht="6.95" customHeight="1">
      <c r="B83" s="32"/>
      <c r="AR83" s="32"/>
    </row>
    <row r="84" spans="1:91" s="3" customFormat="1" ht="12" customHeight="1">
      <c r="B84" s="48"/>
      <c r="C84" s="27" t="s">
        <v>13</v>
      </c>
      <c r="L84" s="3" t="str">
        <f>K5</f>
        <v>2025-05</v>
      </c>
      <c r="AR84" s="48"/>
    </row>
    <row r="85" spans="1:91" s="4" customFormat="1" ht="36.950000000000003" customHeight="1">
      <c r="B85" s="49"/>
      <c r="C85" s="50" t="s">
        <v>16</v>
      </c>
      <c r="L85" s="242" t="str">
        <f>K6</f>
        <v>Nemocnice Jihlava – pracoviště magnetické rezonance</v>
      </c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  <c r="AD85" s="243"/>
      <c r="AE85" s="243"/>
      <c r="AF85" s="243"/>
      <c r="AG85" s="243"/>
      <c r="AH85" s="243"/>
      <c r="AI85" s="243"/>
      <c r="AJ85" s="243"/>
      <c r="AR85" s="49"/>
    </row>
    <row r="86" spans="1:91" s="1" customFormat="1" ht="6.95" customHeight="1">
      <c r="B86" s="32"/>
      <c r="AR86" s="32"/>
    </row>
    <row r="87" spans="1:91" s="1" customFormat="1" ht="12" customHeight="1">
      <c r="B87" s="32"/>
      <c r="C87" s="27" t="s">
        <v>20</v>
      </c>
      <c r="L87" s="51" t="str">
        <f>IF(K8="","",K8)</f>
        <v>Jihlava</v>
      </c>
      <c r="AI87" s="27" t="s">
        <v>22</v>
      </c>
      <c r="AM87" s="216" t="str">
        <f>IF(AN8= "","",AN8)</f>
        <v>23. 6. 2025</v>
      </c>
      <c r="AN87" s="216"/>
      <c r="AR87" s="32"/>
    </row>
    <row r="88" spans="1:91" s="1" customFormat="1" ht="6.95" customHeight="1">
      <c r="B88" s="32"/>
      <c r="AR88" s="32"/>
    </row>
    <row r="89" spans="1:91" s="1" customFormat="1" ht="27.95" customHeight="1">
      <c r="B89" s="32"/>
      <c r="C89" s="27" t="s">
        <v>24</v>
      </c>
      <c r="L89" s="3" t="str">
        <f>IF(E11= "","",E11)</f>
        <v>Nemocnice Jihlava</v>
      </c>
      <c r="AI89" s="27" t="s">
        <v>30</v>
      </c>
      <c r="AM89" s="217" t="str">
        <f>IF(E17="","",E17)</f>
        <v>Penta Projekt s.r.o., Mrštíkova 12, Jihlava</v>
      </c>
      <c r="AN89" s="218"/>
      <c r="AO89" s="218"/>
      <c r="AP89" s="218"/>
      <c r="AR89" s="32"/>
      <c r="AS89" s="219" t="s">
        <v>56</v>
      </c>
      <c r="AT89" s="220"/>
      <c r="AU89" s="53"/>
      <c r="AV89" s="53"/>
      <c r="AW89" s="53"/>
      <c r="AX89" s="53"/>
      <c r="AY89" s="53"/>
      <c r="AZ89" s="53"/>
      <c r="BA89" s="53"/>
      <c r="BB89" s="53"/>
      <c r="BC89" s="53"/>
      <c r="BD89" s="54"/>
    </row>
    <row r="90" spans="1:91" s="1" customFormat="1" ht="15.2" customHeight="1">
      <c r="B90" s="32"/>
      <c r="C90" s="27" t="s">
        <v>28</v>
      </c>
      <c r="L90" s="3" t="str">
        <f>IF(E14= "Vyplň údaj","",E14)</f>
        <v/>
      </c>
      <c r="AI90" s="27" t="s">
        <v>32</v>
      </c>
      <c r="AM90" s="217" t="str">
        <f>IF(E20="","",E20)</f>
        <v>Bc. Jakub Čermák</v>
      </c>
      <c r="AN90" s="218"/>
      <c r="AO90" s="218"/>
      <c r="AP90" s="218"/>
      <c r="AR90" s="32"/>
      <c r="AS90" s="221"/>
      <c r="AT90" s="222"/>
      <c r="BD90" s="56"/>
    </row>
    <row r="91" spans="1:91" s="1" customFormat="1" ht="10.9" customHeight="1">
      <c r="B91" s="32"/>
      <c r="AR91" s="32"/>
      <c r="AS91" s="221"/>
      <c r="AT91" s="222"/>
      <c r="BD91" s="56"/>
    </row>
    <row r="92" spans="1:91" s="1" customFormat="1" ht="29.25" customHeight="1">
      <c r="B92" s="32"/>
      <c r="C92" s="246" t="s">
        <v>57</v>
      </c>
      <c r="D92" s="211"/>
      <c r="E92" s="211"/>
      <c r="F92" s="211"/>
      <c r="G92" s="211"/>
      <c r="H92" s="57"/>
      <c r="I92" s="210" t="s">
        <v>58</v>
      </c>
      <c r="J92" s="211"/>
      <c r="K92" s="211"/>
      <c r="L92" s="211"/>
      <c r="M92" s="211"/>
      <c r="N92" s="211"/>
      <c r="O92" s="211"/>
      <c r="P92" s="211"/>
      <c r="Q92" s="211"/>
      <c r="R92" s="211"/>
      <c r="S92" s="211"/>
      <c r="T92" s="211"/>
      <c r="U92" s="211"/>
      <c r="V92" s="211"/>
      <c r="W92" s="211"/>
      <c r="X92" s="211"/>
      <c r="Y92" s="211"/>
      <c r="Z92" s="211"/>
      <c r="AA92" s="211"/>
      <c r="AB92" s="211"/>
      <c r="AC92" s="211"/>
      <c r="AD92" s="211"/>
      <c r="AE92" s="211"/>
      <c r="AF92" s="211"/>
      <c r="AG92" s="214" t="s">
        <v>59</v>
      </c>
      <c r="AH92" s="211"/>
      <c r="AI92" s="211"/>
      <c r="AJ92" s="211"/>
      <c r="AK92" s="211"/>
      <c r="AL92" s="211"/>
      <c r="AM92" s="211"/>
      <c r="AN92" s="210" t="s">
        <v>60</v>
      </c>
      <c r="AO92" s="211"/>
      <c r="AP92" s="212"/>
      <c r="AQ92" s="58" t="s">
        <v>61</v>
      </c>
      <c r="AR92" s="32"/>
      <c r="AS92" s="59" t="s">
        <v>62</v>
      </c>
      <c r="AT92" s="60" t="s">
        <v>63</v>
      </c>
      <c r="AU92" s="60" t="s">
        <v>64</v>
      </c>
      <c r="AV92" s="60" t="s">
        <v>65</v>
      </c>
      <c r="AW92" s="60" t="s">
        <v>66</v>
      </c>
      <c r="AX92" s="60" t="s">
        <v>67</v>
      </c>
      <c r="AY92" s="60" t="s">
        <v>68</v>
      </c>
      <c r="AZ92" s="60" t="s">
        <v>69</v>
      </c>
      <c r="BA92" s="60" t="s">
        <v>70</v>
      </c>
      <c r="BB92" s="60" t="s">
        <v>71</v>
      </c>
      <c r="BC92" s="60" t="s">
        <v>72</v>
      </c>
      <c r="BD92" s="61" t="s">
        <v>73</v>
      </c>
    </row>
    <row r="93" spans="1:91" s="1" customFormat="1" ht="10.9" customHeight="1">
      <c r="B93" s="32"/>
      <c r="AR93" s="32"/>
      <c r="AS93" s="62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4"/>
    </row>
    <row r="94" spans="1:91" s="5" customFormat="1" ht="32.450000000000003" customHeight="1">
      <c r="B94" s="63"/>
      <c r="C94" s="64" t="s">
        <v>74</v>
      </c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5"/>
      <c r="V94" s="65"/>
      <c r="W94" s="65"/>
      <c r="X94" s="65"/>
      <c r="Y94" s="65"/>
      <c r="Z94" s="65"/>
      <c r="AA94" s="65"/>
      <c r="AB94" s="65"/>
      <c r="AC94" s="65"/>
      <c r="AD94" s="65"/>
      <c r="AE94" s="65"/>
      <c r="AF94" s="65"/>
      <c r="AG94" s="245">
        <f>ROUND(AG95+AG106+AG107,2)</f>
        <v>0</v>
      </c>
      <c r="AH94" s="245"/>
      <c r="AI94" s="245"/>
      <c r="AJ94" s="245"/>
      <c r="AK94" s="245"/>
      <c r="AL94" s="245"/>
      <c r="AM94" s="245"/>
      <c r="AN94" s="213">
        <f>SUM(AG94,AT94)</f>
        <v>0</v>
      </c>
      <c r="AO94" s="213"/>
      <c r="AP94" s="213"/>
      <c r="AQ94" s="67" t="s">
        <v>1</v>
      </c>
      <c r="AR94" s="63"/>
      <c r="AS94" s="68">
        <f>ROUND(AS95+AS106+AS107,2)</f>
        <v>0</v>
      </c>
      <c r="AT94" s="69">
        <f>ROUND(SUM(AV94:AW94),2)</f>
        <v>0</v>
      </c>
      <c r="AU94" s="70">
        <f>ROUND(AU95+AU106+AU107,5)</f>
        <v>0</v>
      </c>
      <c r="AV94" s="69">
        <f>ROUND(AZ94*L29,2)</f>
        <v>0</v>
      </c>
      <c r="AW94" s="69">
        <f>ROUND(BA94*L30,2)</f>
        <v>0</v>
      </c>
      <c r="AX94" s="69">
        <f>ROUND(BB94*L29,2)</f>
        <v>0</v>
      </c>
      <c r="AY94" s="69">
        <f>ROUND(BC94*L30,2)</f>
        <v>0</v>
      </c>
      <c r="AZ94" s="69">
        <f>ROUND(AZ95+AZ106+AZ107,2)</f>
        <v>0</v>
      </c>
      <c r="BA94" s="69">
        <f>ROUND(BA95+BA106+BA107,2)</f>
        <v>0</v>
      </c>
      <c r="BB94" s="69">
        <f>ROUND(BB95+BB106+BB107,2)</f>
        <v>0</v>
      </c>
      <c r="BC94" s="69">
        <f>ROUND(BC95+BC106+BC107,2)</f>
        <v>0</v>
      </c>
      <c r="BD94" s="71">
        <f>ROUND(BD95+BD106+BD107,2)</f>
        <v>0</v>
      </c>
      <c r="BS94" s="72" t="s">
        <v>75</v>
      </c>
      <c r="BT94" s="72" t="s">
        <v>76</v>
      </c>
      <c r="BU94" s="73" t="s">
        <v>77</v>
      </c>
      <c r="BV94" s="72" t="s">
        <v>78</v>
      </c>
      <c r="BW94" s="72" t="s">
        <v>5</v>
      </c>
      <c r="BX94" s="72" t="s">
        <v>79</v>
      </c>
      <c r="CL94" s="72" t="s">
        <v>1</v>
      </c>
    </row>
    <row r="95" spans="1:91" s="6" customFormat="1" ht="16.5" customHeight="1">
      <c r="B95" s="74"/>
      <c r="C95" s="75"/>
      <c r="D95" s="230" t="s">
        <v>80</v>
      </c>
      <c r="E95" s="230"/>
      <c r="F95" s="230"/>
      <c r="G95" s="230"/>
      <c r="H95" s="230"/>
      <c r="I95" s="76"/>
      <c r="J95" s="230" t="s">
        <v>81</v>
      </c>
      <c r="K95" s="230"/>
      <c r="L95" s="230"/>
      <c r="M95" s="230"/>
      <c r="N95" s="230"/>
      <c r="O95" s="230"/>
      <c r="P95" s="230"/>
      <c r="Q95" s="230"/>
      <c r="R95" s="230"/>
      <c r="S95" s="230"/>
      <c r="T95" s="230"/>
      <c r="U95" s="230"/>
      <c r="V95" s="230"/>
      <c r="W95" s="230"/>
      <c r="X95" s="230"/>
      <c r="Y95" s="230"/>
      <c r="Z95" s="230"/>
      <c r="AA95" s="230"/>
      <c r="AB95" s="230"/>
      <c r="AC95" s="230"/>
      <c r="AD95" s="230"/>
      <c r="AE95" s="230"/>
      <c r="AF95" s="230"/>
      <c r="AG95" s="215">
        <f>ROUND(SUM(AG96:AG105),2)</f>
        <v>0</v>
      </c>
      <c r="AH95" s="209"/>
      <c r="AI95" s="209"/>
      <c r="AJ95" s="209"/>
      <c r="AK95" s="209"/>
      <c r="AL95" s="209"/>
      <c r="AM95" s="209"/>
      <c r="AN95" s="208">
        <f>SUM(AG95,AT95)</f>
        <v>0</v>
      </c>
      <c r="AO95" s="209"/>
      <c r="AP95" s="209"/>
      <c r="AQ95" s="77" t="s">
        <v>82</v>
      </c>
      <c r="AR95" s="74"/>
      <c r="AS95" s="78">
        <f>ROUND(SUM(AS96:AS105),2)</f>
        <v>0</v>
      </c>
      <c r="AT95" s="79">
        <f>ROUND(SUM(AV95:AW95),2)</f>
        <v>0</v>
      </c>
      <c r="AU95" s="80">
        <f>ROUND(SUM(AU96:AU105),5)</f>
        <v>0</v>
      </c>
      <c r="AV95" s="79">
        <f>ROUND(AZ95*L29,2)</f>
        <v>0</v>
      </c>
      <c r="AW95" s="79">
        <f>ROUND(BA95*L30,2)</f>
        <v>0</v>
      </c>
      <c r="AX95" s="79">
        <f>ROUND(BB95*L29,2)</f>
        <v>0</v>
      </c>
      <c r="AY95" s="79">
        <f>ROUND(BC95*L30,2)</f>
        <v>0</v>
      </c>
      <c r="AZ95" s="79">
        <f>ROUND(SUM(AZ96:AZ105),2)</f>
        <v>0</v>
      </c>
      <c r="BA95" s="79">
        <f>ROUND(SUM(BA96:BA105),2)</f>
        <v>0</v>
      </c>
      <c r="BB95" s="79">
        <f>ROUND(SUM(BB96:BB105),2)</f>
        <v>0</v>
      </c>
      <c r="BC95" s="79">
        <f>ROUND(SUM(BC96:BC105),2)</f>
        <v>0</v>
      </c>
      <c r="BD95" s="81">
        <f>ROUND(SUM(BD96:BD105),2)</f>
        <v>0</v>
      </c>
      <c r="BS95" s="82" t="s">
        <v>75</v>
      </c>
      <c r="BT95" s="82" t="s">
        <v>83</v>
      </c>
      <c r="BU95" s="82" t="s">
        <v>77</v>
      </c>
      <c r="BV95" s="82" t="s">
        <v>78</v>
      </c>
      <c r="BW95" s="82" t="s">
        <v>84</v>
      </c>
      <c r="BX95" s="82" t="s">
        <v>5</v>
      </c>
      <c r="CL95" s="82" t="s">
        <v>1</v>
      </c>
      <c r="CM95" s="82" t="s">
        <v>85</v>
      </c>
    </row>
    <row r="96" spans="1:91" s="3" customFormat="1" ht="16.5" customHeight="1">
      <c r="A96" s="83" t="s">
        <v>86</v>
      </c>
      <c r="B96" s="48"/>
      <c r="C96" s="9"/>
      <c r="D96" s="9"/>
      <c r="E96" s="244" t="s">
        <v>87</v>
      </c>
      <c r="F96" s="244"/>
      <c r="G96" s="244"/>
      <c r="H96" s="244"/>
      <c r="I96" s="244"/>
      <c r="J96" s="9"/>
      <c r="K96" s="244" t="s">
        <v>88</v>
      </c>
      <c r="L96" s="244"/>
      <c r="M96" s="244"/>
      <c r="N96" s="244"/>
      <c r="O96" s="244"/>
      <c r="P96" s="244"/>
      <c r="Q96" s="244"/>
      <c r="R96" s="244"/>
      <c r="S96" s="244"/>
      <c r="T96" s="244"/>
      <c r="U96" s="244"/>
      <c r="V96" s="244"/>
      <c r="W96" s="244"/>
      <c r="X96" s="244"/>
      <c r="Y96" s="244"/>
      <c r="Z96" s="244"/>
      <c r="AA96" s="244"/>
      <c r="AB96" s="244"/>
      <c r="AC96" s="244"/>
      <c r="AD96" s="244"/>
      <c r="AE96" s="244"/>
      <c r="AF96" s="244"/>
      <c r="AG96" s="206">
        <f>'D1.01.1 - Stavební'!J32</f>
        <v>0</v>
      </c>
      <c r="AH96" s="207"/>
      <c r="AI96" s="207"/>
      <c r="AJ96" s="207"/>
      <c r="AK96" s="207"/>
      <c r="AL96" s="207"/>
      <c r="AM96" s="207"/>
      <c r="AN96" s="206">
        <f>SUM(AG96,AT96)</f>
        <v>0</v>
      </c>
      <c r="AO96" s="207"/>
      <c r="AP96" s="207"/>
      <c r="AQ96" s="84" t="s">
        <v>89</v>
      </c>
      <c r="AR96" s="48"/>
      <c r="AS96" s="85">
        <v>0</v>
      </c>
      <c r="AT96" s="86">
        <f>ROUND(SUM(AV96:AW96),2)</f>
        <v>0</v>
      </c>
      <c r="AU96" s="87">
        <f>'D1.01.1 - Stavební'!P162</f>
        <v>0</v>
      </c>
      <c r="AV96" s="86">
        <f>'D1.01.1 - Stavební'!J35</f>
        <v>0</v>
      </c>
      <c r="AW96" s="86">
        <f>'D1.01.1 - Stavební'!J36</f>
        <v>0</v>
      </c>
      <c r="AX96" s="86">
        <f>'D1.01.1 - Stavební'!J37</f>
        <v>0</v>
      </c>
      <c r="AY96" s="86">
        <f>'D1.01.1 - Stavební'!J38</f>
        <v>0</v>
      </c>
      <c r="AZ96" s="86">
        <f>'D1.01.1 - Stavební'!F35</f>
        <v>0</v>
      </c>
      <c r="BA96" s="86">
        <f>'D1.01.1 - Stavební'!F36</f>
        <v>0</v>
      </c>
      <c r="BB96" s="86">
        <f>'D1.01.1 - Stavební'!F37</f>
        <v>0</v>
      </c>
      <c r="BC96" s="86">
        <f>'D1.01.1 - Stavební'!F38</f>
        <v>0</v>
      </c>
      <c r="BD96" s="88">
        <f>'D1.01.1 - Stavební'!F39</f>
        <v>0</v>
      </c>
      <c r="BT96" s="25" t="s">
        <v>85</v>
      </c>
      <c r="BV96" s="25" t="s">
        <v>78</v>
      </c>
      <c r="BW96" s="25" t="s">
        <v>90</v>
      </c>
      <c r="BX96" s="25" t="s">
        <v>84</v>
      </c>
      <c r="CL96" s="25" t="s">
        <v>1</v>
      </c>
    </row>
    <row r="97" spans="1:91" s="3" customFormat="1" ht="16.5" customHeight="1">
      <c r="A97" s="83" t="s">
        <v>86</v>
      </c>
      <c r="B97" s="48"/>
      <c r="C97" s="9"/>
      <c r="D97" s="9"/>
      <c r="E97" s="244" t="s">
        <v>91</v>
      </c>
      <c r="F97" s="244"/>
      <c r="G97" s="244"/>
      <c r="H97" s="244"/>
      <c r="I97" s="244"/>
      <c r="J97" s="9"/>
      <c r="K97" s="244" t="s">
        <v>92</v>
      </c>
      <c r="L97" s="244"/>
      <c r="M97" s="244"/>
      <c r="N97" s="244"/>
      <c r="O97" s="244"/>
      <c r="P97" s="244"/>
      <c r="Q97" s="244"/>
      <c r="R97" s="244"/>
      <c r="S97" s="244"/>
      <c r="T97" s="244"/>
      <c r="U97" s="244"/>
      <c r="V97" s="244"/>
      <c r="W97" s="244"/>
      <c r="X97" s="244"/>
      <c r="Y97" s="244"/>
      <c r="Z97" s="244"/>
      <c r="AA97" s="244"/>
      <c r="AB97" s="244"/>
      <c r="AC97" s="244"/>
      <c r="AD97" s="244"/>
      <c r="AE97" s="244"/>
      <c r="AF97" s="244"/>
      <c r="AG97" s="206">
        <f>'D1.01.3 - Požárně bezpečn...'!J32</f>
        <v>0</v>
      </c>
      <c r="AH97" s="207"/>
      <c r="AI97" s="207"/>
      <c r="AJ97" s="207"/>
      <c r="AK97" s="207"/>
      <c r="AL97" s="207"/>
      <c r="AM97" s="207"/>
      <c r="AN97" s="206">
        <f>SUM(AG97,AT97)</f>
        <v>0</v>
      </c>
      <c r="AO97" s="207"/>
      <c r="AP97" s="207"/>
      <c r="AQ97" s="84" t="s">
        <v>89</v>
      </c>
      <c r="AR97" s="48"/>
      <c r="AS97" s="85">
        <v>0</v>
      </c>
      <c r="AT97" s="86">
        <f>ROUND(SUM(AV97:AW97),2)</f>
        <v>0</v>
      </c>
      <c r="AU97" s="87">
        <f>'D1.01.3 - Požárně bezpečn...'!P122</f>
        <v>0</v>
      </c>
      <c r="AV97" s="86">
        <f>'D1.01.3 - Požárně bezpečn...'!J35</f>
        <v>0</v>
      </c>
      <c r="AW97" s="86">
        <f>'D1.01.3 - Požárně bezpečn...'!J36</f>
        <v>0</v>
      </c>
      <c r="AX97" s="86">
        <f>'D1.01.3 - Požárně bezpečn...'!J37</f>
        <v>0</v>
      </c>
      <c r="AY97" s="86">
        <f>'D1.01.3 - Požárně bezpečn...'!J38</f>
        <v>0</v>
      </c>
      <c r="AZ97" s="86">
        <f>'D1.01.3 - Požárně bezpečn...'!F35</f>
        <v>0</v>
      </c>
      <c r="BA97" s="86">
        <f>'D1.01.3 - Požárně bezpečn...'!F36</f>
        <v>0</v>
      </c>
      <c r="BB97" s="86">
        <f>'D1.01.3 - Požárně bezpečn...'!F37</f>
        <v>0</v>
      </c>
      <c r="BC97" s="86">
        <f>'D1.01.3 - Požárně bezpečn...'!F38</f>
        <v>0</v>
      </c>
      <c r="BD97" s="88">
        <f>'D1.01.3 - Požárně bezpečn...'!F39</f>
        <v>0</v>
      </c>
      <c r="BT97" s="25" t="s">
        <v>85</v>
      </c>
      <c r="BV97" s="25" t="s">
        <v>78</v>
      </c>
      <c r="BW97" s="25" t="s">
        <v>93</v>
      </c>
      <c r="BX97" s="25" t="s">
        <v>84</v>
      </c>
      <c r="CL97" s="25" t="s">
        <v>1</v>
      </c>
    </row>
    <row r="98" spans="1:91" s="3" customFormat="1" ht="16.5" customHeight="1">
      <c r="A98" s="83" t="s">
        <v>86</v>
      </c>
      <c r="B98" s="48"/>
      <c r="C98" s="9"/>
      <c r="D98" s="9"/>
      <c r="E98" s="244" t="s">
        <v>94</v>
      </c>
      <c r="F98" s="244"/>
      <c r="G98" s="244"/>
      <c r="H98" s="244"/>
      <c r="I98" s="244"/>
      <c r="J98" s="9"/>
      <c r="K98" s="244" t="s">
        <v>95</v>
      </c>
      <c r="L98" s="244"/>
      <c r="M98" s="244"/>
      <c r="N98" s="244"/>
      <c r="O98" s="244"/>
      <c r="P98" s="244"/>
      <c r="Q98" s="244"/>
      <c r="R98" s="244"/>
      <c r="S98" s="244"/>
      <c r="T98" s="244"/>
      <c r="U98" s="244"/>
      <c r="V98" s="244"/>
      <c r="W98" s="244"/>
      <c r="X98" s="244"/>
      <c r="Y98" s="244"/>
      <c r="Z98" s="244"/>
      <c r="AA98" s="244"/>
      <c r="AB98" s="244"/>
      <c r="AC98" s="244"/>
      <c r="AD98" s="244"/>
      <c r="AE98" s="244"/>
      <c r="AF98" s="244"/>
      <c r="AG98" s="206">
        <f>'D1.01.4a - Vytápění'!J32</f>
        <v>0</v>
      </c>
      <c r="AH98" s="207"/>
      <c r="AI98" s="207"/>
      <c r="AJ98" s="207"/>
      <c r="AK98" s="207"/>
      <c r="AL98" s="207"/>
      <c r="AM98" s="207"/>
      <c r="AN98" s="206">
        <f>SUM(AG98,AT98)</f>
        <v>0</v>
      </c>
      <c r="AO98" s="207"/>
      <c r="AP98" s="207"/>
      <c r="AQ98" s="84" t="s">
        <v>89</v>
      </c>
      <c r="AR98" s="48"/>
      <c r="AS98" s="85">
        <v>0</v>
      </c>
      <c r="AT98" s="86">
        <f>ROUND(SUM(AV98:AW98),2)</f>
        <v>0</v>
      </c>
      <c r="AU98" s="87">
        <f>'D1.01.4a - Vytápění'!P129</f>
        <v>0</v>
      </c>
      <c r="AV98" s="86">
        <f>'D1.01.4a - Vytápění'!J35</f>
        <v>0</v>
      </c>
      <c r="AW98" s="86">
        <f>'D1.01.4a - Vytápění'!J36</f>
        <v>0</v>
      </c>
      <c r="AX98" s="86">
        <f>'D1.01.4a - Vytápění'!J37</f>
        <v>0</v>
      </c>
      <c r="AY98" s="86">
        <f>'D1.01.4a - Vytápění'!J38</f>
        <v>0</v>
      </c>
      <c r="AZ98" s="86">
        <f>'D1.01.4a - Vytápění'!F35</f>
        <v>0</v>
      </c>
      <c r="BA98" s="86">
        <f>'D1.01.4a - Vytápění'!F36</f>
        <v>0</v>
      </c>
      <c r="BB98" s="86">
        <f>'D1.01.4a - Vytápění'!F37</f>
        <v>0</v>
      </c>
      <c r="BC98" s="86">
        <f>'D1.01.4a - Vytápění'!F38</f>
        <v>0</v>
      </c>
      <c r="BD98" s="88">
        <f>'D1.01.4a - Vytápění'!F39</f>
        <v>0</v>
      </c>
      <c r="BT98" s="25" t="s">
        <v>85</v>
      </c>
      <c r="BV98" s="25" t="s">
        <v>78</v>
      </c>
      <c r="BW98" s="25" t="s">
        <v>96</v>
      </c>
      <c r="BX98" s="25" t="s">
        <v>84</v>
      </c>
      <c r="CL98" s="25" t="s">
        <v>1</v>
      </c>
    </row>
    <row r="99" spans="1:91" s="3" customFormat="1" ht="16.5" customHeight="1">
      <c r="A99" s="83" t="s">
        <v>86</v>
      </c>
      <c r="B99" s="48"/>
      <c r="C99" s="9"/>
      <c r="D99" s="9"/>
      <c r="E99" s="244" t="s">
        <v>97</v>
      </c>
      <c r="F99" s="244"/>
      <c r="G99" s="244"/>
      <c r="H99" s="244"/>
      <c r="I99" s="244"/>
      <c r="J99" s="9"/>
      <c r="K99" s="244" t="s">
        <v>98</v>
      </c>
      <c r="L99" s="244"/>
      <c r="M99" s="244"/>
      <c r="N99" s="244"/>
      <c r="O99" s="244"/>
      <c r="P99" s="244"/>
      <c r="Q99" s="244"/>
      <c r="R99" s="244"/>
      <c r="S99" s="244"/>
      <c r="T99" s="244"/>
      <c r="U99" s="244"/>
      <c r="V99" s="244"/>
      <c r="W99" s="244"/>
      <c r="X99" s="244"/>
      <c r="Y99" s="244"/>
      <c r="Z99" s="244"/>
      <c r="AA99" s="244"/>
      <c r="AB99" s="244"/>
      <c r="AC99" s="244"/>
      <c r="AD99" s="244"/>
      <c r="AE99" s="244"/>
      <c r="AF99" s="244"/>
      <c r="AG99" s="206">
        <f>'D1.01.4d - Měření a regul...'!J32</f>
        <v>0</v>
      </c>
      <c r="AH99" s="207"/>
      <c r="AI99" s="207"/>
      <c r="AJ99" s="207"/>
      <c r="AK99" s="207"/>
      <c r="AL99" s="207"/>
      <c r="AM99" s="207"/>
      <c r="AN99" s="206">
        <f>SUM(AG99,AT99)</f>
        <v>0</v>
      </c>
      <c r="AO99" s="207"/>
      <c r="AP99" s="207"/>
      <c r="AQ99" s="84" t="s">
        <v>89</v>
      </c>
      <c r="AR99" s="48"/>
      <c r="AS99" s="85">
        <v>0</v>
      </c>
      <c r="AT99" s="86">
        <f>ROUND(SUM(AV99:AW99),2)</f>
        <v>0</v>
      </c>
      <c r="AU99" s="87">
        <f>'D1.01.4d - Měření a regul...'!P126</f>
        <v>0</v>
      </c>
      <c r="AV99" s="86">
        <f>'D1.01.4d - Měření a regul...'!J35</f>
        <v>0</v>
      </c>
      <c r="AW99" s="86">
        <f>'D1.01.4d - Měření a regul...'!J36</f>
        <v>0</v>
      </c>
      <c r="AX99" s="86">
        <f>'D1.01.4d - Měření a regul...'!J37</f>
        <v>0</v>
      </c>
      <c r="AY99" s="86">
        <f>'D1.01.4d - Měření a regul...'!J38</f>
        <v>0</v>
      </c>
      <c r="AZ99" s="86">
        <f>'D1.01.4d - Měření a regul...'!F35</f>
        <v>0</v>
      </c>
      <c r="BA99" s="86">
        <f>'D1.01.4d - Měření a regul...'!F36</f>
        <v>0</v>
      </c>
      <c r="BB99" s="86">
        <f>'D1.01.4d - Měření a regul...'!F37</f>
        <v>0</v>
      </c>
      <c r="BC99" s="86">
        <f>'D1.01.4d - Měření a regul...'!F38</f>
        <v>0</v>
      </c>
      <c r="BD99" s="88">
        <f>'D1.01.4d - Měření a regul...'!F39</f>
        <v>0</v>
      </c>
      <c r="BT99" s="25" t="s">
        <v>85</v>
      </c>
      <c r="BV99" s="25" t="s">
        <v>78</v>
      </c>
      <c r="BW99" s="25" t="s">
        <v>99</v>
      </c>
      <c r="BX99" s="25" t="s">
        <v>84</v>
      </c>
      <c r="CL99" s="25" t="s">
        <v>1</v>
      </c>
    </row>
    <row r="100" spans="1:91" s="3" customFormat="1" ht="16.5" customHeight="1">
      <c r="A100" s="83" t="s">
        <v>86</v>
      </c>
      <c r="B100" s="48"/>
      <c r="C100" s="9"/>
      <c r="D100" s="9"/>
      <c r="E100" s="244" t="s">
        <v>100</v>
      </c>
      <c r="F100" s="244"/>
      <c r="G100" s="244"/>
      <c r="H100" s="244"/>
      <c r="I100" s="244"/>
      <c r="J100" s="9"/>
      <c r="K100" s="244" t="s">
        <v>101</v>
      </c>
      <c r="L100" s="244"/>
      <c r="M100" s="244"/>
      <c r="N100" s="244"/>
      <c r="O100" s="244"/>
      <c r="P100" s="244"/>
      <c r="Q100" s="244"/>
      <c r="R100" s="244"/>
      <c r="S100" s="244"/>
      <c r="T100" s="244"/>
      <c r="U100" s="244"/>
      <c r="V100" s="244"/>
      <c r="W100" s="244"/>
      <c r="X100" s="244"/>
      <c r="Y100" s="244"/>
      <c r="Z100" s="244"/>
      <c r="AA100" s="244"/>
      <c r="AB100" s="244"/>
      <c r="AC100" s="244"/>
      <c r="AD100" s="244"/>
      <c r="AE100" s="244"/>
      <c r="AF100" s="244"/>
      <c r="AG100" s="206">
        <f>'D1.01.4e - Zdravotně tech...'!J32</f>
        <v>0</v>
      </c>
      <c r="AH100" s="207"/>
      <c r="AI100" s="207"/>
      <c r="AJ100" s="207"/>
      <c r="AK100" s="207"/>
      <c r="AL100" s="207"/>
      <c r="AM100" s="207"/>
      <c r="AN100" s="206">
        <f>SUM(AG100,AT100)</f>
        <v>0</v>
      </c>
      <c r="AO100" s="207"/>
      <c r="AP100" s="207"/>
      <c r="AQ100" s="84" t="s">
        <v>89</v>
      </c>
      <c r="AR100" s="48"/>
      <c r="AS100" s="85">
        <v>0</v>
      </c>
      <c r="AT100" s="86">
        <f>ROUND(SUM(AV100:AW100),2)</f>
        <v>0</v>
      </c>
      <c r="AU100" s="87">
        <f>'D1.01.4e - Zdravotně tech...'!P125</f>
        <v>0</v>
      </c>
      <c r="AV100" s="86">
        <f>'D1.01.4e - Zdravotně tech...'!J35</f>
        <v>0</v>
      </c>
      <c r="AW100" s="86">
        <f>'D1.01.4e - Zdravotně tech...'!J36</f>
        <v>0</v>
      </c>
      <c r="AX100" s="86">
        <f>'D1.01.4e - Zdravotně tech...'!J37</f>
        <v>0</v>
      </c>
      <c r="AY100" s="86">
        <f>'D1.01.4e - Zdravotně tech...'!J38</f>
        <v>0</v>
      </c>
      <c r="AZ100" s="86">
        <f>'D1.01.4e - Zdravotně tech...'!F35</f>
        <v>0</v>
      </c>
      <c r="BA100" s="86">
        <f>'D1.01.4e - Zdravotně tech...'!F36</f>
        <v>0</v>
      </c>
      <c r="BB100" s="86">
        <f>'D1.01.4e - Zdravotně tech...'!F37</f>
        <v>0</v>
      </c>
      <c r="BC100" s="86">
        <f>'D1.01.4e - Zdravotně tech...'!F38</f>
        <v>0</v>
      </c>
      <c r="BD100" s="88">
        <f>'D1.01.4e - Zdravotně tech...'!F39</f>
        <v>0</v>
      </c>
      <c r="BT100" s="25" t="s">
        <v>85</v>
      </c>
      <c r="BV100" s="25" t="s">
        <v>78</v>
      </c>
      <c r="BW100" s="25" t="s">
        <v>102</v>
      </c>
      <c r="BX100" s="25" t="s">
        <v>84</v>
      </c>
      <c r="CL100" s="25" t="s">
        <v>1</v>
      </c>
    </row>
    <row r="101" spans="1:91" s="3" customFormat="1" ht="25.5" customHeight="1">
      <c r="A101" s="83" t="s">
        <v>86</v>
      </c>
      <c r="B101" s="48"/>
      <c r="C101" s="9"/>
      <c r="D101" s="9"/>
      <c r="E101" s="244" t="s">
        <v>103</v>
      </c>
      <c r="F101" s="244"/>
      <c r="G101" s="244"/>
      <c r="H101" s="244"/>
      <c r="I101" s="244"/>
      <c r="J101" s="9"/>
      <c r="K101" s="244" t="s">
        <v>104</v>
      </c>
      <c r="L101" s="244"/>
      <c r="M101" s="244"/>
      <c r="N101" s="244"/>
      <c r="O101" s="244"/>
      <c r="P101" s="244"/>
      <c r="Q101" s="244"/>
      <c r="R101" s="244"/>
      <c r="S101" s="244"/>
      <c r="T101" s="244"/>
      <c r="U101" s="244"/>
      <c r="V101" s="244"/>
      <c r="W101" s="244"/>
      <c r="X101" s="244"/>
      <c r="Y101" s="244"/>
      <c r="Z101" s="244"/>
      <c r="AA101" s="244"/>
      <c r="AB101" s="244"/>
      <c r="AC101" s="244"/>
      <c r="AD101" s="244"/>
      <c r="AE101" s="244"/>
      <c r="AF101" s="244"/>
      <c r="AG101" s="206">
        <f>'D1.01.4g1 - Silnoproudá e...'!J32</f>
        <v>0</v>
      </c>
      <c r="AH101" s="207"/>
      <c r="AI101" s="207"/>
      <c r="AJ101" s="207"/>
      <c r="AK101" s="207"/>
      <c r="AL101" s="207"/>
      <c r="AM101" s="207"/>
      <c r="AN101" s="206">
        <f>SUM(AG101,AT101)</f>
        <v>0</v>
      </c>
      <c r="AO101" s="207"/>
      <c r="AP101" s="207"/>
      <c r="AQ101" s="84" t="s">
        <v>89</v>
      </c>
      <c r="AR101" s="48"/>
      <c r="AS101" s="85">
        <v>0</v>
      </c>
      <c r="AT101" s="86">
        <f>ROUND(SUM(AV101:AW101),2)</f>
        <v>0</v>
      </c>
      <c r="AU101" s="87">
        <f>'D1.01.4g1 - Silnoproudá e...'!P133</f>
        <v>0</v>
      </c>
      <c r="AV101" s="86">
        <f>'D1.01.4g1 - Silnoproudá e...'!J35</f>
        <v>0</v>
      </c>
      <c r="AW101" s="86">
        <f>'D1.01.4g1 - Silnoproudá e...'!J36</f>
        <v>0</v>
      </c>
      <c r="AX101" s="86">
        <f>'D1.01.4g1 - Silnoproudá e...'!J37</f>
        <v>0</v>
      </c>
      <c r="AY101" s="86">
        <f>'D1.01.4g1 - Silnoproudá e...'!J38</f>
        <v>0</v>
      </c>
      <c r="AZ101" s="86">
        <f>'D1.01.4g1 - Silnoproudá e...'!F35</f>
        <v>0</v>
      </c>
      <c r="BA101" s="86">
        <f>'D1.01.4g1 - Silnoproudá e...'!F36</f>
        <v>0</v>
      </c>
      <c r="BB101" s="86">
        <f>'D1.01.4g1 - Silnoproudá e...'!F37</f>
        <v>0</v>
      </c>
      <c r="BC101" s="86">
        <f>'D1.01.4g1 - Silnoproudá e...'!F38</f>
        <v>0</v>
      </c>
      <c r="BD101" s="88">
        <f>'D1.01.4g1 - Silnoproudá e...'!F39</f>
        <v>0</v>
      </c>
      <c r="BT101" s="25" t="s">
        <v>85</v>
      </c>
      <c r="BV101" s="25" t="s">
        <v>78</v>
      </c>
      <c r="BW101" s="25" t="s">
        <v>105</v>
      </c>
      <c r="BX101" s="25" t="s">
        <v>84</v>
      </c>
      <c r="CL101" s="25" t="s">
        <v>1</v>
      </c>
    </row>
    <row r="102" spans="1:91" s="3" customFormat="1" ht="25.5" customHeight="1">
      <c r="A102" s="83" t="s">
        <v>86</v>
      </c>
      <c r="B102" s="48"/>
      <c r="C102" s="9"/>
      <c r="D102" s="9"/>
      <c r="E102" s="244" t="s">
        <v>106</v>
      </c>
      <c r="F102" s="244"/>
      <c r="G102" s="244"/>
      <c r="H102" s="244"/>
      <c r="I102" s="244"/>
      <c r="J102" s="9"/>
      <c r="K102" s="244" t="s">
        <v>107</v>
      </c>
      <c r="L102" s="244"/>
      <c r="M102" s="244"/>
      <c r="N102" s="244"/>
      <c r="O102" s="244"/>
      <c r="P102" s="244"/>
      <c r="Q102" s="244"/>
      <c r="R102" s="244"/>
      <c r="S102" s="244"/>
      <c r="T102" s="244"/>
      <c r="U102" s="244"/>
      <c r="V102" s="244"/>
      <c r="W102" s="244"/>
      <c r="X102" s="244"/>
      <c r="Y102" s="244"/>
      <c r="Z102" s="244"/>
      <c r="AA102" s="244"/>
      <c r="AB102" s="244"/>
      <c r="AC102" s="244"/>
      <c r="AD102" s="244"/>
      <c r="AE102" s="244"/>
      <c r="AF102" s="244"/>
      <c r="AG102" s="206">
        <f>'D1.01.4h1 - UKS-datové ro...'!J32</f>
        <v>0</v>
      </c>
      <c r="AH102" s="207"/>
      <c r="AI102" s="207"/>
      <c r="AJ102" s="207"/>
      <c r="AK102" s="207"/>
      <c r="AL102" s="207"/>
      <c r="AM102" s="207"/>
      <c r="AN102" s="206">
        <f>SUM(AG102,AT102)</f>
        <v>0</v>
      </c>
      <c r="AO102" s="207"/>
      <c r="AP102" s="207"/>
      <c r="AQ102" s="84" t="s">
        <v>89</v>
      </c>
      <c r="AR102" s="48"/>
      <c r="AS102" s="85">
        <v>0</v>
      </c>
      <c r="AT102" s="86">
        <f>ROUND(SUM(AV102:AW102),2)</f>
        <v>0</v>
      </c>
      <c r="AU102" s="87">
        <f>'D1.01.4h1 - UKS-datové ro...'!P147</f>
        <v>0</v>
      </c>
      <c r="AV102" s="86">
        <f>'D1.01.4h1 - UKS-datové ro...'!J35</f>
        <v>0</v>
      </c>
      <c r="AW102" s="86">
        <f>'D1.01.4h1 - UKS-datové ro...'!J36</f>
        <v>0</v>
      </c>
      <c r="AX102" s="86">
        <f>'D1.01.4h1 - UKS-datové ro...'!J37</f>
        <v>0</v>
      </c>
      <c r="AY102" s="86">
        <f>'D1.01.4h1 - UKS-datové ro...'!J38</f>
        <v>0</v>
      </c>
      <c r="AZ102" s="86">
        <f>'D1.01.4h1 - UKS-datové ro...'!F35</f>
        <v>0</v>
      </c>
      <c r="BA102" s="86">
        <f>'D1.01.4h1 - UKS-datové ro...'!F36</f>
        <v>0</v>
      </c>
      <c r="BB102" s="86">
        <f>'D1.01.4h1 - UKS-datové ro...'!F37</f>
        <v>0</v>
      </c>
      <c r="BC102" s="86">
        <f>'D1.01.4h1 - UKS-datové ro...'!F38</f>
        <v>0</v>
      </c>
      <c r="BD102" s="88">
        <f>'D1.01.4h1 - UKS-datové ro...'!F39</f>
        <v>0</v>
      </c>
      <c r="BT102" s="25" t="s">
        <v>85</v>
      </c>
      <c r="BV102" s="25" t="s">
        <v>78</v>
      </c>
      <c r="BW102" s="25" t="s">
        <v>108</v>
      </c>
      <c r="BX102" s="25" t="s">
        <v>84</v>
      </c>
      <c r="CL102" s="25" t="s">
        <v>1</v>
      </c>
    </row>
    <row r="103" spans="1:91" s="3" customFormat="1" ht="25.5" customHeight="1">
      <c r="A103" s="83" t="s">
        <v>86</v>
      </c>
      <c r="B103" s="48"/>
      <c r="C103" s="9"/>
      <c r="D103" s="9"/>
      <c r="E103" s="244" t="s">
        <v>109</v>
      </c>
      <c r="F103" s="244"/>
      <c r="G103" s="244"/>
      <c r="H103" s="244"/>
      <c r="I103" s="244"/>
      <c r="J103" s="9"/>
      <c r="K103" s="244" t="s">
        <v>110</v>
      </c>
      <c r="L103" s="244"/>
      <c r="M103" s="244"/>
      <c r="N103" s="244"/>
      <c r="O103" s="244"/>
      <c r="P103" s="244"/>
      <c r="Q103" s="244"/>
      <c r="R103" s="244"/>
      <c r="S103" s="244"/>
      <c r="T103" s="244"/>
      <c r="U103" s="244"/>
      <c r="V103" s="244"/>
      <c r="W103" s="244"/>
      <c r="X103" s="244"/>
      <c r="Y103" s="244"/>
      <c r="Z103" s="244"/>
      <c r="AA103" s="244"/>
      <c r="AB103" s="244"/>
      <c r="AC103" s="244"/>
      <c r="AD103" s="244"/>
      <c r="AE103" s="244"/>
      <c r="AF103" s="244"/>
      <c r="AG103" s="206">
        <f>'D1.01.4h3 - EPS-elektrick...'!J32</f>
        <v>0</v>
      </c>
      <c r="AH103" s="207"/>
      <c r="AI103" s="207"/>
      <c r="AJ103" s="207"/>
      <c r="AK103" s="207"/>
      <c r="AL103" s="207"/>
      <c r="AM103" s="207"/>
      <c r="AN103" s="206">
        <f>SUM(AG103,AT103)</f>
        <v>0</v>
      </c>
      <c r="AO103" s="207"/>
      <c r="AP103" s="207"/>
      <c r="AQ103" s="84" t="s">
        <v>89</v>
      </c>
      <c r="AR103" s="48"/>
      <c r="AS103" s="85">
        <v>0</v>
      </c>
      <c r="AT103" s="86">
        <f>ROUND(SUM(AV103:AW103),2)</f>
        <v>0</v>
      </c>
      <c r="AU103" s="87">
        <f>'D1.01.4h3 - EPS-elektrick...'!P143</f>
        <v>0</v>
      </c>
      <c r="AV103" s="86">
        <f>'D1.01.4h3 - EPS-elektrick...'!J35</f>
        <v>0</v>
      </c>
      <c r="AW103" s="86">
        <f>'D1.01.4h3 - EPS-elektrick...'!J36</f>
        <v>0</v>
      </c>
      <c r="AX103" s="86">
        <f>'D1.01.4h3 - EPS-elektrick...'!J37</f>
        <v>0</v>
      </c>
      <c r="AY103" s="86">
        <f>'D1.01.4h3 - EPS-elektrick...'!J38</f>
        <v>0</v>
      </c>
      <c r="AZ103" s="86">
        <f>'D1.01.4h3 - EPS-elektrick...'!F35</f>
        <v>0</v>
      </c>
      <c r="BA103" s="86">
        <f>'D1.01.4h3 - EPS-elektrick...'!F36</f>
        <v>0</v>
      </c>
      <c r="BB103" s="86">
        <f>'D1.01.4h3 - EPS-elektrick...'!F37</f>
        <v>0</v>
      </c>
      <c r="BC103" s="86">
        <f>'D1.01.4h3 - EPS-elektrick...'!F38</f>
        <v>0</v>
      </c>
      <c r="BD103" s="88">
        <f>'D1.01.4h3 - EPS-elektrick...'!F39</f>
        <v>0</v>
      </c>
      <c r="BT103" s="25" t="s">
        <v>85</v>
      </c>
      <c r="BV103" s="25" t="s">
        <v>78</v>
      </c>
      <c r="BW103" s="25" t="s">
        <v>111</v>
      </c>
      <c r="BX103" s="25" t="s">
        <v>84</v>
      </c>
      <c r="CL103" s="25" t="s">
        <v>1</v>
      </c>
    </row>
    <row r="104" spans="1:91" s="3" customFormat="1" ht="16.5" customHeight="1">
      <c r="A104" s="83" t="s">
        <v>86</v>
      </c>
      <c r="B104" s="48"/>
      <c r="C104" s="9"/>
      <c r="D104" s="9"/>
      <c r="E104" s="244" t="s">
        <v>112</v>
      </c>
      <c r="F104" s="244"/>
      <c r="G104" s="244"/>
      <c r="H104" s="244"/>
      <c r="I104" s="244"/>
      <c r="J104" s="9"/>
      <c r="K104" s="244" t="s">
        <v>113</v>
      </c>
      <c r="L104" s="244"/>
      <c r="M104" s="244"/>
      <c r="N104" s="244"/>
      <c r="O104" s="244"/>
      <c r="P104" s="244"/>
      <c r="Q104" s="244"/>
      <c r="R104" s="244"/>
      <c r="S104" s="244"/>
      <c r="T104" s="244"/>
      <c r="U104" s="244"/>
      <c r="V104" s="244"/>
      <c r="W104" s="244"/>
      <c r="X104" s="244"/>
      <c r="Y104" s="244"/>
      <c r="Z104" s="244"/>
      <c r="AA104" s="244"/>
      <c r="AB104" s="244"/>
      <c r="AC104" s="244"/>
      <c r="AD104" s="244"/>
      <c r="AE104" s="244"/>
      <c r="AF104" s="244"/>
      <c r="AG104" s="206">
        <f>'D1.01.6 - Medicinální plyny'!J32</f>
        <v>0</v>
      </c>
      <c r="AH104" s="207"/>
      <c r="AI104" s="207"/>
      <c r="AJ104" s="207"/>
      <c r="AK104" s="207"/>
      <c r="AL104" s="207"/>
      <c r="AM104" s="207"/>
      <c r="AN104" s="206">
        <f>SUM(AG104,AT104)</f>
        <v>0</v>
      </c>
      <c r="AO104" s="207"/>
      <c r="AP104" s="207"/>
      <c r="AQ104" s="84" t="s">
        <v>89</v>
      </c>
      <c r="AR104" s="48"/>
      <c r="AS104" s="85">
        <v>0</v>
      </c>
      <c r="AT104" s="86">
        <f>ROUND(SUM(AV104:AW104),2)</f>
        <v>0</v>
      </c>
      <c r="AU104" s="87">
        <f>'D1.01.6 - Medicinální plyny'!P124</f>
        <v>0</v>
      </c>
      <c r="AV104" s="86">
        <f>'D1.01.6 - Medicinální plyny'!J35</f>
        <v>0</v>
      </c>
      <c r="AW104" s="86">
        <f>'D1.01.6 - Medicinální plyny'!J36</f>
        <v>0</v>
      </c>
      <c r="AX104" s="86">
        <f>'D1.01.6 - Medicinální plyny'!J37</f>
        <v>0</v>
      </c>
      <c r="AY104" s="86">
        <f>'D1.01.6 - Medicinální plyny'!J38</f>
        <v>0</v>
      </c>
      <c r="AZ104" s="86">
        <f>'D1.01.6 - Medicinální plyny'!F35</f>
        <v>0</v>
      </c>
      <c r="BA104" s="86">
        <f>'D1.01.6 - Medicinální plyny'!F36</f>
        <v>0</v>
      </c>
      <c r="BB104" s="86">
        <f>'D1.01.6 - Medicinální plyny'!F37</f>
        <v>0</v>
      </c>
      <c r="BC104" s="86">
        <f>'D1.01.6 - Medicinální plyny'!F38</f>
        <v>0</v>
      </c>
      <c r="BD104" s="88">
        <f>'D1.01.6 - Medicinální plyny'!F39</f>
        <v>0</v>
      </c>
      <c r="BT104" s="25" t="s">
        <v>85</v>
      </c>
      <c r="BV104" s="25" t="s">
        <v>78</v>
      </c>
      <c r="BW104" s="25" t="s">
        <v>114</v>
      </c>
      <c r="BX104" s="25" t="s">
        <v>84</v>
      </c>
      <c r="CL104" s="25" t="s">
        <v>1</v>
      </c>
    </row>
    <row r="105" spans="1:91" s="3" customFormat="1" ht="16.5" customHeight="1">
      <c r="A105" s="83" t="s">
        <v>86</v>
      </c>
      <c r="B105" s="48"/>
      <c r="C105" s="9"/>
      <c r="D105" s="9"/>
      <c r="E105" s="244" t="s">
        <v>115</v>
      </c>
      <c r="F105" s="244"/>
      <c r="G105" s="244"/>
      <c r="H105" s="244"/>
      <c r="I105" s="244"/>
      <c r="J105" s="9"/>
      <c r="K105" s="244" t="s">
        <v>116</v>
      </c>
      <c r="L105" s="244"/>
      <c r="M105" s="244"/>
      <c r="N105" s="244"/>
      <c r="O105" s="244"/>
      <c r="P105" s="244"/>
      <c r="Q105" s="244"/>
      <c r="R105" s="244"/>
      <c r="S105" s="244"/>
      <c r="T105" s="244"/>
      <c r="U105" s="244"/>
      <c r="V105" s="244"/>
      <c r="W105" s="244"/>
      <c r="X105" s="244"/>
      <c r="Y105" s="244"/>
      <c r="Z105" s="244"/>
      <c r="AA105" s="244"/>
      <c r="AB105" s="244"/>
      <c r="AC105" s="244"/>
      <c r="AD105" s="244"/>
      <c r="AE105" s="244"/>
      <c r="AF105" s="244"/>
      <c r="AG105" s="206">
        <f>'D1.01.4c - Vzduchotechnik...'!J32</f>
        <v>0</v>
      </c>
      <c r="AH105" s="207"/>
      <c r="AI105" s="207"/>
      <c r="AJ105" s="207"/>
      <c r="AK105" s="207"/>
      <c r="AL105" s="207"/>
      <c r="AM105" s="207"/>
      <c r="AN105" s="206">
        <f>SUM(AG105,AT105)</f>
        <v>0</v>
      </c>
      <c r="AO105" s="207"/>
      <c r="AP105" s="207"/>
      <c r="AQ105" s="84" t="s">
        <v>89</v>
      </c>
      <c r="AR105" s="48"/>
      <c r="AS105" s="85">
        <v>0</v>
      </c>
      <c r="AT105" s="86">
        <f>ROUND(SUM(AV105:AW105),2)</f>
        <v>0</v>
      </c>
      <c r="AU105" s="87">
        <f>'D1.01.4c - Vzduchotechnik...'!P133</f>
        <v>0</v>
      </c>
      <c r="AV105" s="86">
        <f>'D1.01.4c - Vzduchotechnik...'!J35</f>
        <v>0</v>
      </c>
      <c r="AW105" s="86">
        <f>'D1.01.4c - Vzduchotechnik...'!J36</f>
        <v>0</v>
      </c>
      <c r="AX105" s="86">
        <f>'D1.01.4c - Vzduchotechnik...'!J37</f>
        <v>0</v>
      </c>
      <c r="AY105" s="86">
        <f>'D1.01.4c - Vzduchotechnik...'!J38</f>
        <v>0</v>
      </c>
      <c r="AZ105" s="86">
        <f>'D1.01.4c - Vzduchotechnik...'!F35</f>
        <v>0</v>
      </c>
      <c r="BA105" s="86">
        <f>'D1.01.4c - Vzduchotechnik...'!F36</f>
        <v>0</v>
      </c>
      <c r="BB105" s="86">
        <f>'D1.01.4c - Vzduchotechnik...'!F37</f>
        <v>0</v>
      </c>
      <c r="BC105" s="86">
        <f>'D1.01.4c - Vzduchotechnik...'!F38</f>
        <v>0</v>
      </c>
      <c r="BD105" s="88">
        <f>'D1.01.4c - Vzduchotechnik...'!F39</f>
        <v>0</v>
      </c>
      <c r="BT105" s="25" t="s">
        <v>85</v>
      </c>
      <c r="BV105" s="25" t="s">
        <v>78</v>
      </c>
      <c r="BW105" s="25" t="s">
        <v>117</v>
      </c>
      <c r="BX105" s="25" t="s">
        <v>84</v>
      </c>
      <c r="CL105" s="25" t="s">
        <v>1</v>
      </c>
    </row>
    <row r="106" spans="1:91" s="6" customFormat="1" ht="16.5" customHeight="1">
      <c r="A106" s="83" t="s">
        <v>86</v>
      </c>
      <c r="B106" s="74"/>
      <c r="C106" s="75"/>
      <c r="D106" s="230" t="s">
        <v>118</v>
      </c>
      <c r="E106" s="230"/>
      <c r="F106" s="230"/>
      <c r="G106" s="230"/>
      <c r="H106" s="230"/>
      <c r="I106" s="76"/>
      <c r="J106" s="230" t="s">
        <v>119</v>
      </c>
      <c r="K106" s="230"/>
      <c r="L106" s="230"/>
      <c r="M106" s="230"/>
      <c r="N106" s="230"/>
      <c r="O106" s="230"/>
      <c r="P106" s="230"/>
      <c r="Q106" s="230"/>
      <c r="R106" s="230"/>
      <c r="S106" s="230"/>
      <c r="T106" s="230"/>
      <c r="U106" s="230"/>
      <c r="V106" s="230"/>
      <c r="W106" s="230"/>
      <c r="X106" s="230"/>
      <c r="Y106" s="230"/>
      <c r="Z106" s="230"/>
      <c r="AA106" s="230"/>
      <c r="AB106" s="230"/>
      <c r="AC106" s="230"/>
      <c r="AD106" s="230"/>
      <c r="AE106" s="230"/>
      <c r="AF106" s="230"/>
      <c r="AG106" s="208">
        <f>'D2.013 - Zpevněné plochy'!J30</f>
        <v>0</v>
      </c>
      <c r="AH106" s="209"/>
      <c r="AI106" s="209"/>
      <c r="AJ106" s="209"/>
      <c r="AK106" s="209"/>
      <c r="AL106" s="209"/>
      <c r="AM106" s="209"/>
      <c r="AN106" s="208">
        <f>SUM(AG106,AT106)</f>
        <v>0</v>
      </c>
      <c r="AO106" s="209"/>
      <c r="AP106" s="209"/>
      <c r="AQ106" s="77" t="s">
        <v>82</v>
      </c>
      <c r="AR106" s="74"/>
      <c r="AS106" s="78">
        <v>0</v>
      </c>
      <c r="AT106" s="79">
        <f>ROUND(SUM(AV106:AW106),2)</f>
        <v>0</v>
      </c>
      <c r="AU106" s="80">
        <f>'D2.013 - Zpevněné plochy'!P125</f>
        <v>0</v>
      </c>
      <c r="AV106" s="79">
        <f>'D2.013 - Zpevněné plochy'!J33</f>
        <v>0</v>
      </c>
      <c r="AW106" s="79">
        <f>'D2.013 - Zpevněné plochy'!J34</f>
        <v>0</v>
      </c>
      <c r="AX106" s="79">
        <f>'D2.013 - Zpevněné plochy'!J35</f>
        <v>0</v>
      </c>
      <c r="AY106" s="79">
        <f>'D2.013 - Zpevněné plochy'!J36</f>
        <v>0</v>
      </c>
      <c r="AZ106" s="79">
        <f>'D2.013 - Zpevněné plochy'!F33</f>
        <v>0</v>
      </c>
      <c r="BA106" s="79">
        <f>'D2.013 - Zpevněné plochy'!F34</f>
        <v>0</v>
      </c>
      <c r="BB106" s="79">
        <f>'D2.013 - Zpevněné plochy'!F35</f>
        <v>0</v>
      </c>
      <c r="BC106" s="79">
        <f>'D2.013 - Zpevněné plochy'!F36</f>
        <v>0</v>
      </c>
      <c r="BD106" s="81">
        <f>'D2.013 - Zpevněné plochy'!F37</f>
        <v>0</v>
      </c>
      <c r="BT106" s="82" t="s">
        <v>83</v>
      </c>
      <c r="BV106" s="82" t="s">
        <v>78</v>
      </c>
      <c r="BW106" s="82" t="s">
        <v>120</v>
      </c>
      <c r="BX106" s="82" t="s">
        <v>5</v>
      </c>
      <c r="CL106" s="82" t="s">
        <v>1</v>
      </c>
      <c r="CM106" s="82" t="s">
        <v>85</v>
      </c>
    </row>
    <row r="107" spans="1:91" s="6" customFormat="1" ht="16.5" customHeight="1">
      <c r="A107" s="83" t="s">
        <v>86</v>
      </c>
      <c r="B107" s="74"/>
      <c r="C107" s="75"/>
      <c r="D107" s="230" t="s">
        <v>121</v>
      </c>
      <c r="E107" s="230"/>
      <c r="F107" s="230"/>
      <c r="G107" s="230"/>
      <c r="H107" s="230"/>
      <c r="I107" s="76"/>
      <c r="J107" s="230" t="s">
        <v>122</v>
      </c>
      <c r="K107" s="230"/>
      <c r="L107" s="230"/>
      <c r="M107" s="230"/>
      <c r="N107" s="230"/>
      <c r="O107" s="230"/>
      <c r="P107" s="230"/>
      <c r="Q107" s="230"/>
      <c r="R107" s="230"/>
      <c r="S107" s="230"/>
      <c r="T107" s="230"/>
      <c r="U107" s="230"/>
      <c r="V107" s="230"/>
      <c r="W107" s="230"/>
      <c r="X107" s="230"/>
      <c r="Y107" s="230"/>
      <c r="Z107" s="230"/>
      <c r="AA107" s="230"/>
      <c r="AB107" s="230"/>
      <c r="AC107" s="230"/>
      <c r="AD107" s="230"/>
      <c r="AE107" s="230"/>
      <c r="AF107" s="230"/>
      <c r="AG107" s="208">
        <f>'VRN - Vedlejší rozpočtové...'!J30</f>
        <v>0</v>
      </c>
      <c r="AH107" s="209"/>
      <c r="AI107" s="209"/>
      <c r="AJ107" s="209"/>
      <c r="AK107" s="209"/>
      <c r="AL107" s="209"/>
      <c r="AM107" s="209"/>
      <c r="AN107" s="208">
        <f>SUM(AG107,AT107)</f>
        <v>0</v>
      </c>
      <c r="AO107" s="209"/>
      <c r="AP107" s="209"/>
      <c r="AQ107" s="77" t="s">
        <v>82</v>
      </c>
      <c r="AR107" s="74"/>
      <c r="AS107" s="89">
        <v>0</v>
      </c>
      <c r="AT107" s="90">
        <f>ROUND(SUM(AV107:AW107),2)</f>
        <v>0</v>
      </c>
      <c r="AU107" s="91">
        <f>'VRN - Vedlejší rozpočtové...'!P123</f>
        <v>0</v>
      </c>
      <c r="AV107" s="90">
        <f>'VRN - Vedlejší rozpočtové...'!J33</f>
        <v>0</v>
      </c>
      <c r="AW107" s="90">
        <f>'VRN - Vedlejší rozpočtové...'!J34</f>
        <v>0</v>
      </c>
      <c r="AX107" s="90">
        <f>'VRN - Vedlejší rozpočtové...'!J35</f>
        <v>0</v>
      </c>
      <c r="AY107" s="90">
        <f>'VRN - Vedlejší rozpočtové...'!J36</f>
        <v>0</v>
      </c>
      <c r="AZ107" s="90">
        <f>'VRN - Vedlejší rozpočtové...'!F33</f>
        <v>0</v>
      </c>
      <c r="BA107" s="90">
        <f>'VRN - Vedlejší rozpočtové...'!F34</f>
        <v>0</v>
      </c>
      <c r="BB107" s="90">
        <f>'VRN - Vedlejší rozpočtové...'!F35</f>
        <v>0</v>
      </c>
      <c r="BC107" s="90">
        <f>'VRN - Vedlejší rozpočtové...'!F36</f>
        <v>0</v>
      </c>
      <c r="BD107" s="92">
        <f>'VRN - Vedlejší rozpočtové...'!F37</f>
        <v>0</v>
      </c>
      <c r="BT107" s="82" t="s">
        <v>83</v>
      </c>
      <c r="BV107" s="82" t="s">
        <v>78</v>
      </c>
      <c r="BW107" s="82" t="s">
        <v>123</v>
      </c>
      <c r="BX107" s="82" t="s">
        <v>5</v>
      </c>
      <c r="CL107" s="82" t="s">
        <v>1</v>
      </c>
      <c r="CM107" s="82" t="s">
        <v>85</v>
      </c>
    </row>
    <row r="108" spans="1:91" s="1" customFormat="1" ht="30" customHeight="1">
      <c r="B108" s="32"/>
      <c r="AR108" s="32"/>
    </row>
    <row r="109" spans="1:91" s="1" customFormat="1" ht="6.9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  <c r="AR109" s="32"/>
    </row>
  </sheetData>
  <sheetProtection algorithmName="SHA-512" hashValue="YVQQa4IYfqYonh/FbhcZ5EkdLBQjPm/wRws4kgMNBTOmelf8JNc4cpKyeNz7yJNlxOwdTz4Pp4Dyrdnh+PnjoQ==" saltValue="ARieL77HcMBytd6o4GiBThpJc9hricbeKwleQIDTMTkec16eXF7hR0ICZyaH3bxsGfaUgAIJyDAOk5JDj9HukQ==" spinCount="100000" sheet="1" objects="1" scenarios="1" formatColumns="0" formatRows="0"/>
  <mergeCells count="90">
    <mergeCell ref="E96:I96"/>
    <mergeCell ref="I92:AF92"/>
    <mergeCell ref="J95:AF95"/>
    <mergeCell ref="K96:AF96"/>
    <mergeCell ref="K104:AF104"/>
    <mergeCell ref="K100:AF100"/>
    <mergeCell ref="E104:I104"/>
    <mergeCell ref="E98:I98"/>
    <mergeCell ref="E103:I103"/>
    <mergeCell ref="E102:I102"/>
    <mergeCell ref="E101:I101"/>
    <mergeCell ref="E99:I99"/>
    <mergeCell ref="E100:I100"/>
    <mergeCell ref="L85:AJ85"/>
    <mergeCell ref="E105:I105"/>
    <mergeCell ref="K105:AF105"/>
    <mergeCell ref="D106:H106"/>
    <mergeCell ref="J106:AF106"/>
    <mergeCell ref="AG104:AM104"/>
    <mergeCell ref="AG94:AM94"/>
    <mergeCell ref="K97:AF97"/>
    <mergeCell ref="K101:AF101"/>
    <mergeCell ref="K102:AF102"/>
    <mergeCell ref="K103:AF103"/>
    <mergeCell ref="K99:AF99"/>
    <mergeCell ref="K98:AF98"/>
    <mergeCell ref="C92:G92"/>
    <mergeCell ref="D95:H95"/>
    <mergeCell ref="E97:I97"/>
    <mergeCell ref="D107:H107"/>
    <mergeCell ref="J107:AF107"/>
    <mergeCell ref="BE5:BE34"/>
    <mergeCell ref="K5:AJ5"/>
    <mergeCell ref="K6:AJ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  <mergeCell ref="AG101:AM101"/>
    <mergeCell ref="AG103:AM103"/>
    <mergeCell ref="AG102:AM102"/>
    <mergeCell ref="AG92:AM92"/>
    <mergeCell ref="AG100:AM100"/>
    <mergeCell ref="AG99:AM99"/>
    <mergeCell ref="AG96:AM96"/>
    <mergeCell ref="AG97:AM97"/>
    <mergeCell ref="AG98:AM98"/>
    <mergeCell ref="AG95:AM95"/>
    <mergeCell ref="AM87:AN87"/>
    <mergeCell ref="AM89:AP89"/>
    <mergeCell ref="AM90:AP90"/>
    <mergeCell ref="AN99:AP99"/>
    <mergeCell ref="AS89:AT91"/>
    <mergeCell ref="AN104:AP104"/>
    <mergeCell ref="AN103:AP103"/>
    <mergeCell ref="AN96:AP96"/>
    <mergeCell ref="AN92:AP92"/>
    <mergeCell ref="AN101:AP101"/>
    <mergeCell ref="AN97:AP97"/>
    <mergeCell ref="AN100:AP100"/>
    <mergeCell ref="AN95:AP95"/>
    <mergeCell ref="AN102:AP102"/>
    <mergeCell ref="AN98:AP98"/>
    <mergeCell ref="AN94:AP94"/>
    <mergeCell ref="AN105:AP105"/>
    <mergeCell ref="AG105:AM105"/>
    <mergeCell ref="AN106:AP106"/>
    <mergeCell ref="AG106:AM106"/>
    <mergeCell ref="AN107:AP107"/>
    <mergeCell ref="AG107:AM107"/>
  </mergeCells>
  <hyperlinks>
    <hyperlink ref="A96" location="'D1.01.1 - Stavební'!C2" display="/" xr:uid="{00000000-0004-0000-0000-000000000000}"/>
    <hyperlink ref="A97" location="'D1.01.3 - Požárně bezpečn...'!C2" display="/" xr:uid="{00000000-0004-0000-0000-000001000000}"/>
    <hyperlink ref="A98" location="'D1.01.4a - Vytápění'!C2" display="/" xr:uid="{00000000-0004-0000-0000-000002000000}"/>
    <hyperlink ref="A99" location="'D1.01.4d - Měření a regul...'!C2" display="/" xr:uid="{00000000-0004-0000-0000-000003000000}"/>
    <hyperlink ref="A100" location="'D1.01.4e - Zdravotně tech...'!C2" display="/" xr:uid="{00000000-0004-0000-0000-000004000000}"/>
    <hyperlink ref="A101" location="'D1.01.4g1 - Silnoproudá e...'!C2" display="/" xr:uid="{00000000-0004-0000-0000-000005000000}"/>
    <hyperlink ref="A102" location="'D1.01.4h1 - UKS-datové ro...'!C2" display="/" xr:uid="{00000000-0004-0000-0000-000006000000}"/>
    <hyperlink ref="A103" location="'D1.01.4h3 - EPS-elektrick...'!C2" display="/" xr:uid="{00000000-0004-0000-0000-000007000000}"/>
    <hyperlink ref="A104" location="'D1.01.6 - Medicinální plyny'!C2" display="/" xr:uid="{00000000-0004-0000-0000-000008000000}"/>
    <hyperlink ref="A105" location="'D1.01.4c - Vzduchotechnik...'!C2" display="/" xr:uid="{00000000-0004-0000-0000-000009000000}"/>
    <hyperlink ref="A106" location="'D2.013 - Zpevněné plochy'!C2" display="/" xr:uid="{00000000-0004-0000-0000-00000A000000}"/>
    <hyperlink ref="A107" location="'VRN - Vedlejší rozpočtové...'!C2" display="/" xr:uid="{00000000-0004-0000-0000-00000B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5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114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5202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5203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ROUND(J124,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ROUND((SUM(BE124:BE157)),  2)</f>
        <v>0</v>
      </c>
      <c r="I35" s="96">
        <v>0.21</v>
      </c>
      <c r="J35" s="86">
        <f>ROUND(((SUM(BE124:BE157))*I35),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ROUND((SUM(BF124:BF157)),  2)</f>
        <v>0</v>
      </c>
      <c r="I36" s="96">
        <v>0.12</v>
      </c>
      <c r="J36" s="86">
        <f>ROUND(((SUM(BF124:BF157))*I36),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ROUND((SUM(BG124:BG157)),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ROUND((SUM(BH124:BH157)),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ROUND((SUM(BI124:BI157)),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D1.01.6 - Medicinální plyny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Jiří Štajer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J124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5204</v>
      </c>
      <c r="E99" s="110"/>
      <c r="F99" s="110"/>
      <c r="G99" s="110"/>
      <c r="H99" s="110"/>
      <c r="I99" s="110"/>
      <c r="J99" s="111">
        <f>J125</f>
        <v>0</v>
      </c>
      <c r="L99" s="108"/>
    </row>
    <row r="100" spans="2:47" s="8" customFormat="1" ht="24.95" customHeight="1">
      <c r="B100" s="108"/>
      <c r="D100" s="109" t="s">
        <v>5205</v>
      </c>
      <c r="E100" s="110"/>
      <c r="F100" s="110"/>
      <c r="G100" s="110"/>
      <c r="H100" s="110"/>
      <c r="I100" s="110"/>
      <c r="J100" s="111">
        <f>J145</f>
        <v>0</v>
      </c>
      <c r="L100" s="108"/>
    </row>
    <row r="101" spans="2:47" s="8" customFormat="1" ht="24.95" customHeight="1">
      <c r="B101" s="108"/>
      <c r="D101" s="109" t="s">
        <v>5206</v>
      </c>
      <c r="E101" s="110"/>
      <c r="F101" s="110"/>
      <c r="G101" s="110"/>
      <c r="H101" s="110"/>
      <c r="I101" s="110"/>
      <c r="J101" s="111">
        <f>J149</f>
        <v>0</v>
      </c>
      <c r="L101" s="108"/>
    </row>
    <row r="102" spans="2:47" s="8" customFormat="1" ht="24.95" customHeight="1">
      <c r="B102" s="108"/>
      <c r="D102" s="109" t="s">
        <v>5207</v>
      </c>
      <c r="E102" s="110"/>
      <c r="F102" s="110"/>
      <c r="G102" s="110"/>
      <c r="H102" s="110"/>
      <c r="I102" s="110"/>
      <c r="J102" s="111">
        <f>J152</f>
        <v>0</v>
      </c>
      <c r="L102" s="108"/>
    </row>
    <row r="103" spans="2:47" s="1" customFormat="1" ht="21.75" customHeight="1">
      <c r="B103" s="32"/>
      <c r="L103" s="32"/>
    </row>
    <row r="104" spans="2:47" s="1" customFormat="1" ht="6.95" customHeight="1">
      <c r="B104" s="44"/>
      <c r="C104" s="45"/>
      <c r="D104" s="45"/>
      <c r="E104" s="45"/>
      <c r="F104" s="45"/>
      <c r="G104" s="45"/>
      <c r="H104" s="45"/>
      <c r="I104" s="45"/>
      <c r="J104" s="45"/>
      <c r="K104" s="45"/>
      <c r="L104" s="32"/>
    </row>
    <row r="108" spans="2:47" s="1" customFormat="1" ht="6.95" customHeight="1">
      <c r="B108" s="46"/>
      <c r="C108" s="47"/>
      <c r="D108" s="47"/>
      <c r="E108" s="47"/>
      <c r="F108" s="47"/>
      <c r="G108" s="47"/>
      <c r="H108" s="47"/>
      <c r="I108" s="47"/>
      <c r="J108" s="47"/>
      <c r="K108" s="47"/>
      <c r="L108" s="32"/>
    </row>
    <row r="109" spans="2:47" s="1" customFormat="1" ht="24.95" customHeight="1">
      <c r="B109" s="32"/>
      <c r="C109" s="21" t="s">
        <v>176</v>
      </c>
      <c r="L109" s="32"/>
    </row>
    <row r="110" spans="2:47" s="1" customFormat="1" ht="6.95" customHeight="1">
      <c r="B110" s="32"/>
      <c r="L110" s="32"/>
    </row>
    <row r="111" spans="2:47" s="1" customFormat="1" ht="12" customHeight="1">
      <c r="B111" s="32"/>
      <c r="C111" s="27" t="s">
        <v>16</v>
      </c>
      <c r="L111" s="32"/>
    </row>
    <row r="112" spans="2:47" s="1" customFormat="1" ht="16.5" customHeight="1">
      <c r="B112" s="32"/>
      <c r="E112" s="248" t="str">
        <f>E7</f>
        <v>Nemocnice Jihlava – pracoviště magnetické rezonance</v>
      </c>
      <c r="F112" s="249"/>
      <c r="G112" s="249"/>
      <c r="H112" s="249"/>
      <c r="L112" s="32"/>
    </row>
    <row r="113" spans="2:65" ht="12" customHeight="1">
      <c r="B113" s="20"/>
      <c r="C113" s="27" t="s">
        <v>125</v>
      </c>
      <c r="L113" s="20"/>
    </row>
    <row r="114" spans="2:65" s="1" customFormat="1" ht="16.5" customHeight="1">
      <c r="B114" s="32"/>
      <c r="E114" s="248" t="s">
        <v>126</v>
      </c>
      <c r="F114" s="247"/>
      <c r="G114" s="247"/>
      <c r="H114" s="247"/>
      <c r="L114" s="32"/>
    </row>
    <row r="115" spans="2:65" s="1" customFormat="1" ht="12" customHeight="1">
      <c r="B115" s="32"/>
      <c r="C115" s="27" t="s">
        <v>127</v>
      </c>
      <c r="L115" s="32"/>
    </row>
    <row r="116" spans="2:65" s="1" customFormat="1" ht="16.5" customHeight="1">
      <c r="B116" s="32"/>
      <c r="E116" s="242" t="str">
        <f>E11</f>
        <v>D1.01.6 - Medicinální plyny</v>
      </c>
      <c r="F116" s="247"/>
      <c r="G116" s="247"/>
      <c r="H116" s="247"/>
      <c r="L116" s="32"/>
    </row>
    <row r="117" spans="2:65" s="1" customFormat="1" ht="6.95" customHeight="1">
      <c r="B117" s="32"/>
      <c r="L117" s="32"/>
    </row>
    <row r="118" spans="2:65" s="1" customFormat="1" ht="12" customHeight="1">
      <c r="B118" s="32"/>
      <c r="C118" s="27" t="s">
        <v>20</v>
      </c>
      <c r="F118" s="25" t="str">
        <f>F14</f>
        <v>Jihlava</v>
      </c>
      <c r="I118" s="27" t="s">
        <v>22</v>
      </c>
      <c r="J118" s="52" t="str">
        <f>IF(J14="","",J14)</f>
        <v>23. 6. 2025</v>
      </c>
      <c r="L118" s="32"/>
    </row>
    <row r="119" spans="2:65" s="1" customFormat="1" ht="6.95" customHeight="1">
      <c r="B119" s="32"/>
      <c r="L119" s="32"/>
    </row>
    <row r="120" spans="2:65" s="1" customFormat="1" ht="27.95" customHeight="1">
      <c r="B120" s="32"/>
      <c r="C120" s="27" t="s">
        <v>24</v>
      </c>
      <c r="F120" s="25" t="str">
        <f>E17</f>
        <v>Nemocnice Jihlava</v>
      </c>
      <c r="I120" s="27" t="s">
        <v>30</v>
      </c>
      <c r="J120" s="30" t="str">
        <f>E23</f>
        <v>Penta Projekt s.r.o., Mrštíkova 12, Jihlava</v>
      </c>
      <c r="L120" s="32"/>
    </row>
    <row r="121" spans="2:65" s="1" customFormat="1" ht="15.2" customHeight="1">
      <c r="B121" s="32"/>
      <c r="C121" s="27" t="s">
        <v>28</v>
      </c>
      <c r="F121" s="25" t="str">
        <f>IF(E20="","",E20)</f>
        <v>Vyplň údaj</v>
      </c>
      <c r="I121" s="27" t="s">
        <v>32</v>
      </c>
      <c r="J121" s="30" t="str">
        <f>E26</f>
        <v>Jiří Štajer</v>
      </c>
      <c r="L121" s="32"/>
    </row>
    <row r="122" spans="2:65" s="1" customFormat="1" ht="10.35" customHeight="1">
      <c r="B122" s="32"/>
      <c r="L122" s="32"/>
    </row>
    <row r="123" spans="2:65" s="10" customFormat="1" ht="29.25" customHeight="1">
      <c r="B123" s="116"/>
      <c r="C123" s="117" t="s">
        <v>177</v>
      </c>
      <c r="D123" s="118" t="s">
        <v>61</v>
      </c>
      <c r="E123" s="118" t="s">
        <v>57</v>
      </c>
      <c r="F123" s="118" t="s">
        <v>58</v>
      </c>
      <c r="G123" s="118" t="s">
        <v>178</v>
      </c>
      <c r="H123" s="118" t="s">
        <v>179</v>
      </c>
      <c r="I123" s="118" t="s">
        <v>180</v>
      </c>
      <c r="J123" s="118" t="s">
        <v>131</v>
      </c>
      <c r="K123" s="119" t="s">
        <v>181</v>
      </c>
      <c r="L123" s="116"/>
      <c r="M123" s="59" t="s">
        <v>1</v>
      </c>
      <c r="N123" s="60" t="s">
        <v>40</v>
      </c>
      <c r="O123" s="60" t="s">
        <v>182</v>
      </c>
      <c r="P123" s="60" t="s">
        <v>183</v>
      </c>
      <c r="Q123" s="60" t="s">
        <v>184</v>
      </c>
      <c r="R123" s="60" t="s">
        <v>185</v>
      </c>
      <c r="S123" s="60" t="s">
        <v>186</v>
      </c>
      <c r="T123" s="61" t="s">
        <v>187</v>
      </c>
    </row>
    <row r="124" spans="2:65" s="1" customFormat="1" ht="22.9" customHeight="1">
      <c r="B124" s="32"/>
      <c r="C124" s="64" t="s">
        <v>188</v>
      </c>
      <c r="J124" s="120">
        <f>BK124</f>
        <v>0</v>
      </c>
      <c r="L124" s="32"/>
      <c r="M124" s="62"/>
      <c r="N124" s="53"/>
      <c r="O124" s="53"/>
      <c r="P124" s="121">
        <f>P125+P145+P149+P152</f>
        <v>0</v>
      </c>
      <c r="Q124" s="53"/>
      <c r="R124" s="121">
        <f>R125+R145+R149+R152</f>
        <v>0</v>
      </c>
      <c r="S124" s="53"/>
      <c r="T124" s="122">
        <f>T125+T145+T149+T152</f>
        <v>0</v>
      </c>
      <c r="AT124" s="17" t="s">
        <v>75</v>
      </c>
      <c r="AU124" s="17" t="s">
        <v>133</v>
      </c>
      <c r="BK124" s="123">
        <f>BK125+BK145+BK149+BK152</f>
        <v>0</v>
      </c>
    </row>
    <row r="125" spans="2:65" s="11" customFormat="1" ht="25.9" customHeight="1">
      <c r="B125" s="124"/>
      <c r="D125" s="125" t="s">
        <v>75</v>
      </c>
      <c r="E125" s="126" t="s">
        <v>3086</v>
      </c>
      <c r="F125" s="126" t="s">
        <v>5208</v>
      </c>
      <c r="I125" s="127"/>
      <c r="J125" s="128">
        <f>BK125</f>
        <v>0</v>
      </c>
      <c r="L125" s="124"/>
      <c r="M125" s="129"/>
      <c r="P125" s="130">
        <f>SUM(P126:P144)</f>
        <v>0</v>
      </c>
      <c r="R125" s="130">
        <f>SUM(R126:R144)</f>
        <v>0</v>
      </c>
      <c r="T125" s="131">
        <f>SUM(T126:T144)</f>
        <v>0</v>
      </c>
      <c r="AR125" s="125" t="s">
        <v>83</v>
      </c>
      <c r="AT125" s="132" t="s">
        <v>75</v>
      </c>
      <c r="AU125" s="132" t="s">
        <v>76</v>
      </c>
      <c r="AY125" s="125" t="s">
        <v>191</v>
      </c>
      <c r="BK125" s="133">
        <f>SUM(BK126:BK144)</f>
        <v>0</v>
      </c>
    </row>
    <row r="126" spans="2:65" s="1" customFormat="1" ht="16.5" customHeight="1">
      <c r="B126" s="32"/>
      <c r="C126" s="136" t="s">
        <v>83</v>
      </c>
      <c r="D126" s="136" t="s">
        <v>195</v>
      </c>
      <c r="E126" s="137" t="s">
        <v>5209</v>
      </c>
      <c r="F126" s="138" t="s">
        <v>5210</v>
      </c>
      <c r="G126" s="139" t="s">
        <v>403</v>
      </c>
      <c r="H126" s="140">
        <v>5</v>
      </c>
      <c r="I126" s="141"/>
      <c r="J126" s="142">
        <f>ROUND(I126*H126,2)</f>
        <v>0</v>
      </c>
      <c r="K126" s="138" t="s">
        <v>1</v>
      </c>
      <c r="L126" s="32"/>
      <c r="M126" s="143" t="s">
        <v>1</v>
      </c>
      <c r="N126" s="144" t="s">
        <v>41</v>
      </c>
      <c r="P126" s="145">
        <f>O126*H126</f>
        <v>0</v>
      </c>
      <c r="Q126" s="145">
        <v>0</v>
      </c>
      <c r="R126" s="145">
        <f>Q126*H126</f>
        <v>0</v>
      </c>
      <c r="S126" s="145">
        <v>0</v>
      </c>
      <c r="T126" s="146">
        <f>S126*H126</f>
        <v>0</v>
      </c>
      <c r="AR126" s="147" t="s">
        <v>200</v>
      </c>
      <c r="AT126" s="147" t="s">
        <v>195</v>
      </c>
      <c r="AU126" s="147" t="s">
        <v>83</v>
      </c>
      <c r="AY126" s="17" t="s">
        <v>191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83</v>
      </c>
      <c r="BK126" s="148">
        <f>ROUND(I126*H126,2)</f>
        <v>0</v>
      </c>
      <c r="BL126" s="17" t="s">
        <v>200</v>
      </c>
      <c r="BM126" s="147" t="s">
        <v>85</v>
      </c>
    </row>
    <row r="127" spans="2:65" s="1" customFormat="1" ht="16.5" customHeight="1">
      <c r="B127" s="32"/>
      <c r="C127" s="136" t="s">
        <v>85</v>
      </c>
      <c r="D127" s="136" t="s">
        <v>195</v>
      </c>
      <c r="E127" s="137" t="s">
        <v>5211</v>
      </c>
      <c r="F127" s="138" t="s">
        <v>5212</v>
      </c>
      <c r="G127" s="139" t="s">
        <v>403</v>
      </c>
      <c r="H127" s="140">
        <v>7</v>
      </c>
      <c r="I127" s="141"/>
      <c r="J127" s="142">
        <f>ROUND(I127*H127,2)</f>
        <v>0</v>
      </c>
      <c r="K127" s="138" t="s">
        <v>1</v>
      </c>
      <c r="L127" s="32"/>
      <c r="M127" s="143" t="s">
        <v>1</v>
      </c>
      <c r="N127" s="144" t="s">
        <v>41</v>
      </c>
      <c r="P127" s="145">
        <f>O127*H127</f>
        <v>0</v>
      </c>
      <c r="Q127" s="145">
        <v>0</v>
      </c>
      <c r="R127" s="145">
        <f>Q127*H127</f>
        <v>0</v>
      </c>
      <c r="S127" s="145">
        <v>0</v>
      </c>
      <c r="T127" s="146">
        <f>S127*H127</f>
        <v>0</v>
      </c>
      <c r="AR127" s="147" t="s">
        <v>200</v>
      </c>
      <c r="AT127" s="147" t="s">
        <v>195</v>
      </c>
      <c r="AU127" s="147" t="s">
        <v>83</v>
      </c>
      <c r="AY127" s="17" t="s">
        <v>191</v>
      </c>
      <c r="BE127" s="148">
        <f>IF(N127="základní",J127,0)</f>
        <v>0</v>
      </c>
      <c r="BF127" s="148">
        <f>IF(N127="snížená",J127,0)</f>
        <v>0</v>
      </c>
      <c r="BG127" s="148">
        <f>IF(N127="zákl. přenesená",J127,0)</f>
        <v>0</v>
      </c>
      <c r="BH127" s="148">
        <f>IF(N127="sníž. přenesená",J127,0)</f>
        <v>0</v>
      </c>
      <c r="BI127" s="148">
        <f>IF(N127="nulová",J127,0)</f>
        <v>0</v>
      </c>
      <c r="BJ127" s="17" t="s">
        <v>83</v>
      </c>
      <c r="BK127" s="148">
        <f>ROUND(I127*H127,2)</f>
        <v>0</v>
      </c>
      <c r="BL127" s="17" t="s">
        <v>200</v>
      </c>
      <c r="BM127" s="147" t="s">
        <v>200</v>
      </c>
    </row>
    <row r="128" spans="2:65" s="1" customFormat="1" ht="16.5" customHeight="1">
      <c r="B128" s="32"/>
      <c r="C128" s="136" t="s">
        <v>201</v>
      </c>
      <c r="D128" s="136" t="s">
        <v>195</v>
      </c>
      <c r="E128" s="137" t="s">
        <v>5213</v>
      </c>
      <c r="F128" s="138" t="s">
        <v>5214</v>
      </c>
      <c r="G128" s="139" t="s">
        <v>403</v>
      </c>
      <c r="H128" s="140">
        <v>15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41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200</v>
      </c>
      <c r="AT128" s="147" t="s">
        <v>195</v>
      </c>
      <c r="AU128" s="147" t="s">
        <v>83</v>
      </c>
      <c r="AY128" s="17" t="s">
        <v>191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83</v>
      </c>
      <c r="BK128" s="148">
        <f>ROUND(I128*H128,2)</f>
        <v>0</v>
      </c>
      <c r="BL128" s="17" t="s">
        <v>200</v>
      </c>
      <c r="BM128" s="147" t="s">
        <v>236</v>
      </c>
    </row>
    <row r="129" spans="2:65" s="1" customFormat="1" ht="16.5" customHeight="1">
      <c r="B129" s="32"/>
      <c r="C129" s="136" t="s">
        <v>200</v>
      </c>
      <c r="D129" s="136" t="s">
        <v>195</v>
      </c>
      <c r="E129" s="137" t="s">
        <v>5215</v>
      </c>
      <c r="F129" s="138" t="s">
        <v>5216</v>
      </c>
      <c r="G129" s="139" t="s">
        <v>1608</v>
      </c>
      <c r="H129" s="140">
        <v>1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41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200</v>
      </c>
      <c r="AT129" s="147" t="s">
        <v>195</v>
      </c>
      <c r="AU129" s="147" t="s">
        <v>83</v>
      </c>
      <c r="AY129" s="17" t="s">
        <v>191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83</v>
      </c>
      <c r="BK129" s="148">
        <f>ROUND(I129*H129,2)</f>
        <v>0</v>
      </c>
      <c r="BL129" s="17" t="s">
        <v>200</v>
      </c>
      <c r="BM129" s="147" t="s">
        <v>253</v>
      </c>
    </row>
    <row r="130" spans="2:65" s="1" customFormat="1" ht="16.5" customHeight="1">
      <c r="B130" s="32"/>
      <c r="C130" s="136" t="s">
        <v>230</v>
      </c>
      <c r="D130" s="136" t="s">
        <v>195</v>
      </c>
      <c r="E130" s="137" t="s">
        <v>5217</v>
      </c>
      <c r="F130" s="138" t="s">
        <v>5218</v>
      </c>
      <c r="G130" s="139" t="s">
        <v>5219</v>
      </c>
      <c r="H130" s="140">
        <v>100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41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200</v>
      </c>
      <c r="AT130" s="147" t="s">
        <v>195</v>
      </c>
      <c r="AU130" s="147" t="s">
        <v>83</v>
      </c>
      <c r="AY130" s="17" t="s">
        <v>191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83</v>
      </c>
      <c r="BK130" s="148">
        <f>ROUND(I130*H130,2)</f>
        <v>0</v>
      </c>
      <c r="BL130" s="17" t="s">
        <v>200</v>
      </c>
      <c r="BM130" s="147" t="s">
        <v>268</v>
      </c>
    </row>
    <row r="131" spans="2:65" s="1" customFormat="1" ht="16.5" customHeight="1">
      <c r="B131" s="32"/>
      <c r="C131" s="136" t="s">
        <v>236</v>
      </c>
      <c r="D131" s="136" t="s">
        <v>195</v>
      </c>
      <c r="E131" s="137" t="s">
        <v>5220</v>
      </c>
      <c r="F131" s="138" t="s">
        <v>5221</v>
      </c>
      <c r="G131" s="139" t="s">
        <v>1608</v>
      </c>
      <c r="H131" s="140">
        <v>1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41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200</v>
      </c>
      <c r="AT131" s="147" t="s">
        <v>195</v>
      </c>
      <c r="AU131" s="147" t="s">
        <v>83</v>
      </c>
      <c r="AY131" s="17" t="s">
        <v>191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83</v>
      </c>
      <c r="BK131" s="148">
        <f>ROUND(I131*H131,2)</f>
        <v>0</v>
      </c>
      <c r="BL131" s="17" t="s">
        <v>200</v>
      </c>
      <c r="BM131" s="147" t="s">
        <v>8</v>
      </c>
    </row>
    <row r="132" spans="2:65" s="1" customFormat="1" ht="16.5" customHeight="1">
      <c r="B132" s="32"/>
      <c r="C132" s="136" t="s">
        <v>245</v>
      </c>
      <c r="D132" s="136" t="s">
        <v>195</v>
      </c>
      <c r="E132" s="137" t="s">
        <v>5222</v>
      </c>
      <c r="F132" s="138" t="s">
        <v>5223</v>
      </c>
      <c r="G132" s="139" t="s">
        <v>1608</v>
      </c>
      <c r="H132" s="140">
        <v>3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41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200</v>
      </c>
      <c r="AT132" s="147" t="s">
        <v>195</v>
      </c>
      <c r="AU132" s="147" t="s">
        <v>83</v>
      </c>
      <c r="AY132" s="17" t="s">
        <v>191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83</v>
      </c>
      <c r="BK132" s="148">
        <f>ROUND(I132*H132,2)</f>
        <v>0</v>
      </c>
      <c r="BL132" s="17" t="s">
        <v>200</v>
      </c>
      <c r="BM132" s="147" t="s">
        <v>294</v>
      </c>
    </row>
    <row r="133" spans="2:65" s="1" customFormat="1" ht="16.5" customHeight="1">
      <c r="B133" s="32"/>
      <c r="C133" s="136" t="s">
        <v>253</v>
      </c>
      <c r="D133" s="136" t="s">
        <v>195</v>
      </c>
      <c r="E133" s="137" t="s">
        <v>5224</v>
      </c>
      <c r="F133" s="138" t="s">
        <v>5225</v>
      </c>
      <c r="G133" s="139" t="s">
        <v>1608</v>
      </c>
      <c r="H133" s="140">
        <v>4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41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200</v>
      </c>
      <c r="AT133" s="147" t="s">
        <v>195</v>
      </c>
      <c r="AU133" s="147" t="s">
        <v>83</v>
      </c>
      <c r="AY133" s="17" t="s">
        <v>191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83</v>
      </c>
      <c r="BK133" s="148">
        <f>ROUND(I133*H133,2)</f>
        <v>0</v>
      </c>
      <c r="BL133" s="17" t="s">
        <v>200</v>
      </c>
      <c r="BM133" s="147" t="s">
        <v>224</v>
      </c>
    </row>
    <row r="134" spans="2:65" s="1" customFormat="1" ht="16.5" customHeight="1">
      <c r="B134" s="32"/>
      <c r="C134" s="136" t="s">
        <v>258</v>
      </c>
      <c r="D134" s="136" t="s">
        <v>195</v>
      </c>
      <c r="E134" s="137" t="s">
        <v>5226</v>
      </c>
      <c r="F134" s="138" t="s">
        <v>5227</v>
      </c>
      <c r="G134" s="139" t="s">
        <v>1608</v>
      </c>
      <c r="H134" s="140">
        <v>13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41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200</v>
      </c>
      <c r="AT134" s="147" t="s">
        <v>195</v>
      </c>
      <c r="AU134" s="147" t="s">
        <v>83</v>
      </c>
      <c r="AY134" s="17" t="s">
        <v>191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83</v>
      </c>
      <c r="BK134" s="148">
        <f>ROUND(I134*H134,2)</f>
        <v>0</v>
      </c>
      <c r="BL134" s="17" t="s">
        <v>200</v>
      </c>
      <c r="BM134" s="147" t="s">
        <v>285</v>
      </c>
    </row>
    <row r="135" spans="2:65" s="1" customFormat="1" ht="16.5" customHeight="1">
      <c r="B135" s="32"/>
      <c r="C135" s="136" t="s">
        <v>268</v>
      </c>
      <c r="D135" s="136" t="s">
        <v>195</v>
      </c>
      <c r="E135" s="137" t="s">
        <v>5228</v>
      </c>
      <c r="F135" s="138" t="s">
        <v>5229</v>
      </c>
      <c r="G135" s="139" t="s">
        <v>1608</v>
      </c>
      <c r="H135" s="140">
        <v>2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41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200</v>
      </c>
      <c r="AT135" s="147" t="s">
        <v>195</v>
      </c>
      <c r="AU135" s="147" t="s">
        <v>83</v>
      </c>
      <c r="AY135" s="17" t="s">
        <v>191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83</v>
      </c>
      <c r="BK135" s="148">
        <f>ROUND(I135*H135,2)</f>
        <v>0</v>
      </c>
      <c r="BL135" s="17" t="s">
        <v>200</v>
      </c>
      <c r="BM135" s="147" t="s">
        <v>336</v>
      </c>
    </row>
    <row r="136" spans="2:65" s="1" customFormat="1" ht="16.5" customHeight="1">
      <c r="B136" s="32"/>
      <c r="C136" s="136" t="s">
        <v>276</v>
      </c>
      <c r="D136" s="136" t="s">
        <v>195</v>
      </c>
      <c r="E136" s="137" t="s">
        <v>5230</v>
      </c>
      <c r="F136" s="138" t="s">
        <v>5231</v>
      </c>
      <c r="G136" s="139" t="s">
        <v>1608</v>
      </c>
      <c r="H136" s="140">
        <v>4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41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200</v>
      </c>
      <c r="AT136" s="147" t="s">
        <v>195</v>
      </c>
      <c r="AU136" s="147" t="s">
        <v>83</v>
      </c>
      <c r="AY136" s="17" t="s">
        <v>191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83</v>
      </c>
      <c r="BK136" s="148">
        <f>ROUND(I136*H136,2)</f>
        <v>0</v>
      </c>
      <c r="BL136" s="17" t="s">
        <v>200</v>
      </c>
      <c r="BM136" s="147" t="s">
        <v>350</v>
      </c>
    </row>
    <row r="137" spans="2:65" s="1" customFormat="1" ht="16.5" customHeight="1">
      <c r="B137" s="32"/>
      <c r="C137" s="136" t="s">
        <v>8</v>
      </c>
      <c r="D137" s="136" t="s">
        <v>195</v>
      </c>
      <c r="E137" s="137" t="s">
        <v>5232</v>
      </c>
      <c r="F137" s="138" t="s">
        <v>5233</v>
      </c>
      <c r="G137" s="139" t="s">
        <v>1608</v>
      </c>
      <c r="H137" s="140">
        <v>10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41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200</v>
      </c>
      <c r="AT137" s="147" t="s">
        <v>195</v>
      </c>
      <c r="AU137" s="147" t="s">
        <v>83</v>
      </c>
      <c r="AY137" s="17" t="s">
        <v>191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83</v>
      </c>
      <c r="BK137" s="148">
        <f>ROUND(I137*H137,2)</f>
        <v>0</v>
      </c>
      <c r="BL137" s="17" t="s">
        <v>200</v>
      </c>
      <c r="BM137" s="147" t="s">
        <v>362</v>
      </c>
    </row>
    <row r="138" spans="2:65" s="1" customFormat="1" ht="60" customHeight="1">
      <c r="B138" s="32"/>
      <c r="C138" s="136" t="s">
        <v>193</v>
      </c>
      <c r="D138" s="136" t="s">
        <v>195</v>
      </c>
      <c r="E138" s="137" t="s">
        <v>5234</v>
      </c>
      <c r="F138" s="138" t="s">
        <v>5235</v>
      </c>
      <c r="G138" s="139" t="s">
        <v>1608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41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200</v>
      </c>
      <c r="AT138" s="147" t="s">
        <v>195</v>
      </c>
      <c r="AU138" s="147" t="s">
        <v>83</v>
      </c>
      <c r="AY138" s="17" t="s">
        <v>191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83</v>
      </c>
      <c r="BK138" s="148">
        <f>ROUND(I138*H138,2)</f>
        <v>0</v>
      </c>
      <c r="BL138" s="17" t="s">
        <v>200</v>
      </c>
      <c r="BM138" s="147" t="s">
        <v>375</v>
      </c>
    </row>
    <row r="139" spans="2:65" s="1" customFormat="1" ht="16.5" customHeight="1">
      <c r="B139" s="32"/>
      <c r="C139" s="136" t="s">
        <v>294</v>
      </c>
      <c r="D139" s="136" t="s">
        <v>195</v>
      </c>
      <c r="E139" s="137" t="s">
        <v>5236</v>
      </c>
      <c r="F139" s="138" t="s">
        <v>5237</v>
      </c>
      <c r="G139" s="139" t="s">
        <v>403</v>
      </c>
      <c r="H139" s="140">
        <v>27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41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200</v>
      </c>
      <c r="AT139" s="147" t="s">
        <v>195</v>
      </c>
      <c r="AU139" s="147" t="s">
        <v>83</v>
      </c>
      <c r="AY139" s="17" t="s">
        <v>191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83</v>
      </c>
      <c r="BK139" s="148">
        <f>ROUND(I139*H139,2)</f>
        <v>0</v>
      </c>
      <c r="BL139" s="17" t="s">
        <v>200</v>
      </c>
      <c r="BM139" s="147" t="s">
        <v>387</v>
      </c>
    </row>
    <row r="140" spans="2:65" s="1" customFormat="1" ht="16.5" customHeight="1">
      <c r="B140" s="32"/>
      <c r="C140" s="136" t="s">
        <v>302</v>
      </c>
      <c r="D140" s="136" t="s">
        <v>195</v>
      </c>
      <c r="E140" s="137" t="s">
        <v>5238</v>
      </c>
      <c r="F140" s="138" t="s">
        <v>5239</v>
      </c>
      <c r="G140" s="139" t="s">
        <v>403</v>
      </c>
      <c r="H140" s="140">
        <v>27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41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200</v>
      </c>
      <c r="AT140" s="147" t="s">
        <v>195</v>
      </c>
      <c r="AU140" s="147" t="s">
        <v>83</v>
      </c>
      <c r="AY140" s="17" t="s">
        <v>191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83</v>
      </c>
      <c r="BK140" s="148">
        <f>ROUND(I140*H140,2)</f>
        <v>0</v>
      </c>
      <c r="BL140" s="17" t="s">
        <v>200</v>
      </c>
      <c r="BM140" s="147" t="s">
        <v>400</v>
      </c>
    </row>
    <row r="141" spans="2:65" s="1" customFormat="1" ht="16.5" customHeight="1">
      <c r="B141" s="32"/>
      <c r="C141" s="136" t="s">
        <v>224</v>
      </c>
      <c r="D141" s="136" t="s">
        <v>195</v>
      </c>
      <c r="E141" s="137" t="s">
        <v>5240</v>
      </c>
      <c r="F141" s="138" t="s">
        <v>5241</v>
      </c>
      <c r="G141" s="139" t="s">
        <v>403</v>
      </c>
      <c r="H141" s="140">
        <v>27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41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200</v>
      </c>
      <c r="AT141" s="147" t="s">
        <v>195</v>
      </c>
      <c r="AU141" s="147" t="s">
        <v>83</v>
      </c>
      <c r="AY141" s="17" t="s">
        <v>191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83</v>
      </c>
      <c r="BK141" s="148">
        <f>ROUND(I141*H141,2)</f>
        <v>0</v>
      </c>
      <c r="BL141" s="17" t="s">
        <v>200</v>
      </c>
      <c r="BM141" s="147" t="s">
        <v>414</v>
      </c>
    </row>
    <row r="142" spans="2:65" s="1" customFormat="1" ht="16.5" customHeight="1">
      <c r="B142" s="32"/>
      <c r="C142" s="136" t="s">
        <v>266</v>
      </c>
      <c r="D142" s="136" t="s">
        <v>195</v>
      </c>
      <c r="E142" s="137" t="s">
        <v>5242</v>
      </c>
      <c r="F142" s="138" t="s">
        <v>5243</v>
      </c>
      <c r="G142" s="139" t="s">
        <v>1608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41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200</v>
      </c>
      <c r="AT142" s="147" t="s">
        <v>195</v>
      </c>
      <c r="AU142" s="147" t="s">
        <v>83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200</v>
      </c>
      <c r="BM142" s="147" t="s">
        <v>426</v>
      </c>
    </row>
    <row r="143" spans="2:65" s="1" customFormat="1" ht="16.5" customHeight="1">
      <c r="B143" s="32"/>
      <c r="C143" s="136" t="s">
        <v>285</v>
      </c>
      <c r="D143" s="136" t="s">
        <v>195</v>
      </c>
      <c r="E143" s="137" t="s">
        <v>5244</v>
      </c>
      <c r="F143" s="138" t="s">
        <v>5245</v>
      </c>
      <c r="G143" s="139" t="s">
        <v>1608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41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200</v>
      </c>
      <c r="AT143" s="147" t="s">
        <v>195</v>
      </c>
      <c r="AU143" s="147" t="s">
        <v>83</v>
      </c>
      <c r="AY143" s="17" t="s">
        <v>191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83</v>
      </c>
      <c r="BK143" s="148">
        <f>ROUND(I143*H143,2)</f>
        <v>0</v>
      </c>
      <c r="BL143" s="17" t="s">
        <v>200</v>
      </c>
      <c r="BM143" s="147" t="s">
        <v>439</v>
      </c>
    </row>
    <row r="144" spans="2:65" s="1" customFormat="1" ht="16.5" customHeight="1">
      <c r="B144" s="32"/>
      <c r="C144" s="136" t="s">
        <v>329</v>
      </c>
      <c r="D144" s="136" t="s">
        <v>195</v>
      </c>
      <c r="E144" s="137" t="s">
        <v>5246</v>
      </c>
      <c r="F144" s="138" t="s">
        <v>5247</v>
      </c>
      <c r="G144" s="139" t="s">
        <v>1608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41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200</v>
      </c>
      <c r="AT144" s="147" t="s">
        <v>195</v>
      </c>
      <c r="AU144" s="147" t="s">
        <v>83</v>
      </c>
      <c r="AY144" s="17" t="s">
        <v>191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83</v>
      </c>
      <c r="BK144" s="148">
        <f>ROUND(I144*H144,2)</f>
        <v>0</v>
      </c>
      <c r="BL144" s="17" t="s">
        <v>200</v>
      </c>
      <c r="BM144" s="147" t="s">
        <v>451</v>
      </c>
    </row>
    <row r="145" spans="2:65" s="11" customFormat="1" ht="25.9" customHeight="1">
      <c r="B145" s="124"/>
      <c r="D145" s="125" t="s">
        <v>75</v>
      </c>
      <c r="E145" s="126" t="s">
        <v>3131</v>
      </c>
      <c r="F145" s="126" t="s">
        <v>5248</v>
      </c>
      <c r="I145" s="127"/>
      <c r="J145" s="128">
        <f>BK145</f>
        <v>0</v>
      </c>
      <c r="L145" s="124"/>
      <c r="M145" s="129"/>
      <c r="P145" s="130">
        <f>SUM(P146:P148)</f>
        <v>0</v>
      </c>
      <c r="R145" s="130">
        <f>SUM(R146:R148)</f>
        <v>0</v>
      </c>
      <c r="T145" s="131">
        <f>SUM(T146:T148)</f>
        <v>0</v>
      </c>
      <c r="AR145" s="125" t="s">
        <v>83</v>
      </c>
      <c r="AT145" s="132" t="s">
        <v>75</v>
      </c>
      <c r="AU145" s="132" t="s">
        <v>76</v>
      </c>
      <c r="AY145" s="125" t="s">
        <v>191</v>
      </c>
      <c r="BK145" s="133">
        <f>SUM(BK146:BK148)</f>
        <v>0</v>
      </c>
    </row>
    <row r="146" spans="2:65" s="1" customFormat="1" ht="60" customHeight="1">
      <c r="B146" s="32"/>
      <c r="C146" s="136" t="s">
        <v>336</v>
      </c>
      <c r="D146" s="136" t="s">
        <v>195</v>
      </c>
      <c r="E146" s="137" t="s">
        <v>5249</v>
      </c>
      <c r="F146" s="138" t="s">
        <v>5250</v>
      </c>
      <c r="G146" s="139" t="s">
        <v>1608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41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200</v>
      </c>
      <c r="AT146" s="147" t="s">
        <v>195</v>
      </c>
      <c r="AU146" s="147" t="s">
        <v>83</v>
      </c>
      <c r="AY146" s="17" t="s">
        <v>191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83</v>
      </c>
      <c r="BK146" s="148">
        <f>ROUND(I146*H146,2)</f>
        <v>0</v>
      </c>
      <c r="BL146" s="17" t="s">
        <v>200</v>
      </c>
      <c r="BM146" s="147" t="s">
        <v>465</v>
      </c>
    </row>
    <row r="147" spans="2:65" s="1" customFormat="1" ht="40.9" customHeight="1">
      <c r="B147" s="32"/>
      <c r="C147" s="136" t="s">
        <v>7</v>
      </c>
      <c r="D147" s="136" t="s">
        <v>195</v>
      </c>
      <c r="E147" s="137" t="s">
        <v>5251</v>
      </c>
      <c r="F147" s="138" t="s">
        <v>5252</v>
      </c>
      <c r="G147" s="139" t="s">
        <v>1608</v>
      </c>
      <c r="H147" s="140">
        <v>1</v>
      </c>
      <c r="I147" s="141"/>
      <c r="J147" s="142">
        <f>ROUND(I147*H147,2)</f>
        <v>0</v>
      </c>
      <c r="K147" s="138" t="s">
        <v>1</v>
      </c>
      <c r="L147" s="32"/>
      <c r="M147" s="143" t="s">
        <v>1</v>
      </c>
      <c r="N147" s="144" t="s">
        <v>41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200</v>
      </c>
      <c r="AT147" s="147" t="s">
        <v>195</v>
      </c>
      <c r="AU147" s="147" t="s">
        <v>83</v>
      </c>
      <c r="AY147" s="17" t="s">
        <v>191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83</v>
      </c>
      <c r="BK147" s="148">
        <f>ROUND(I147*H147,2)</f>
        <v>0</v>
      </c>
      <c r="BL147" s="17" t="s">
        <v>200</v>
      </c>
      <c r="BM147" s="147" t="s">
        <v>479</v>
      </c>
    </row>
    <row r="148" spans="2:65" s="1" customFormat="1" ht="26.45" customHeight="1">
      <c r="B148" s="32"/>
      <c r="C148" s="136" t="s">
        <v>350</v>
      </c>
      <c r="D148" s="136" t="s">
        <v>195</v>
      </c>
      <c r="E148" s="137" t="s">
        <v>5253</v>
      </c>
      <c r="F148" s="138" t="s">
        <v>5254</v>
      </c>
      <c r="G148" s="139" t="s">
        <v>403</v>
      </c>
      <c r="H148" s="140">
        <v>20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200</v>
      </c>
      <c r="AT148" s="147" t="s">
        <v>195</v>
      </c>
      <c r="AU148" s="147" t="s">
        <v>83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200</v>
      </c>
      <c r="BM148" s="147" t="s">
        <v>508</v>
      </c>
    </row>
    <row r="149" spans="2:65" s="11" customFormat="1" ht="25.9" customHeight="1">
      <c r="B149" s="124"/>
      <c r="D149" s="125" t="s">
        <v>75</v>
      </c>
      <c r="E149" s="126" t="s">
        <v>3157</v>
      </c>
      <c r="F149" s="126" t="s">
        <v>5255</v>
      </c>
      <c r="I149" s="127"/>
      <c r="J149" s="128">
        <f>BK149</f>
        <v>0</v>
      </c>
      <c r="L149" s="124"/>
      <c r="M149" s="129"/>
      <c r="P149" s="130">
        <f>SUM(P150:P151)</f>
        <v>0</v>
      </c>
      <c r="R149" s="130">
        <f>SUM(R150:R151)</f>
        <v>0</v>
      </c>
      <c r="T149" s="131">
        <f>SUM(T150:T151)</f>
        <v>0</v>
      </c>
      <c r="AR149" s="125" t="s">
        <v>83</v>
      </c>
      <c r="AT149" s="132" t="s">
        <v>75</v>
      </c>
      <c r="AU149" s="132" t="s">
        <v>76</v>
      </c>
      <c r="AY149" s="125" t="s">
        <v>191</v>
      </c>
      <c r="BK149" s="133">
        <f>SUM(BK150:BK151)</f>
        <v>0</v>
      </c>
    </row>
    <row r="150" spans="2:65" s="1" customFormat="1" ht="24" customHeight="1">
      <c r="B150" s="32"/>
      <c r="C150" s="136" t="s">
        <v>356</v>
      </c>
      <c r="D150" s="136" t="s">
        <v>195</v>
      </c>
      <c r="E150" s="137" t="s">
        <v>5256</v>
      </c>
      <c r="F150" s="138" t="s">
        <v>5257</v>
      </c>
      <c r="G150" s="139" t="s">
        <v>1608</v>
      </c>
      <c r="H150" s="140">
        <v>1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41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200</v>
      </c>
      <c r="AT150" s="147" t="s">
        <v>195</v>
      </c>
      <c r="AU150" s="147" t="s">
        <v>83</v>
      </c>
      <c r="AY150" s="17" t="s">
        <v>191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83</v>
      </c>
      <c r="BK150" s="148">
        <f>ROUND(I150*H150,2)</f>
        <v>0</v>
      </c>
      <c r="BL150" s="17" t="s">
        <v>200</v>
      </c>
      <c r="BM150" s="147" t="s">
        <v>523</v>
      </c>
    </row>
    <row r="151" spans="2:65" s="1" customFormat="1" ht="36" customHeight="1">
      <c r="B151" s="32"/>
      <c r="C151" s="136" t="s">
        <v>362</v>
      </c>
      <c r="D151" s="136" t="s">
        <v>195</v>
      </c>
      <c r="E151" s="137" t="s">
        <v>5258</v>
      </c>
      <c r="F151" s="138" t="s">
        <v>5259</v>
      </c>
      <c r="G151" s="139" t="s">
        <v>1608</v>
      </c>
      <c r="H151" s="140">
        <v>1</v>
      </c>
      <c r="I151" s="141"/>
      <c r="J151" s="142">
        <f>ROUND(I151*H151,2)</f>
        <v>0</v>
      </c>
      <c r="K151" s="138" t="s">
        <v>1</v>
      </c>
      <c r="L151" s="32"/>
      <c r="M151" s="143" t="s">
        <v>1</v>
      </c>
      <c r="N151" s="144" t="s">
        <v>41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200</v>
      </c>
      <c r="AT151" s="147" t="s">
        <v>195</v>
      </c>
      <c r="AU151" s="147" t="s">
        <v>83</v>
      </c>
      <c r="AY151" s="17" t="s">
        <v>191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83</v>
      </c>
      <c r="BK151" s="148">
        <f>ROUND(I151*H151,2)</f>
        <v>0</v>
      </c>
      <c r="BL151" s="17" t="s">
        <v>200</v>
      </c>
      <c r="BM151" s="147" t="s">
        <v>540</v>
      </c>
    </row>
    <row r="152" spans="2:65" s="11" customFormat="1" ht="25.9" customHeight="1">
      <c r="B152" s="124"/>
      <c r="D152" s="125" t="s">
        <v>75</v>
      </c>
      <c r="E152" s="126" t="s">
        <v>3161</v>
      </c>
      <c r="F152" s="126" t="s">
        <v>5260</v>
      </c>
      <c r="I152" s="127"/>
      <c r="J152" s="128">
        <f>BK152</f>
        <v>0</v>
      </c>
      <c r="L152" s="124"/>
      <c r="M152" s="129"/>
      <c r="P152" s="130">
        <f>SUM(P153:P157)</f>
        <v>0</v>
      </c>
      <c r="R152" s="130">
        <f>SUM(R153:R157)</f>
        <v>0</v>
      </c>
      <c r="T152" s="131">
        <f>SUM(T153:T157)</f>
        <v>0</v>
      </c>
      <c r="AR152" s="125" t="s">
        <v>83</v>
      </c>
      <c r="AT152" s="132" t="s">
        <v>75</v>
      </c>
      <c r="AU152" s="132" t="s">
        <v>76</v>
      </c>
      <c r="AY152" s="125" t="s">
        <v>191</v>
      </c>
      <c r="BK152" s="133">
        <f>SUM(BK153:BK157)</f>
        <v>0</v>
      </c>
    </row>
    <row r="153" spans="2:65" s="1" customFormat="1" ht="16.5" customHeight="1">
      <c r="B153" s="32"/>
      <c r="C153" s="136" t="s">
        <v>367</v>
      </c>
      <c r="D153" s="136" t="s">
        <v>195</v>
      </c>
      <c r="E153" s="137" t="s">
        <v>5261</v>
      </c>
      <c r="F153" s="138" t="s">
        <v>5262</v>
      </c>
      <c r="G153" s="139" t="s">
        <v>1608</v>
      </c>
      <c r="H153" s="140">
        <v>1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41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200</v>
      </c>
      <c r="AT153" s="147" t="s">
        <v>195</v>
      </c>
      <c r="AU153" s="147" t="s">
        <v>83</v>
      </c>
      <c r="AY153" s="17" t="s">
        <v>191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83</v>
      </c>
      <c r="BK153" s="148">
        <f>ROUND(I153*H153,2)</f>
        <v>0</v>
      </c>
      <c r="BL153" s="17" t="s">
        <v>200</v>
      </c>
      <c r="BM153" s="147" t="s">
        <v>554</v>
      </c>
    </row>
    <row r="154" spans="2:65" s="1" customFormat="1" ht="24" customHeight="1">
      <c r="B154" s="32"/>
      <c r="C154" s="136" t="s">
        <v>375</v>
      </c>
      <c r="D154" s="136" t="s">
        <v>195</v>
      </c>
      <c r="E154" s="137" t="s">
        <v>5263</v>
      </c>
      <c r="F154" s="138" t="s">
        <v>5264</v>
      </c>
      <c r="G154" s="139" t="s">
        <v>1608</v>
      </c>
      <c r="H154" s="140">
        <v>1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200</v>
      </c>
      <c r="AT154" s="147" t="s">
        <v>195</v>
      </c>
      <c r="AU154" s="147" t="s">
        <v>83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200</v>
      </c>
      <c r="BM154" s="147" t="s">
        <v>568</v>
      </c>
    </row>
    <row r="155" spans="2:65" s="1" customFormat="1" ht="16.5" customHeight="1">
      <c r="B155" s="32"/>
      <c r="C155" s="136" t="s">
        <v>382</v>
      </c>
      <c r="D155" s="136" t="s">
        <v>195</v>
      </c>
      <c r="E155" s="137" t="s">
        <v>5265</v>
      </c>
      <c r="F155" s="138" t="s">
        <v>3215</v>
      </c>
      <c r="G155" s="139" t="s">
        <v>1608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41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200</v>
      </c>
      <c r="AT155" s="147" t="s">
        <v>195</v>
      </c>
      <c r="AU155" s="147" t="s">
        <v>83</v>
      </c>
      <c r="AY155" s="17" t="s">
        <v>191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83</v>
      </c>
      <c r="BK155" s="148">
        <f>ROUND(I155*H155,2)</f>
        <v>0</v>
      </c>
      <c r="BL155" s="17" t="s">
        <v>200</v>
      </c>
      <c r="BM155" s="147" t="s">
        <v>581</v>
      </c>
    </row>
    <row r="156" spans="2:65" s="1" customFormat="1" ht="16.5" customHeight="1">
      <c r="B156" s="32"/>
      <c r="C156" s="136" t="s">
        <v>387</v>
      </c>
      <c r="D156" s="136" t="s">
        <v>195</v>
      </c>
      <c r="E156" s="137" t="s">
        <v>5266</v>
      </c>
      <c r="F156" s="138" t="s">
        <v>5267</v>
      </c>
      <c r="G156" s="139" t="s">
        <v>1608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41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200</v>
      </c>
      <c r="AT156" s="147" t="s">
        <v>195</v>
      </c>
      <c r="AU156" s="147" t="s">
        <v>83</v>
      </c>
      <c r="AY156" s="17" t="s">
        <v>191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83</v>
      </c>
      <c r="BK156" s="148">
        <f>ROUND(I156*H156,2)</f>
        <v>0</v>
      </c>
      <c r="BL156" s="17" t="s">
        <v>200</v>
      </c>
      <c r="BM156" s="147" t="s">
        <v>591</v>
      </c>
    </row>
    <row r="157" spans="2:65" s="1" customFormat="1" ht="16.5" customHeight="1">
      <c r="B157" s="32"/>
      <c r="C157" s="136" t="s">
        <v>394</v>
      </c>
      <c r="D157" s="136" t="s">
        <v>195</v>
      </c>
      <c r="E157" s="137" t="s">
        <v>5268</v>
      </c>
      <c r="F157" s="138" t="s">
        <v>5269</v>
      </c>
      <c r="G157" s="139" t="s">
        <v>1608</v>
      </c>
      <c r="H157" s="140">
        <v>1</v>
      </c>
      <c r="I157" s="141"/>
      <c r="J157" s="142">
        <f>ROUND(I157*H157,2)</f>
        <v>0</v>
      </c>
      <c r="K157" s="138" t="s">
        <v>1</v>
      </c>
      <c r="L157" s="32"/>
      <c r="M157" s="192" t="s">
        <v>1</v>
      </c>
      <c r="N157" s="193" t="s">
        <v>41</v>
      </c>
      <c r="O157" s="194"/>
      <c r="P157" s="195">
        <f>O157*H157</f>
        <v>0</v>
      </c>
      <c r="Q157" s="195">
        <v>0</v>
      </c>
      <c r="R157" s="195">
        <f>Q157*H157</f>
        <v>0</v>
      </c>
      <c r="S157" s="195">
        <v>0</v>
      </c>
      <c r="T157" s="196">
        <f>S157*H157</f>
        <v>0</v>
      </c>
      <c r="AR157" s="147" t="s">
        <v>200</v>
      </c>
      <c r="AT157" s="147" t="s">
        <v>195</v>
      </c>
      <c r="AU157" s="147" t="s">
        <v>83</v>
      </c>
      <c r="AY157" s="17" t="s">
        <v>191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83</v>
      </c>
      <c r="BK157" s="148">
        <f>ROUND(I157*H157,2)</f>
        <v>0</v>
      </c>
      <c r="BL157" s="17" t="s">
        <v>200</v>
      </c>
      <c r="BM157" s="147" t="s">
        <v>602</v>
      </c>
    </row>
    <row r="158" spans="2:65" s="1" customFormat="1" ht="6.95" customHeight="1">
      <c r="B158" s="44"/>
      <c r="C158" s="45"/>
      <c r="D158" s="45"/>
      <c r="E158" s="45"/>
      <c r="F158" s="45"/>
      <c r="G158" s="45"/>
      <c r="H158" s="45"/>
      <c r="I158" s="45"/>
      <c r="J158" s="45"/>
      <c r="K158" s="45"/>
      <c r="L158" s="32"/>
    </row>
  </sheetData>
  <sheetProtection algorithmName="SHA-512" hashValue="yHPm12AkeV3HyAq0FUXCfvX8FPLvAVf1Yh4hjRa48+relpyEGnCb24Ck2CEXJtW7TbU+OCRvx6Q2lDsTDBJjpQ==" saltValue="Xkpb/Khpm5upI4b3/1Du5keLA5aDxn6sbyke7F8E6W/UtUkY56PDsJKG6cbxiHAThYlc0ghA5e45kk301ZXw5w==" spinCount="100000" sheet="1" objects="1" scenarios="1" formatColumns="0" formatRows="0" autoFilter="0"/>
  <autoFilter ref="C123:K157" xr:uid="{00000000-0009-0000-0000-000009000000}"/>
  <mergeCells count="12">
    <mergeCell ref="E116:H116"/>
    <mergeCell ref="L2:V2"/>
    <mergeCell ref="E85:H85"/>
    <mergeCell ref="E87:H87"/>
    <mergeCell ref="E89:H89"/>
    <mergeCell ref="E112:H112"/>
    <mergeCell ref="E114:H114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802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117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5270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5271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ROUND(J133,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ROUND((SUM(BE133:BE801)),  2)</f>
        <v>0</v>
      </c>
      <c r="I35" s="96">
        <v>0.21</v>
      </c>
      <c r="J35" s="86">
        <f>ROUND(((SUM(BE133:BE801))*I35),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ROUND((SUM(BF133:BF801)),  2)</f>
        <v>0</v>
      </c>
      <c r="I36" s="96">
        <v>0.12</v>
      </c>
      <c r="J36" s="86">
        <f>ROUND(((SUM(BF133:BF801))*I36),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ROUND((SUM(BG133:BG801)),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ROUND((SUM(BH133:BH801)),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ROUND((SUM(BI133:BI801)),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D1.01.4c - Vzduchotechnika a chlazení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Auf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J133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5272</v>
      </c>
      <c r="E99" s="110"/>
      <c r="F99" s="110"/>
      <c r="G99" s="110"/>
      <c r="H99" s="110"/>
      <c r="I99" s="110"/>
      <c r="J99" s="111">
        <f>J134</f>
        <v>0</v>
      </c>
      <c r="L99" s="108"/>
    </row>
    <row r="100" spans="2:47" s="8" customFormat="1" ht="24.95" customHeight="1">
      <c r="B100" s="108"/>
      <c r="D100" s="109" t="s">
        <v>5273</v>
      </c>
      <c r="E100" s="110"/>
      <c r="F100" s="110"/>
      <c r="G100" s="110"/>
      <c r="H100" s="110"/>
      <c r="I100" s="110"/>
      <c r="J100" s="111">
        <f>J369</f>
        <v>0</v>
      </c>
      <c r="L100" s="108"/>
    </row>
    <row r="101" spans="2:47" s="8" customFormat="1" ht="24.95" customHeight="1">
      <c r="B101" s="108"/>
      <c r="D101" s="109" t="s">
        <v>5274</v>
      </c>
      <c r="E101" s="110"/>
      <c r="F101" s="110"/>
      <c r="G101" s="110"/>
      <c r="H101" s="110"/>
      <c r="I101" s="110"/>
      <c r="J101" s="111">
        <f>J447</f>
        <v>0</v>
      </c>
      <c r="L101" s="108"/>
    </row>
    <row r="102" spans="2:47" s="8" customFormat="1" ht="24.95" customHeight="1">
      <c r="B102" s="108"/>
      <c r="D102" s="109" t="s">
        <v>5275</v>
      </c>
      <c r="E102" s="110"/>
      <c r="F102" s="110"/>
      <c r="G102" s="110"/>
      <c r="H102" s="110"/>
      <c r="I102" s="110"/>
      <c r="J102" s="111">
        <f>J519</f>
        <v>0</v>
      </c>
      <c r="L102" s="108"/>
    </row>
    <row r="103" spans="2:47" s="8" customFormat="1" ht="24.95" customHeight="1">
      <c r="B103" s="108"/>
      <c r="D103" s="109" t="s">
        <v>5276</v>
      </c>
      <c r="E103" s="110"/>
      <c r="F103" s="110"/>
      <c r="G103" s="110"/>
      <c r="H103" s="110"/>
      <c r="I103" s="110"/>
      <c r="J103" s="111">
        <f>J539</f>
        <v>0</v>
      </c>
      <c r="L103" s="108"/>
    </row>
    <row r="104" spans="2:47" s="8" customFormat="1" ht="24.95" customHeight="1">
      <c r="B104" s="108"/>
      <c r="D104" s="109" t="s">
        <v>5277</v>
      </c>
      <c r="E104" s="110"/>
      <c r="F104" s="110"/>
      <c r="G104" s="110"/>
      <c r="H104" s="110"/>
      <c r="I104" s="110"/>
      <c r="J104" s="111">
        <f>J624</f>
        <v>0</v>
      </c>
      <c r="L104" s="108"/>
    </row>
    <row r="105" spans="2:47" s="8" customFormat="1" ht="24.95" customHeight="1">
      <c r="B105" s="108"/>
      <c r="D105" s="109" t="s">
        <v>5278</v>
      </c>
      <c r="E105" s="110"/>
      <c r="F105" s="110"/>
      <c r="G105" s="110"/>
      <c r="H105" s="110"/>
      <c r="I105" s="110"/>
      <c r="J105" s="111">
        <f>J709</f>
        <v>0</v>
      </c>
      <c r="L105" s="108"/>
    </row>
    <row r="106" spans="2:47" s="8" customFormat="1" ht="24.95" customHeight="1">
      <c r="B106" s="108"/>
      <c r="D106" s="109" t="s">
        <v>5279</v>
      </c>
      <c r="E106" s="110"/>
      <c r="F106" s="110"/>
      <c r="G106" s="110"/>
      <c r="H106" s="110"/>
      <c r="I106" s="110"/>
      <c r="J106" s="111">
        <f>J720</f>
        <v>0</v>
      </c>
      <c r="L106" s="108"/>
    </row>
    <row r="107" spans="2:47" s="8" customFormat="1" ht="24.95" customHeight="1">
      <c r="B107" s="108"/>
      <c r="D107" s="109" t="s">
        <v>5280</v>
      </c>
      <c r="E107" s="110"/>
      <c r="F107" s="110"/>
      <c r="G107" s="110"/>
      <c r="H107" s="110"/>
      <c r="I107" s="110"/>
      <c r="J107" s="111">
        <f>J739</f>
        <v>0</v>
      </c>
      <c r="L107" s="108"/>
    </row>
    <row r="108" spans="2:47" s="8" customFormat="1" ht="24.95" customHeight="1">
      <c r="B108" s="108"/>
      <c r="D108" s="109" t="s">
        <v>5281</v>
      </c>
      <c r="E108" s="110"/>
      <c r="F108" s="110"/>
      <c r="G108" s="110"/>
      <c r="H108" s="110"/>
      <c r="I108" s="110"/>
      <c r="J108" s="111">
        <f>J750</f>
        <v>0</v>
      </c>
      <c r="L108" s="108"/>
    </row>
    <row r="109" spans="2:47" s="8" customFormat="1" ht="24.95" customHeight="1">
      <c r="B109" s="108"/>
      <c r="D109" s="109" t="s">
        <v>5282</v>
      </c>
      <c r="E109" s="110"/>
      <c r="F109" s="110"/>
      <c r="G109" s="110"/>
      <c r="H109" s="110"/>
      <c r="I109" s="110"/>
      <c r="J109" s="111">
        <f>J764</f>
        <v>0</v>
      </c>
      <c r="L109" s="108"/>
    </row>
    <row r="110" spans="2:47" s="8" customFormat="1" ht="24.95" customHeight="1">
      <c r="B110" s="108"/>
      <c r="D110" s="109" t="s">
        <v>5283</v>
      </c>
      <c r="E110" s="110"/>
      <c r="F110" s="110"/>
      <c r="G110" s="110"/>
      <c r="H110" s="110"/>
      <c r="I110" s="110"/>
      <c r="J110" s="111">
        <f>J777</f>
        <v>0</v>
      </c>
      <c r="L110" s="108"/>
    </row>
    <row r="111" spans="2:47" s="8" customFormat="1" ht="24.95" customHeight="1">
      <c r="B111" s="108"/>
      <c r="D111" s="109" t="s">
        <v>5284</v>
      </c>
      <c r="E111" s="110"/>
      <c r="F111" s="110"/>
      <c r="G111" s="110"/>
      <c r="H111" s="110"/>
      <c r="I111" s="110"/>
      <c r="J111" s="111">
        <f>J783</f>
        <v>0</v>
      </c>
      <c r="L111" s="108"/>
    </row>
    <row r="112" spans="2:47" s="1" customFormat="1" ht="21.75" customHeight="1">
      <c r="B112" s="32"/>
      <c r="L112" s="32"/>
    </row>
    <row r="113" spans="2:12" s="1" customFormat="1" ht="6.9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6.9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4.95" customHeight="1">
      <c r="B118" s="32"/>
      <c r="C118" s="21" t="s">
        <v>176</v>
      </c>
      <c r="L118" s="32"/>
    </row>
    <row r="119" spans="2:12" s="1" customFormat="1" ht="6.9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8" t="str">
        <f>E7</f>
        <v>Nemocnice Jihlava – pracoviště magnetické rezonance</v>
      </c>
      <c r="F121" s="249"/>
      <c r="G121" s="249"/>
      <c r="H121" s="249"/>
      <c r="L121" s="32"/>
    </row>
    <row r="122" spans="2:12" ht="12" customHeight="1">
      <c r="B122" s="20"/>
      <c r="C122" s="27" t="s">
        <v>125</v>
      </c>
      <c r="L122" s="20"/>
    </row>
    <row r="123" spans="2:12" s="1" customFormat="1" ht="16.5" customHeight="1">
      <c r="B123" s="32"/>
      <c r="E123" s="248" t="s">
        <v>126</v>
      </c>
      <c r="F123" s="247"/>
      <c r="G123" s="247"/>
      <c r="H123" s="247"/>
      <c r="L123" s="32"/>
    </row>
    <row r="124" spans="2:12" s="1" customFormat="1" ht="12" customHeight="1">
      <c r="B124" s="32"/>
      <c r="C124" s="27" t="s">
        <v>127</v>
      </c>
      <c r="L124" s="32"/>
    </row>
    <row r="125" spans="2:12" s="1" customFormat="1" ht="16.5" customHeight="1">
      <c r="B125" s="32"/>
      <c r="E125" s="242" t="str">
        <f>E11</f>
        <v>D1.01.4c - Vzduchotechnika a chlazení</v>
      </c>
      <c r="F125" s="247"/>
      <c r="G125" s="247"/>
      <c r="H125" s="247"/>
      <c r="L125" s="32"/>
    </row>
    <row r="126" spans="2:12" s="1" customFormat="1" ht="6.9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F14</f>
        <v>Jihlava</v>
      </c>
      <c r="I127" s="27" t="s">
        <v>22</v>
      </c>
      <c r="J127" s="52" t="str">
        <f>IF(J14="","",J14)</f>
        <v>23. 6. 2025</v>
      </c>
      <c r="L127" s="32"/>
    </row>
    <row r="128" spans="2:12" s="1" customFormat="1" ht="6.95" customHeight="1">
      <c r="B128" s="32"/>
      <c r="L128" s="32"/>
    </row>
    <row r="129" spans="2:65" s="1" customFormat="1" ht="27.95" customHeight="1">
      <c r="B129" s="32"/>
      <c r="C129" s="27" t="s">
        <v>24</v>
      </c>
      <c r="F129" s="25" t="str">
        <f>E17</f>
        <v>Nemocnice Jihlava</v>
      </c>
      <c r="I129" s="27" t="s">
        <v>30</v>
      </c>
      <c r="J129" s="30" t="str">
        <f>E23</f>
        <v>Penta Projekt s.r.o., Mrštíkova 12, Jihlava</v>
      </c>
      <c r="L129" s="32"/>
    </row>
    <row r="130" spans="2:65" s="1" customFormat="1" ht="15.2" customHeight="1">
      <c r="B130" s="32"/>
      <c r="C130" s="27" t="s">
        <v>28</v>
      </c>
      <c r="F130" s="25" t="str">
        <f>IF(E20="","",E20)</f>
        <v>Vyplň údaj</v>
      </c>
      <c r="I130" s="27" t="s">
        <v>32</v>
      </c>
      <c r="J130" s="30" t="str">
        <f>E26</f>
        <v>Ing. Auf</v>
      </c>
      <c r="L130" s="32"/>
    </row>
    <row r="131" spans="2:65" s="1" customFormat="1" ht="10.35" customHeight="1">
      <c r="B131" s="32"/>
      <c r="L131" s="32"/>
    </row>
    <row r="132" spans="2:65" s="10" customFormat="1" ht="29.25" customHeight="1">
      <c r="B132" s="116"/>
      <c r="C132" s="117" t="s">
        <v>177</v>
      </c>
      <c r="D132" s="118" t="s">
        <v>61</v>
      </c>
      <c r="E132" s="118" t="s">
        <v>57</v>
      </c>
      <c r="F132" s="118" t="s">
        <v>58</v>
      </c>
      <c r="G132" s="118" t="s">
        <v>178</v>
      </c>
      <c r="H132" s="118" t="s">
        <v>179</v>
      </c>
      <c r="I132" s="118" t="s">
        <v>180</v>
      </c>
      <c r="J132" s="118" t="s">
        <v>131</v>
      </c>
      <c r="K132" s="119" t="s">
        <v>181</v>
      </c>
      <c r="L132" s="116"/>
      <c r="M132" s="59" t="s">
        <v>1</v>
      </c>
      <c r="N132" s="60" t="s">
        <v>40</v>
      </c>
      <c r="O132" s="60" t="s">
        <v>182</v>
      </c>
      <c r="P132" s="60" t="s">
        <v>183</v>
      </c>
      <c r="Q132" s="60" t="s">
        <v>184</v>
      </c>
      <c r="R132" s="60" t="s">
        <v>185</v>
      </c>
      <c r="S132" s="60" t="s">
        <v>186</v>
      </c>
      <c r="T132" s="61" t="s">
        <v>187</v>
      </c>
    </row>
    <row r="133" spans="2:65" s="1" customFormat="1" ht="22.9" customHeight="1">
      <c r="B133" s="32"/>
      <c r="C133" s="64" t="s">
        <v>188</v>
      </c>
      <c r="J133" s="120">
        <f>BK133</f>
        <v>0</v>
      </c>
      <c r="L133" s="32"/>
      <c r="M133" s="62"/>
      <c r="N133" s="53"/>
      <c r="O133" s="53"/>
      <c r="P133" s="121">
        <f>P134+P369+P447+P519+P539+P624+P709+P720+P739+P750+P764+P777+P783</f>
        <v>0</v>
      </c>
      <c r="Q133" s="53"/>
      <c r="R133" s="121">
        <f>R134+R369+R447+R519+R539+R624+R709+R720+R739+R750+R764+R777+R783</f>
        <v>0</v>
      </c>
      <c r="S133" s="53"/>
      <c r="T133" s="122">
        <f>T134+T369+T447+T519+T539+T624+T709+T720+T739+T750+T764+T777+T783</f>
        <v>0</v>
      </c>
      <c r="AT133" s="17" t="s">
        <v>75</v>
      </c>
      <c r="AU133" s="17" t="s">
        <v>133</v>
      </c>
      <c r="BK133" s="123">
        <f>BK134+BK369+BK447+BK519+BK539+BK624+BK709+BK720+BK739+BK750+BK764+BK777+BK783</f>
        <v>0</v>
      </c>
    </row>
    <row r="134" spans="2:65" s="11" customFormat="1" ht="25.9" customHeight="1">
      <c r="B134" s="124"/>
      <c r="D134" s="125" t="s">
        <v>75</v>
      </c>
      <c r="E134" s="126" t="s">
        <v>5285</v>
      </c>
      <c r="F134" s="126" t="s">
        <v>5286</v>
      </c>
      <c r="I134" s="127"/>
      <c r="J134" s="128">
        <f>BK134</f>
        <v>0</v>
      </c>
      <c r="L134" s="124"/>
      <c r="M134" s="129"/>
      <c r="P134" s="130">
        <f>SUM(P135:P368)</f>
        <v>0</v>
      </c>
      <c r="R134" s="130">
        <f>SUM(R135:R368)</f>
        <v>0</v>
      </c>
      <c r="T134" s="131">
        <f>SUM(T135:T368)</f>
        <v>0</v>
      </c>
      <c r="AR134" s="125" t="s">
        <v>83</v>
      </c>
      <c r="AT134" s="132" t="s">
        <v>75</v>
      </c>
      <c r="AU134" s="132" t="s">
        <v>76</v>
      </c>
      <c r="AY134" s="125" t="s">
        <v>191</v>
      </c>
      <c r="BK134" s="133">
        <f>SUM(BK135:BK368)</f>
        <v>0</v>
      </c>
    </row>
    <row r="135" spans="2:65" s="1" customFormat="1" ht="60" customHeight="1">
      <c r="B135" s="32"/>
      <c r="C135" s="136" t="s">
        <v>83</v>
      </c>
      <c r="D135" s="136" t="s">
        <v>195</v>
      </c>
      <c r="E135" s="137" t="s">
        <v>5287</v>
      </c>
      <c r="F135" s="138" t="s">
        <v>5288</v>
      </c>
      <c r="G135" s="139" t="s">
        <v>378</v>
      </c>
      <c r="H135" s="140">
        <v>1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41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200</v>
      </c>
      <c r="AT135" s="147" t="s">
        <v>195</v>
      </c>
      <c r="AU135" s="147" t="s">
        <v>83</v>
      </c>
      <c r="AY135" s="17" t="s">
        <v>191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83</v>
      </c>
      <c r="BK135" s="148">
        <f>ROUND(I135*H135,2)</f>
        <v>0</v>
      </c>
      <c r="BL135" s="17" t="s">
        <v>200</v>
      </c>
      <c r="BM135" s="147" t="s">
        <v>85</v>
      </c>
    </row>
    <row r="136" spans="2:65" s="12" customFormat="1">
      <c r="B136" s="153"/>
      <c r="D136" s="154" t="s">
        <v>205</v>
      </c>
      <c r="E136" s="155" t="s">
        <v>1</v>
      </c>
      <c r="F136" s="156" t="s">
        <v>5289</v>
      </c>
      <c r="H136" s="155" t="s">
        <v>1</v>
      </c>
      <c r="I136" s="157"/>
      <c r="L136" s="153"/>
      <c r="M136" s="158"/>
      <c r="T136" s="159"/>
      <c r="AT136" s="155" t="s">
        <v>205</v>
      </c>
      <c r="AU136" s="155" t="s">
        <v>83</v>
      </c>
      <c r="AV136" s="12" t="s">
        <v>83</v>
      </c>
      <c r="AW136" s="12" t="s">
        <v>34</v>
      </c>
      <c r="AX136" s="12" t="s">
        <v>76</v>
      </c>
      <c r="AY136" s="155" t="s">
        <v>191</v>
      </c>
    </row>
    <row r="137" spans="2:65" s="12" customFormat="1">
      <c r="B137" s="153"/>
      <c r="D137" s="154" t="s">
        <v>205</v>
      </c>
      <c r="E137" s="155" t="s">
        <v>1</v>
      </c>
      <c r="F137" s="156" t="s">
        <v>5290</v>
      </c>
      <c r="H137" s="155" t="s">
        <v>1</v>
      </c>
      <c r="I137" s="157"/>
      <c r="L137" s="153"/>
      <c r="M137" s="158"/>
      <c r="T137" s="159"/>
      <c r="AT137" s="155" t="s">
        <v>205</v>
      </c>
      <c r="AU137" s="155" t="s">
        <v>83</v>
      </c>
      <c r="AV137" s="12" t="s">
        <v>83</v>
      </c>
      <c r="AW137" s="12" t="s">
        <v>34</v>
      </c>
      <c r="AX137" s="12" t="s">
        <v>76</v>
      </c>
      <c r="AY137" s="155" t="s">
        <v>191</v>
      </c>
    </row>
    <row r="138" spans="2:65" s="12" customFormat="1">
      <c r="B138" s="153"/>
      <c r="D138" s="154" t="s">
        <v>205</v>
      </c>
      <c r="E138" s="155" t="s">
        <v>1</v>
      </c>
      <c r="F138" s="156" t="s">
        <v>5291</v>
      </c>
      <c r="H138" s="155" t="s">
        <v>1</v>
      </c>
      <c r="I138" s="157"/>
      <c r="L138" s="153"/>
      <c r="M138" s="158"/>
      <c r="T138" s="159"/>
      <c r="AT138" s="155" t="s">
        <v>205</v>
      </c>
      <c r="AU138" s="155" t="s">
        <v>83</v>
      </c>
      <c r="AV138" s="12" t="s">
        <v>83</v>
      </c>
      <c r="AW138" s="12" t="s">
        <v>34</v>
      </c>
      <c r="AX138" s="12" t="s">
        <v>76</v>
      </c>
      <c r="AY138" s="155" t="s">
        <v>191</v>
      </c>
    </row>
    <row r="139" spans="2:65" s="12" customFormat="1">
      <c r="B139" s="153"/>
      <c r="D139" s="154" t="s">
        <v>205</v>
      </c>
      <c r="E139" s="155" t="s">
        <v>1</v>
      </c>
      <c r="F139" s="156" t="s">
        <v>5292</v>
      </c>
      <c r="H139" s="155" t="s">
        <v>1</v>
      </c>
      <c r="I139" s="157"/>
      <c r="L139" s="153"/>
      <c r="M139" s="158"/>
      <c r="T139" s="159"/>
      <c r="AT139" s="155" t="s">
        <v>205</v>
      </c>
      <c r="AU139" s="155" t="s">
        <v>83</v>
      </c>
      <c r="AV139" s="12" t="s">
        <v>83</v>
      </c>
      <c r="AW139" s="12" t="s">
        <v>34</v>
      </c>
      <c r="AX139" s="12" t="s">
        <v>76</v>
      </c>
      <c r="AY139" s="155" t="s">
        <v>191</v>
      </c>
    </row>
    <row r="140" spans="2:65" s="12" customFormat="1">
      <c r="B140" s="153"/>
      <c r="D140" s="154" t="s">
        <v>205</v>
      </c>
      <c r="E140" s="155" t="s">
        <v>1</v>
      </c>
      <c r="F140" s="156" t="s">
        <v>5293</v>
      </c>
      <c r="H140" s="155" t="s">
        <v>1</v>
      </c>
      <c r="I140" s="157"/>
      <c r="L140" s="153"/>
      <c r="M140" s="158"/>
      <c r="T140" s="159"/>
      <c r="AT140" s="155" t="s">
        <v>205</v>
      </c>
      <c r="AU140" s="155" t="s">
        <v>83</v>
      </c>
      <c r="AV140" s="12" t="s">
        <v>83</v>
      </c>
      <c r="AW140" s="12" t="s">
        <v>34</v>
      </c>
      <c r="AX140" s="12" t="s">
        <v>76</v>
      </c>
      <c r="AY140" s="155" t="s">
        <v>191</v>
      </c>
    </row>
    <row r="141" spans="2:65" s="12" customFormat="1">
      <c r="B141" s="153"/>
      <c r="D141" s="154" t="s">
        <v>205</v>
      </c>
      <c r="E141" s="155" t="s">
        <v>1</v>
      </c>
      <c r="F141" s="156" t="s">
        <v>5294</v>
      </c>
      <c r="H141" s="155" t="s">
        <v>1</v>
      </c>
      <c r="I141" s="157"/>
      <c r="L141" s="153"/>
      <c r="M141" s="158"/>
      <c r="T141" s="159"/>
      <c r="AT141" s="155" t="s">
        <v>205</v>
      </c>
      <c r="AU141" s="155" t="s">
        <v>83</v>
      </c>
      <c r="AV141" s="12" t="s">
        <v>83</v>
      </c>
      <c r="AW141" s="12" t="s">
        <v>34</v>
      </c>
      <c r="AX141" s="12" t="s">
        <v>76</v>
      </c>
      <c r="AY141" s="155" t="s">
        <v>191</v>
      </c>
    </row>
    <row r="142" spans="2:65" s="12" customFormat="1">
      <c r="B142" s="153"/>
      <c r="D142" s="154" t="s">
        <v>205</v>
      </c>
      <c r="E142" s="155" t="s">
        <v>1</v>
      </c>
      <c r="F142" s="156" t="s">
        <v>5295</v>
      </c>
      <c r="H142" s="155" t="s">
        <v>1</v>
      </c>
      <c r="I142" s="157"/>
      <c r="L142" s="153"/>
      <c r="M142" s="158"/>
      <c r="T142" s="159"/>
      <c r="AT142" s="155" t="s">
        <v>205</v>
      </c>
      <c r="AU142" s="155" t="s">
        <v>83</v>
      </c>
      <c r="AV142" s="12" t="s">
        <v>83</v>
      </c>
      <c r="AW142" s="12" t="s">
        <v>34</v>
      </c>
      <c r="AX142" s="12" t="s">
        <v>76</v>
      </c>
      <c r="AY142" s="155" t="s">
        <v>191</v>
      </c>
    </row>
    <row r="143" spans="2:65" s="12" customFormat="1">
      <c r="B143" s="153"/>
      <c r="D143" s="154" t="s">
        <v>205</v>
      </c>
      <c r="E143" s="155" t="s">
        <v>1</v>
      </c>
      <c r="F143" s="156" t="s">
        <v>5296</v>
      </c>
      <c r="H143" s="155" t="s">
        <v>1</v>
      </c>
      <c r="I143" s="157"/>
      <c r="L143" s="153"/>
      <c r="M143" s="158"/>
      <c r="T143" s="159"/>
      <c r="AT143" s="155" t="s">
        <v>205</v>
      </c>
      <c r="AU143" s="155" t="s">
        <v>83</v>
      </c>
      <c r="AV143" s="12" t="s">
        <v>83</v>
      </c>
      <c r="AW143" s="12" t="s">
        <v>34</v>
      </c>
      <c r="AX143" s="12" t="s">
        <v>76</v>
      </c>
      <c r="AY143" s="155" t="s">
        <v>191</v>
      </c>
    </row>
    <row r="144" spans="2:65" s="12" customFormat="1">
      <c r="B144" s="153"/>
      <c r="D144" s="154" t="s">
        <v>205</v>
      </c>
      <c r="E144" s="155" t="s">
        <v>1</v>
      </c>
      <c r="F144" s="156" t="s">
        <v>5297</v>
      </c>
      <c r="H144" s="155" t="s">
        <v>1</v>
      </c>
      <c r="I144" s="157"/>
      <c r="L144" s="153"/>
      <c r="M144" s="158"/>
      <c r="T144" s="159"/>
      <c r="AT144" s="155" t="s">
        <v>205</v>
      </c>
      <c r="AU144" s="155" t="s">
        <v>83</v>
      </c>
      <c r="AV144" s="12" t="s">
        <v>83</v>
      </c>
      <c r="AW144" s="12" t="s">
        <v>34</v>
      </c>
      <c r="AX144" s="12" t="s">
        <v>76</v>
      </c>
      <c r="AY144" s="155" t="s">
        <v>191</v>
      </c>
    </row>
    <row r="145" spans="2:65" s="12" customFormat="1">
      <c r="B145" s="153"/>
      <c r="D145" s="154" t="s">
        <v>205</v>
      </c>
      <c r="E145" s="155" t="s">
        <v>1</v>
      </c>
      <c r="F145" s="156" t="s">
        <v>5298</v>
      </c>
      <c r="H145" s="155" t="s">
        <v>1</v>
      </c>
      <c r="I145" s="157"/>
      <c r="L145" s="153"/>
      <c r="M145" s="158"/>
      <c r="T145" s="159"/>
      <c r="AT145" s="155" t="s">
        <v>205</v>
      </c>
      <c r="AU145" s="155" t="s">
        <v>83</v>
      </c>
      <c r="AV145" s="12" t="s">
        <v>83</v>
      </c>
      <c r="AW145" s="12" t="s">
        <v>34</v>
      </c>
      <c r="AX145" s="12" t="s">
        <v>76</v>
      </c>
      <c r="AY145" s="155" t="s">
        <v>191</v>
      </c>
    </row>
    <row r="146" spans="2:65" s="12" customFormat="1">
      <c r="B146" s="153"/>
      <c r="D146" s="154" t="s">
        <v>205</v>
      </c>
      <c r="E146" s="155" t="s">
        <v>1</v>
      </c>
      <c r="F146" s="156" t="s">
        <v>5299</v>
      </c>
      <c r="H146" s="155" t="s">
        <v>1</v>
      </c>
      <c r="I146" s="157"/>
      <c r="L146" s="153"/>
      <c r="M146" s="158"/>
      <c r="T146" s="159"/>
      <c r="AT146" s="155" t="s">
        <v>205</v>
      </c>
      <c r="AU146" s="155" t="s">
        <v>83</v>
      </c>
      <c r="AV146" s="12" t="s">
        <v>83</v>
      </c>
      <c r="AW146" s="12" t="s">
        <v>34</v>
      </c>
      <c r="AX146" s="12" t="s">
        <v>76</v>
      </c>
      <c r="AY146" s="155" t="s">
        <v>191</v>
      </c>
    </row>
    <row r="147" spans="2:65" s="12" customFormat="1">
      <c r="B147" s="153"/>
      <c r="D147" s="154" t="s">
        <v>205</v>
      </c>
      <c r="E147" s="155" t="s">
        <v>1</v>
      </c>
      <c r="F147" s="156" t="s">
        <v>5300</v>
      </c>
      <c r="H147" s="155" t="s">
        <v>1</v>
      </c>
      <c r="I147" s="157"/>
      <c r="L147" s="153"/>
      <c r="M147" s="158"/>
      <c r="T147" s="159"/>
      <c r="AT147" s="155" t="s">
        <v>205</v>
      </c>
      <c r="AU147" s="155" t="s">
        <v>83</v>
      </c>
      <c r="AV147" s="12" t="s">
        <v>83</v>
      </c>
      <c r="AW147" s="12" t="s">
        <v>34</v>
      </c>
      <c r="AX147" s="12" t="s">
        <v>76</v>
      </c>
      <c r="AY147" s="155" t="s">
        <v>191</v>
      </c>
    </row>
    <row r="148" spans="2:65" s="12" customFormat="1">
      <c r="B148" s="153"/>
      <c r="D148" s="154" t="s">
        <v>205</v>
      </c>
      <c r="E148" s="155" t="s">
        <v>1</v>
      </c>
      <c r="F148" s="156" t="s">
        <v>5301</v>
      </c>
      <c r="H148" s="155" t="s">
        <v>1</v>
      </c>
      <c r="I148" s="157"/>
      <c r="L148" s="153"/>
      <c r="M148" s="158"/>
      <c r="T148" s="159"/>
      <c r="AT148" s="155" t="s">
        <v>205</v>
      </c>
      <c r="AU148" s="155" t="s">
        <v>83</v>
      </c>
      <c r="AV148" s="12" t="s">
        <v>83</v>
      </c>
      <c r="AW148" s="12" t="s">
        <v>34</v>
      </c>
      <c r="AX148" s="12" t="s">
        <v>76</v>
      </c>
      <c r="AY148" s="155" t="s">
        <v>191</v>
      </c>
    </row>
    <row r="149" spans="2:65" s="12" customFormat="1">
      <c r="B149" s="153"/>
      <c r="D149" s="154" t="s">
        <v>205</v>
      </c>
      <c r="E149" s="155" t="s">
        <v>1</v>
      </c>
      <c r="F149" s="156" t="s">
        <v>5302</v>
      </c>
      <c r="H149" s="155" t="s">
        <v>1</v>
      </c>
      <c r="I149" s="157"/>
      <c r="L149" s="153"/>
      <c r="M149" s="158"/>
      <c r="T149" s="159"/>
      <c r="AT149" s="155" t="s">
        <v>205</v>
      </c>
      <c r="AU149" s="155" t="s">
        <v>83</v>
      </c>
      <c r="AV149" s="12" t="s">
        <v>83</v>
      </c>
      <c r="AW149" s="12" t="s">
        <v>34</v>
      </c>
      <c r="AX149" s="12" t="s">
        <v>76</v>
      </c>
      <c r="AY149" s="155" t="s">
        <v>191</v>
      </c>
    </row>
    <row r="150" spans="2:65" s="12" customFormat="1">
      <c r="B150" s="153"/>
      <c r="D150" s="154" t="s">
        <v>205</v>
      </c>
      <c r="E150" s="155" t="s">
        <v>1</v>
      </c>
      <c r="F150" s="156" t="s">
        <v>5303</v>
      </c>
      <c r="H150" s="155" t="s">
        <v>1</v>
      </c>
      <c r="I150" s="157"/>
      <c r="L150" s="153"/>
      <c r="M150" s="158"/>
      <c r="T150" s="159"/>
      <c r="AT150" s="155" t="s">
        <v>205</v>
      </c>
      <c r="AU150" s="155" t="s">
        <v>83</v>
      </c>
      <c r="AV150" s="12" t="s">
        <v>83</v>
      </c>
      <c r="AW150" s="12" t="s">
        <v>34</v>
      </c>
      <c r="AX150" s="12" t="s">
        <v>76</v>
      </c>
      <c r="AY150" s="155" t="s">
        <v>191</v>
      </c>
    </row>
    <row r="151" spans="2:65" s="12" customFormat="1">
      <c r="B151" s="153"/>
      <c r="D151" s="154" t="s">
        <v>205</v>
      </c>
      <c r="E151" s="155" t="s">
        <v>1</v>
      </c>
      <c r="F151" s="156" t="s">
        <v>5304</v>
      </c>
      <c r="H151" s="155" t="s">
        <v>1</v>
      </c>
      <c r="I151" s="157"/>
      <c r="L151" s="153"/>
      <c r="M151" s="158"/>
      <c r="T151" s="159"/>
      <c r="AT151" s="155" t="s">
        <v>205</v>
      </c>
      <c r="AU151" s="155" t="s">
        <v>83</v>
      </c>
      <c r="AV151" s="12" t="s">
        <v>83</v>
      </c>
      <c r="AW151" s="12" t="s">
        <v>34</v>
      </c>
      <c r="AX151" s="12" t="s">
        <v>76</v>
      </c>
      <c r="AY151" s="155" t="s">
        <v>191</v>
      </c>
    </row>
    <row r="152" spans="2:65" s="12" customFormat="1">
      <c r="B152" s="153"/>
      <c r="D152" s="154" t="s">
        <v>205</v>
      </c>
      <c r="E152" s="155" t="s">
        <v>1</v>
      </c>
      <c r="F152" s="156" t="s">
        <v>5305</v>
      </c>
      <c r="H152" s="155" t="s">
        <v>1</v>
      </c>
      <c r="I152" s="157"/>
      <c r="L152" s="153"/>
      <c r="M152" s="158"/>
      <c r="T152" s="159"/>
      <c r="AT152" s="155" t="s">
        <v>205</v>
      </c>
      <c r="AU152" s="155" t="s">
        <v>83</v>
      </c>
      <c r="AV152" s="12" t="s">
        <v>83</v>
      </c>
      <c r="AW152" s="12" t="s">
        <v>34</v>
      </c>
      <c r="AX152" s="12" t="s">
        <v>76</v>
      </c>
      <c r="AY152" s="155" t="s">
        <v>191</v>
      </c>
    </row>
    <row r="153" spans="2:65" s="13" customFormat="1">
      <c r="B153" s="160"/>
      <c r="D153" s="154" t="s">
        <v>205</v>
      </c>
      <c r="E153" s="161" t="s">
        <v>1</v>
      </c>
      <c r="F153" s="162" t="s">
        <v>83</v>
      </c>
      <c r="H153" s="163">
        <v>1</v>
      </c>
      <c r="I153" s="164"/>
      <c r="L153" s="160"/>
      <c r="M153" s="165"/>
      <c r="T153" s="166"/>
      <c r="AT153" s="161" t="s">
        <v>205</v>
      </c>
      <c r="AU153" s="161" t="s">
        <v>83</v>
      </c>
      <c r="AV153" s="13" t="s">
        <v>85</v>
      </c>
      <c r="AW153" s="13" t="s">
        <v>34</v>
      </c>
      <c r="AX153" s="13" t="s">
        <v>76</v>
      </c>
      <c r="AY153" s="161" t="s">
        <v>191</v>
      </c>
    </row>
    <row r="154" spans="2:65" s="14" customFormat="1">
      <c r="B154" s="167"/>
      <c r="D154" s="154" t="s">
        <v>205</v>
      </c>
      <c r="E154" s="168" t="s">
        <v>1</v>
      </c>
      <c r="F154" s="169" t="s">
        <v>217</v>
      </c>
      <c r="H154" s="170">
        <v>1</v>
      </c>
      <c r="I154" s="171"/>
      <c r="L154" s="167"/>
      <c r="M154" s="172"/>
      <c r="T154" s="173"/>
      <c r="AT154" s="168" t="s">
        <v>205</v>
      </c>
      <c r="AU154" s="168" t="s">
        <v>83</v>
      </c>
      <c r="AV154" s="14" t="s">
        <v>200</v>
      </c>
      <c r="AW154" s="14" t="s">
        <v>34</v>
      </c>
      <c r="AX154" s="14" t="s">
        <v>83</v>
      </c>
      <c r="AY154" s="168" t="s">
        <v>191</v>
      </c>
    </row>
    <row r="155" spans="2:65" s="1" customFormat="1" ht="48" customHeight="1">
      <c r="B155" s="32"/>
      <c r="C155" s="136" t="s">
        <v>85</v>
      </c>
      <c r="D155" s="136" t="s">
        <v>195</v>
      </c>
      <c r="E155" s="137" t="s">
        <v>5306</v>
      </c>
      <c r="F155" s="138" t="s">
        <v>5307</v>
      </c>
      <c r="G155" s="139" t="s">
        <v>378</v>
      </c>
      <c r="H155" s="140">
        <v>1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41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200</v>
      </c>
      <c r="AT155" s="147" t="s">
        <v>195</v>
      </c>
      <c r="AU155" s="147" t="s">
        <v>83</v>
      </c>
      <c r="AY155" s="17" t="s">
        <v>191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83</v>
      </c>
      <c r="BK155" s="148">
        <f>ROUND(I155*H155,2)</f>
        <v>0</v>
      </c>
      <c r="BL155" s="17" t="s">
        <v>200</v>
      </c>
      <c r="BM155" s="147" t="s">
        <v>200</v>
      </c>
    </row>
    <row r="156" spans="2:65" s="12" customFormat="1">
      <c r="B156" s="153"/>
      <c r="D156" s="154" t="s">
        <v>205</v>
      </c>
      <c r="E156" s="155" t="s">
        <v>1</v>
      </c>
      <c r="F156" s="156" t="s">
        <v>5305</v>
      </c>
      <c r="H156" s="155" t="s">
        <v>1</v>
      </c>
      <c r="I156" s="157"/>
      <c r="L156" s="153"/>
      <c r="M156" s="158"/>
      <c r="T156" s="159"/>
      <c r="AT156" s="155" t="s">
        <v>205</v>
      </c>
      <c r="AU156" s="155" t="s">
        <v>83</v>
      </c>
      <c r="AV156" s="12" t="s">
        <v>83</v>
      </c>
      <c r="AW156" s="12" t="s">
        <v>34</v>
      </c>
      <c r="AX156" s="12" t="s">
        <v>76</v>
      </c>
      <c r="AY156" s="155" t="s">
        <v>191</v>
      </c>
    </row>
    <row r="157" spans="2:65" s="13" customFormat="1">
      <c r="B157" s="160"/>
      <c r="D157" s="154" t="s">
        <v>205</v>
      </c>
      <c r="E157" s="161" t="s">
        <v>1</v>
      </c>
      <c r="F157" s="162" t="s">
        <v>83</v>
      </c>
      <c r="H157" s="163">
        <v>1</v>
      </c>
      <c r="I157" s="164"/>
      <c r="L157" s="160"/>
      <c r="M157" s="165"/>
      <c r="T157" s="166"/>
      <c r="AT157" s="161" t="s">
        <v>205</v>
      </c>
      <c r="AU157" s="161" t="s">
        <v>83</v>
      </c>
      <c r="AV157" s="13" t="s">
        <v>85</v>
      </c>
      <c r="AW157" s="13" t="s">
        <v>34</v>
      </c>
      <c r="AX157" s="13" t="s">
        <v>76</v>
      </c>
      <c r="AY157" s="161" t="s">
        <v>191</v>
      </c>
    </row>
    <row r="158" spans="2:65" s="14" customFormat="1">
      <c r="B158" s="167"/>
      <c r="D158" s="154" t="s">
        <v>205</v>
      </c>
      <c r="E158" s="168" t="s">
        <v>1</v>
      </c>
      <c r="F158" s="169" t="s">
        <v>217</v>
      </c>
      <c r="H158" s="170">
        <v>1</v>
      </c>
      <c r="I158" s="171"/>
      <c r="L158" s="167"/>
      <c r="M158" s="172"/>
      <c r="T158" s="173"/>
      <c r="AT158" s="168" t="s">
        <v>205</v>
      </c>
      <c r="AU158" s="168" t="s">
        <v>83</v>
      </c>
      <c r="AV158" s="14" t="s">
        <v>200</v>
      </c>
      <c r="AW158" s="14" t="s">
        <v>34</v>
      </c>
      <c r="AX158" s="14" t="s">
        <v>83</v>
      </c>
      <c r="AY158" s="168" t="s">
        <v>191</v>
      </c>
    </row>
    <row r="159" spans="2:65" s="1" customFormat="1" ht="48" customHeight="1">
      <c r="B159" s="32"/>
      <c r="C159" s="136" t="s">
        <v>201</v>
      </c>
      <c r="D159" s="136" t="s">
        <v>195</v>
      </c>
      <c r="E159" s="137" t="s">
        <v>5308</v>
      </c>
      <c r="F159" s="138" t="s">
        <v>5309</v>
      </c>
      <c r="G159" s="139" t="s">
        <v>378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41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200</v>
      </c>
      <c r="AT159" s="147" t="s">
        <v>195</v>
      </c>
      <c r="AU159" s="147" t="s">
        <v>83</v>
      </c>
      <c r="AY159" s="17" t="s">
        <v>191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83</v>
      </c>
      <c r="BK159" s="148">
        <f>ROUND(I159*H159,2)</f>
        <v>0</v>
      </c>
      <c r="BL159" s="17" t="s">
        <v>200</v>
      </c>
      <c r="BM159" s="147" t="s">
        <v>236</v>
      </c>
    </row>
    <row r="160" spans="2:65" s="12" customFormat="1">
      <c r="B160" s="153"/>
      <c r="D160" s="154" t="s">
        <v>205</v>
      </c>
      <c r="E160" s="155" t="s">
        <v>1</v>
      </c>
      <c r="F160" s="156" t="s">
        <v>5305</v>
      </c>
      <c r="H160" s="155" t="s">
        <v>1</v>
      </c>
      <c r="I160" s="157"/>
      <c r="L160" s="153"/>
      <c r="M160" s="158"/>
      <c r="T160" s="159"/>
      <c r="AT160" s="155" t="s">
        <v>205</v>
      </c>
      <c r="AU160" s="155" t="s">
        <v>83</v>
      </c>
      <c r="AV160" s="12" t="s">
        <v>83</v>
      </c>
      <c r="AW160" s="12" t="s">
        <v>34</v>
      </c>
      <c r="AX160" s="12" t="s">
        <v>76</v>
      </c>
      <c r="AY160" s="155" t="s">
        <v>191</v>
      </c>
    </row>
    <row r="161" spans="2:65" s="13" customFormat="1">
      <c r="B161" s="160"/>
      <c r="D161" s="154" t="s">
        <v>205</v>
      </c>
      <c r="E161" s="161" t="s">
        <v>1</v>
      </c>
      <c r="F161" s="162" t="s">
        <v>83</v>
      </c>
      <c r="H161" s="163">
        <v>1</v>
      </c>
      <c r="I161" s="164"/>
      <c r="L161" s="160"/>
      <c r="M161" s="165"/>
      <c r="T161" s="166"/>
      <c r="AT161" s="161" t="s">
        <v>205</v>
      </c>
      <c r="AU161" s="161" t="s">
        <v>83</v>
      </c>
      <c r="AV161" s="13" t="s">
        <v>85</v>
      </c>
      <c r="AW161" s="13" t="s">
        <v>34</v>
      </c>
      <c r="AX161" s="13" t="s">
        <v>76</v>
      </c>
      <c r="AY161" s="161" t="s">
        <v>191</v>
      </c>
    </row>
    <row r="162" spans="2:65" s="14" customFormat="1">
      <c r="B162" s="167"/>
      <c r="D162" s="154" t="s">
        <v>205</v>
      </c>
      <c r="E162" s="168" t="s">
        <v>1</v>
      </c>
      <c r="F162" s="169" t="s">
        <v>217</v>
      </c>
      <c r="H162" s="170">
        <v>1</v>
      </c>
      <c r="I162" s="171"/>
      <c r="L162" s="167"/>
      <c r="M162" s="172"/>
      <c r="T162" s="173"/>
      <c r="AT162" s="168" t="s">
        <v>205</v>
      </c>
      <c r="AU162" s="168" t="s">
        <v>83</v>
      </c>
      <c r="AV162" s="14" t="s">
        <v>200</v>
      </c>
      <c r="AW162" s="14" t="s">
        <v>34</v>
      </c>
      <c r="AX162" s="14" t="s">
        <v>83</v>
      </c>
      <c r="AY162" s="168" t="s">
        <v>191</v>
      </c>
    </row>
    <row r="163" spans="2:65" s="1" customFormat="1" ht="40.9" customHeight="1">
      <c r="B163" s="32"/>
      <c r="C163" s="136" t="s">
        <v>200</v>
      </c>
      <c r="D163" s="136" t="s">
        <v>195</v>
      </c>
      <c r="E163" s="137" t="s">
        <v>5310</v>
      </c>
      <c r="F163" s="138" t="s">
        <v>5311</v>
      </c>
      <c r="G163" s="139" t="s">
        <v>378</v>
      </c>
      <c r="H163" s="140">
        <v>1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41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200</v>
      </c>
      <c r="AT163" s="147" t="s">
        <v>195</v>
      </c>
      <c r="AU163" s="147" t="s">
        <v>83</v>
      </c>
      <c r="AY163" s="17" t="s">
        <v>191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83</v>
      </c>
      <c r="BK163" s="148">
        <f>ROUND(I163*H163,2)</f>
        <v>0</v>
      </c>
      <c r="BL163" s="17" t="s">
        <v>200</v>
      </c>
      <c r="BM163" s="147" t="s">
        <v>253</v>
      </c>
    </row>
    <row r="164" spans="2:65" s="12" customFormat="1">
      <c r="B164" s="153"/>
      <c r="D164" s="154" t="s">
        <v>205</v>
      </c>
      <c r="E164" s="155" t="s">
        <v>1</v>
      </c>
      <c r="F164" s="156" t="s">
        <v>5305</v>
      </c>
      <c r="H164" s="155" t="s">
        <v>1</v>
      </c>
      <c r="I164" s="157"/>
      <c r="L164" s="153"/>
      <c r="M164" s="158"/>
      <c r="T164" s="159"/>
      <c r="AT164" s="155" t="s">
        <v>205</v>
      </c>
      <c r="AU164" s="155" t="s">
        <v>83</v>
      </c>
      <c r="AV164" s="12" t="s">
        <v>83</v>
      </c>
      <c r="AW164" s="12" t="s">
        <v>34</v>
      </c>
      <c r="AX164" s="12" t="s">
        <v>76</v>
      </c>
      <c r="AY164" s="155" t="s">
        <v>191</v>
      </c>
    </row>
    <row r="165" spans="2:65" s="13" customFormat="1">
      <c r="B165" s="160"/>
      <c r="D165" s="154" t="s">
        <v>205</v>
      </c>
      <c r="E165" s="161" t="s">
        <v>1</v>
      </c>
      <c r="F165" s="162" t="s">
        <v>83</v>
      </c>
      <c r="H165" s="163">
        <v>1</v>
      </c>
      <c r="I165" s="164"/>
      <c r="L165" s="160"/>
      <c r="M165" s="165"/>
      <c r="T165" s="166"/>
      <c r="AT165" s="161" t="s">
        <v>205</v>
      </c>
      <c r="AU165" s="161" t="s">
        <v>83</v>
      </c>
      <c r="AV165" s="13" t="s">
        <v>85</v>
      </c>
      <c r="AW165" s="13" t="s">
        <v>34</v>
      </c>
      <c r="AX165" s="13" t="s">
        <v>76</v>
      </c>
      <c r="AY165" s="161" t="s">
        <v>191</v>
      </c>
    </row>
    <row r="166" spans="2:65" s="14" customFormat="1">
      <c r="B166" s="167"/>
      <c r="D166" s="154" t="s">
        <v>205</v>
      </c>
      <c r="E166" s="168" t="s">
        <v>1</v>
      </c>
      <c r="F166" s="169" t="s">
        <v>217</v>
      </c>
      <c r="H166" s="170">
        <v>1</v>
      </c>
      <c r="I166" s="171"/>
      <c r="L166" s="167"/>
      <c r="M166" s="172"/>
      <c r="T166" s="173"/>
      <c r="AT166" s="168" t="s">
        <v>205</v>
      </c>
      <c r="AU166" s="168" t="s">
        <v>83</v>
      </c>
      <c r="AV166" s="14" t="s">
        <v>200</v>
      </c>
      <c r="AW166" s="14" t="s">
        <v>34</v>
      </c>
      <c r="AX166" s="14" t="s">
        <v>83</v>
      </c>
      <c r="AY166" s="168" t="s">
        <v>191</v>
      </c>
    </row>
    <row r="167" spans="2:65" s="1" customFormat="1" ht="40.9" customHeight="1">
      <c r="B167" s="32"/>
      <c r="C167" s="136" t="s">
        <v>230</v>
      </c>
      <c r="D167" s="136" t="s">
        <v>195</v>
      </c>
      <c r="E167" s="137" t="s">
        <v>5312</v>
      </c>
      <c r="F167" s="138" t="s">
        <v>5313</v>
      </c>
      <c r="G167" s="139" t="s">
        <v>378</v>
      </c>
      <c r="H167" s="140">
        <v>1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200</v>
      </c>
      <c r="AT167" s="147" t="s">
        <v>195</v>
      </c>
      <c r="AU167" s="147" t="s">
        <v>83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200</v>
      </c>
      <c r="BM167" s="147" t="s">
        <v>268</v>
      </c>
    </row>
    <row r="168" spans="2:65" s="12" customFormat="1">
      <c r="B168" s="153"/>
      <c r="D168" s="154" t="s">
        <v>205</v>
      </c>
      <c r="E168" s="155" t="s">
        <v>1</v>
      </c>
      <c r="F168" s="156" t="s">
        <v>5305</v>
      </c>
      <c r="H168" s="155" t="s">
        <v>1</v>
      </c>
      <c r="I168" s="157"/>
      <c r="L168" s="153"/>
      <c r="M168" s="158"/>
      <c r="T168" s="159"/>
      <c r="AT168" s="155" t="s">
        <v>205</v>
      </c>
      <c r="AU168" s="155" t="s">
        <v>83</v>
      </c>
      <c r="AV168" s="12" t="s">
        <v>83</v>
      </c>
      <c r="AW168" s="12" t="s">
        <v>34</v>
      </c>
      <c r="AX168" s="12" t="s">
        <v>76</v>
      </c>
      <c r="AY168" s="155" t="s">
        <v>191</v>
      </c>
    </row>
    <row r="169" spans="2:65" s="13" customFormat="1">
      <c r="B169" s="160"/>
      <c r="D169" s="154" t="s">
        <v>205</v>
      </c>
      <c r="E169" s="161" t="s">
        <v>1</v>
      </c>
      <c r="F169" s="162" t="s">
        <v>83</v>
      </c>
      <c r="H169" s="163">
        <v>1</v>
      </c>
      <c r="I169" s="164"/>
      <c r="L169" s="160"/>
      <c r="M169" s="165"/>
      <c r="T169" s="166"/>
      <c r="AT169" s="161" t="s">
        <v>205</v>
      </c>
      <c r="AU169" s="161" t="s">
        <v>83</v>
      </c>
      <c r="AV169" s="13" t="s">
        <v>85</v>
      </c>
      <c r="AW169" s="13" t="s">
        <v>34</v>
      </c>
      <c r="AX169" s="13" t="s">
        <v>76</v>
      </c>
      <c r="AY169" s="161" t="s">
        <v>191</v>
      </c>
    </row>
    <row r="170" spans="2:65" s="14" customFormat="1">
      <c r="B170" s="167"/>
      <c r="D170" s="154" t="s">
        <v>205</v>
      </c>
      <c r="E170" s="168" t="s">
        <v>1</v>
      </c>
      <c r="F170" s="169" t="s">
        <v>217</v>
      </c>
      <c r="H170" s="170">
        <v>1</v>
      </c>
      <c r="I170" s="171"/>
      <c r="L170" s="167"/>
      <c r="M170" s="172"/>
      <c r="T170" s="173"/>
      <c r="AT170" s="168" t="s">
        <v>205</v>
      </c>
      <c r="AU170" s="168" t="s">
        <v>83</v>
      </c>
      <c r="AV170" s="14" t="s">
        <v>200</v>
      </c>
      <c r="AW170" s="14" t="s">
        <v>34</v>
      </c>
      <c r="AX170" s="14" t="s">
        <v>83</v>
      </c>
      <c r="AY170" s="168" t="s">
        <v>191</v>
      </c>
    </row>
    <row r="171" spans="2:65" s="1" customFormat="1" ht="16.5" customHeight="1">
      <c r="B171" s="32"/>
      <c r="C171" s="136" t="s">
        <v>236</v>
      </c>
      <c r="D171" s="136" t="s">
        <v>195</v>
      </c>
      <c r="E171" s="137" t="s">
        <v>5314</v>
      </c>
      <c r="F171" s="138" t="s">
        <v>5315</v>
      </c>
      <c r="G171" s="139" t="s">
        <v>378</v>
      </c>
      <c r="H171" s="140">
        <v>7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41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200</v>
      </c>
      <c r="AT171" s="147" t="s">
        <v>195</v>
      </c>
      <c r="AU171" s="147" t="s">
        <v>83</v>
      </c>
      <c r="AY171" s="17" t="s">
        <v>191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83</v>
      </c>
      <c r="BK171" s="148">
        <f>ROUND(I171*H171,2)</f>
        <v>0</v>
      </c>
      <c r="BL171" s="17" t="s">
        <v>200</v>
      </c>
      <c r="BM171" s="147" t="s">
        <v>8</v>
      </c>
    </row>
    <row r="172" spans="2:65" s="12" customFormat="1">
      <c r="B172" s="153"/>
      <c r="D172" s="154" t="s">
        <v>205</v>
      </c>
      <c r="E172" s="155" t="s">
        <v>1</v>
      </c>
      <c r="F172" s="156" t="s">
        <v>5316</v>
      </c>
      <c r="H172" s="155" t="s">
        <v>1</v>
      </c>
      <c r="I172" s="157"/>
      <c r="L172" s="153"/>
      <c r="M172" s="158"/>
      <c r="T172" s="159"/>
      <c r="AT172" s="155" t="s">
        <v>205</v>
      </c>
      <c r="AU172" s="155" t="s">
        <v>83</v>
      </c>
      <c r="AV172" s="12" t="s">
        <v>83</v>
      </c>
      <c r="AW172" s="12" t="s">
        <v>34</v>
      </c>
      <c r="AX172" s="12" t="s">
        <v>76</v>
      </c>
      <c r="AY172" s="155" t="s">
        <v>191</v>
      </c>
    </row>
    <row r="173" spans="2:65" s="13" customFormat="1">
      <c r="B173" s="160"/>
      <c r="D173" s="154" t="s">
        <v>205</v>
      </c>
      <c r="E173" s="161" t="s">
        <v>1</v>
      </c>
      <c r="F173" s="162" t="s">
        <v>245</v>
      </c>
      <c r="H173" s="163">
        <v>7</v>
      </c>
      <c r="I173" s="164"/>
      <c r="L173" s="160"/>
      <c r="M173" s="165"/>
      <c r="T173" s="166"/>
      <c r="AT173" s="161" t="s">
        <v>205</v>
      </c>
      <c r="AU173" s="161" t="s">
        <v>83</v>
      </c>
      <c r="AV173" s="13" t="s">
        <v>85</v>
      </c>
      <c r="AW173" s="13" t="s">
        <v>34</v>
      </c>
      <c r="AX173" s="13" t="s">
        <v>76</v>
      </c>
      <c r="AY173" s="161" t="s">
        <v>191</v>
      </c>
    </row>
    <row r="174" spans="2:65" s="14" customFormat="1">
      <c r="B174" s="167"/>
      <c r="D174" s="154" t="s">
        <v>205</v>
      </c>
      <c r="E174" s="168" t="s">
        <v>1</v>
      </c>
      <c r="F174" s="169" t="s">
        <v>217</v>
      </c>
      <c r="H174" s="170">
        <v>7</v>
      </c>
      <c r="I174" s="171"/>
      <c r="L174" s="167"/>
      <c r="M174" s="172"/>
      <c r="T174" s="173"/>
      <c r="AT174" s="168" t="s">
        <v>205</v>
      </c>
      <c r="AU174" s="168" t="s">
        <v>83</v>
      </c>
      <c r="AV174" s="14" t="s">
        <v>200</v>
      </c>
      <c r="AW174" s="14" t="s">
        <v>34</v>
      </c>
      <c r="AX174" s="14" t="s">
        <v>83</v>
      </c>
      <c r="AY174" s="168" t="s">
        <v>191</v>
      </c>
    </row>
    <row r="175" spans="2:65" s="1" customFormat="1" ht="16.5" customHeight="1">
      <c r="B175" s="32"/>
      <c r="C175" s="136" t="s">
        <v>245</v>
      </c>
      <c r="D175" s="136" t="s">
        <v>195</v>
      </c>
      <c r="E175" s="137" t="s">
        <v>5317</v>
      </c>
      <c r="F175" s="138" t="s">
        <v>5315</v>
      </c>
      <c r="G175" s="139" t="s">
        <v>378</v>
      </c>
      <c r="H175" s="140">
        <v>10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41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200</v>
      </c>
      <c r="AT175" s="147" t="s">
        <v>195</v>
      </c>
      <c r="AU175" s="147" t="s">
        <v>83</v>
      </c>
      <c r="AY175" s="17" t="s">
        <v>191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83</v>
      </c>
      <c r="BK175" s="148">
        <f>ROUND(I175*H175,2)</f>
        <v>0</v>
      </c>
      <c r="BL175" s="17" t="s">
        <v>200</v>
      </c>
      <c r="BM175" s="147" t="s">
        <v>294</v>
      </c>
    </row>
    <row r="176" spans="2:65" s="12" customFormat="1">
      <c r="B176" s="153"/>
      <c r="D176" s="154" t="s">
        <v>205</v>
      </c>
      <c r="E176" s="155" t="s">
        <v>1</v>
      </c>
      <c r="F176" s="156" t="s">
        <v>5316</v>
      </c>
      <c r="H176" s="155" t="s">
        <v>1</v>
      </c>
      <c r="I176" s="157"/>
      <c r="L176" s="153"/>
      <c r="M176" s="158"/>
      <c r="T176" s="159"/>
      <c r="AT176" s="155" t="s">
        <v>205</v>
      </c>
      <c r="AU176" s="155" t="s">
        <v>83</v>
      </c>
      <c r="AV176" s="12" t="s">
        <v>83</v>
      </c>
      <c r="AW176" s="12" t="s">
        <v>34</v>
      </c>
      <c r="AX176" s="12" t="s">
        <v>76</v>
      </c>
      <c r="AY176" s="155" t="s">
        <v>191</v>
      </c>
    </row>
    <row r="177" spans="2:65" s="13" customFormat="1">
      <c r="B177" s="160"/>
      <c r="D177" s="154" t="s">
        <v>205</v>
      </c>
      <c r="E177" s="161" t="s">
        <v>1</v>
      </c>
      <c r="F177" s="162" t="s">
        <v>268</v>
      </c>
      <c r="H177" s="163">
        <v>10</v>
      </c>
      <c r="I177" s="164"/>
      <c r="L177" s="160"/>
      <c r="M177" s="165"/>
      <c r="T177" s="166"/>
      <c r="AT177" s="161" t="s">
        <v>205</v>
      </c>
      <c r="AU177" s="161" t="s">
        <v>83</v>
      </c>
      <c r="AV177" s="13" t="s">
        <v>85</v>
      </c>
      <c r="AW177" s="13" t="s">
        <v>34</v>
      </c>
      <c r="AX177" s="13" t="s">
        <v>76</v>
      </c>
      <c r="AY177" s="161" t="s">
        <v>191</v>
      </c>
    </row>
    <row r="178" spans="2:65" s="14" customFormat="1">
      <c r="B178" s="167"/>
      <c r="D178" s="154" t="s">
        <v>205</v>
      </c>
      <c r="E178" s="168" t="s">
        <v>1</v>
      </c>
      <c r="F178" s="169" t="s">
        <v>217</v>
      </c>
      <c r="H178" s="170">
        <v>10</v>
      </c>
      <c r="I178" s="171"/>
      <c r="L178" s="167"/>
      <c r="M178" s="172"/>
      <c r="T178" s="173"/>
      <c r="AT178" s="168" t="s">
        <v>205</v>
      </c>
      <c r="AU178" s="168" t="s">
        <v>83</v>
      </c>
      <c r="AV178" s="14" t="s">
        <v>200</v>
      </c>
      <c r="AW178" s="14" t="s">
        <v>34</v>
      </c>
      <c r="AX178" s="14" t="s">
        <v>83</v>
      </c>
      <c r="AY178" s="168" t="s">
        <v>191</v>
      </c>
    </row>
    <row r="179" spans="2:65" s="1" customFormat="1" ht="16.5" customHeight="1">
      <c r="B179" s="32"/>
      <c r="C179" s="136" t="s">
        <v>253</v>
      </c>
      <c r="D179" s="136" t="s">
        <v>195</v>
      </c>
      <c r="E179" s="137" t="s">
        <v>5318</v>
      </c>
      <c r="F179" s="138" t="s">
        <v>5319</v>
      </c>
      <c r="G179" s="139" t="s">
        <v>378</v>
      </c>
      <c r="H179" s="140">
        <v>1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41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200</v>
      </c>
      <c r="AT179" s="147" t="s">
        <v>195</v>
      </c>
      <c r="AU179" s="147" t="s">
        <v>83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200</v>
      </c>
      <c r="BM179" s="147" t="s">
        <v>224</v>
      </c>
    </row>
    <row r="180" spans="2:65" s="12" customFormat="1">
      <c r="B180" s="153"/>
      <c r="D180" s="154" t="s">
        <v>205</v>
      </c>
      <c r="E180" s="155" t="s">
        <v>1</v>
      </c>
      <c r="F180" s="156" t="s">
        <v>5316</v>
      </c>
      <c r="H180" s="155" t="s">
        <v>1</v>
      </c>
      <c r="I180" s="157"/>
      <c r="L180" s="153"/>
      <c r="M180" s="158"/>
      <c r="T180" s="159"/>
      <c r="AT180" s="155" t="s">
        <v>205</v>
      </c>
      <c r="AU180" s="155" t="s">
        <v>83</v>
      </c>
      <c r="AV180" s="12" t="s">
        <v>83</v>
      </c>
      <c r="AW180" s="12" t="s">
        <v>34</v>
      </c>
      <c r="AX180" s="12" t="s">
        <v>76</v>
      </c>
      <c r="AY180" s="155" t="s">
        <v>191</v>
      </c>
    </row>
    <row r="181" spans="2:65" s="13" customFormat="1">
      <c r="B181" s="160"/>
      <c r="D181" s="154" t="s">
        <v>205</v>
      </c>
      <c r="E181" s="161" t="s">
        <v>1</v>
      </c>
      <c r="F181" s="162" t="s">
        <v>83</v>
      </c>
      <c r="H181" s="163">
        <v>1</v>
      </c>
      <c r="I181" s="164"/>
      <c r="L181" s="160"/>
      <c r="M181" s="165"/>
      <c r="T181" s="166"/>
      <c r="AT181" s="161" t="s">
        <v>205</v>
      </c>
      <c r="AU181" s="161" t="s">
        <v>83</v>
      </c>
      <c r="AV181" s="13" t="s">
        <v>85</v>
      </c>
      <c r="AW181" s="13" t="s">
        <v>34</v>
      </c>
      <c r="AX181" s="13" t="s">
        <v>76</v>
      </c>
      <c r="AY181" s="161" t="s">
        <v>191</v>
      </c>
    </row>
    <row r="182" spans="2:65" s="14" customFormat="1">
      <c r="B182" s="167"/>
      <c r="D182" s="154" t="s">
        <v>205</v>
      </c>
      <c r="E182" s="168" t="s">
        <v>1</v>
      </c>
      <c r="F182" s="169" t="s">
        <v>217</v>
      </c>
      <c r="H182" s="170">
        <v>1</v>
      </c>
      <c r="I182" s="171"/>
      <c r="L182" s="167"/>
      <c r="M182" s="172"/>
      <c r="T182" s="173"/>
      <c r="AT182" s="168" t="s">
        <v>205</v>
      </c>
      <c r="AU182" s="168" t="s">
        <v>83</v>
      </c>
      <c r="AV182" s="14" t="s">
        <v>200</v>
      </c>
      <c r="AW182" s="14" t="s">
        <v>34</v>
      </c>
      <c r="AX182" s="14" t="s">
        <v>83</v>
      </c>
      <c r="AY182" s="168" t="s">
        <v>191</v>
      </c>
    </row>
    <row r="183" spans="2:65" s="1" customFormat="1" ht="26.45" customHeight="1">
      <c r="B183" s="32"/>
      <c r="C183" s="136" t="s">
        <v>258</v>
      </c>
      <c r="D183" s="136" t="s">
        <v>195</v>
      </c>
      <c r="E183" s="137" t="s">
        <v>5320</v>
      </c>
      <c r="F183" s="138" t="s">
        <v>5321</v>
      </c>
      <c r="G183" s="139" t="s">
        <v>378</v>
      </c>
      <c r="H183" s="140">
        <v>1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200</v>
      </c>
      <c r="AT183" s="147" t="s">
        <v>195</v>
      </c>
      <c r="AU183" s="147" t="s">
        <v>83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200</v>
      </c>
      <c r="BM183" s="147" t="s">
        <v>285</v>
      </c>
    </row>
    <row r="184" spans="2:65" s="12" customFormat="1">
      <c r="B184" s="153"/>
      <c r="D184" s="154" t="s">
        <v>205</v>
      </c>
      <c r="E184" s="155" t="s">
        <v>1</v>
      </c>
      <c r="F184" s="156" t="s">
        <v>5322</v>
      </c>
      <c r="H184" s="155" t="s">
        <v>1</v>
      </c>
      <c r="I184" s="157"/>
      <c r="L184" s="153"/>
      <c r="M184" s="158"/>
      <c r="T184" s="159"/>
      <c r="AT184" s="155" t="s">
        <v>205</v>
      </c>
      <c r="AU184" s="155" t="s">
        <v>83</v>
      </c>
      <c r="AV184" s="12" t="s">
        <v>83</v>
      </c>
      <c r="AW184" s="12" t="s">
        <v>34</v>
      </c>
      <c r="AX184" s="12" t="s">
        <v>76</v>
      </c>
      <c r="AY184" s="155" t="s">
        <v>191</v>
      </c>
    </row>
    <row r="185" spans="2:65" s="12" customFormat="1">
      <c r="B185" s="153"/>
      <c r="D185" s="154" t="s">
        <v>205</v>
      </c>
      <c r="E185" s="155" t="s">
        <v>1</v>
      </c>
      <c r="F185" s="156" t="s">
        <v>5323</v>
      </c>
      <c r="H185" s="155" t="s">
        <v>1</v>
      </c>
      <c r="I185" s="157"/>
      <c r="L185" s="153"/>
      <c r="M185" s="158"/>
      <c r="T185" s="159"/>
      <c r="AT185" s="155" t="s">
        <v>205</v>
      </c>
      <c r="AU185" s="155" t="s">
        <v>83</v>
      </c>
      <c r="AV185" s="12" t="s">
        <v>83</v>
      </c>
      <c r="AW185" s="12" t="s">
        <v>34</v>
      </c>
      <c r="AX185" s="12" t="s">
        <v>76</v>
      </c>
      <c r="AY185" s="155" t="s">
        <v>191</v>
      </c>
    </row>
    <row r="186" spans="2:65" s="12" customFormat="1">
      <c r="B186" s="153"/>
      <c r="D186" s="154" t="s">
        <v>205</v>
      </c>
      <c r="E186" s="155" t="s">
        <v>1</v>
      </c>
      <c r="F186" s="156" t="s">
        <v>5324</v>
      </c>
      <c r="H186" s="155" t="s">
        <v>1</v>
      </c>
      <c r="I186" s="157"/>
      <c r="L186" s="153"/>
      <c r="M186" s="158"/>
      <c r="T186" s="159"/>
      <c r="AT186" s="155" t="s">
        <v>205</v>
      </c>
      <c r="AU186" s="155" t="s">
        <v>83</v>
      </c>
      <c r="AV186" s="12" t="s">
        <v>83</v>
      </c>
      <c r="AW186" s="12" t="s">
        <v>34</v>
      </c>
      <c r="AX186" s="12" t="s">
        <v>76</v>
      </c>
      <c r="AY186" s="155" t="s">
        <v>191</v>
      </c>
    </row>
    <row r="187" spans="2:65" s="12" customFormat="1">
      <c r="B187" s="153"/>
      <c r="D187" s="154" t="s">
        <v>205</v>
      </c>
      <c r="E187" s="155" t="s">
        <v>1</v>
      </c>
      <c r="F187" s="156" t="s">
        <v>5316</v>
      </c>
      <c r="H187" s="155" t="s">
        <v>1</v>
      </c>
      <c r="I187" s="157"/>
      <c r="L187" s="153"/>
      <c r="M187" s="158"/>
      <c r="T187" s="159"/>
      <c r="AT187" s="155" t="s">
        <v>205</v>
      </c>
      <c r="AU187" s="155" t="s">
        <v>83</v>
      </c>
      <c r="AV187" s="12" t="s">
        <v>83</v>
      </c>
      <c r="AW187" s="12" t="s">
        <v>34</v>
      </c>
      <c r="AX187" s="12" t="s">
        <v>76</v>
      </c>
      <c r="AY187" s="155" t="s">
        <v>191</v>
      </c>
    </row>
    <row r="188" spans="2:65" s="13" customFormat="1">
      <c r="B188" s="160"/>
      <c r="D188" s="154" t="s">
        <v>205</v>
      </c>
      <c r="E188" s="161" t="s">
        <v>1</v>
      </c>
      <c r="F188" s="162" t="s">
        <v>83</v>
      </c>
      <c r="H188" s="163">
        <v>1</v>
      </c>
      <c r="I188" s="164"/>
      <c r="L188" s="160"/>
      <c r="M188" s="165"/>
      <c r="T188" s="166"/>
      <c r="AT188" s="161" t="s">
        <v>205</v>
      </c>
      <c r="AU188" s="161" t="s">
        <v>83</v>
      </c>
      <c r="AV188" s="13" t="s">
        <v>85</v>
      </c>
      <c r="AW188" s="13" t="s">
        <v>34</v>
      </c>
      <c r="AX188" s="13" t="s">
        <v>76</v>
      </c>
      <c r="AY188" s="161" t="s">
        <v>191</v>
      </c>
    </row>
    <row r="189" spans="2:65" s="14" customFormat="1">
      <c r="B189" s="167"/>
      <c r="D189" s="154" t="s">
        <v>205</v>
      </c>
      <c r="E189" s="168" t="s">
        <v>1</v>
      </c>
      <c r="F189" s="169" t="s">
        <v>217</v>
      </c>
      <c r="H189" s="170">
        <v>1</v>
      </c>
      <c r="I189" s="171"/>
      <c r="L189" s="167"/>
      <c r="M189" s="172"/>
      <c r="T189" s="173"/>
      <c r="AT189" s="168" t="s">
        <v>205</v>
      </c>
      <c r="AU189" s="168" t="s">
        <v>83</v>
      </c>
      <c r="AV189" s="14" t="s">
        <v>200</v>
      </c>
      <c r="AW189" s="14" t="s">
        <v>34</v>
      </c>
      <c r="AX189" s="14" t="s">
        <v>83</v>
      </c>
      <c r="AY189" s="168" t="s">
        <v>191</v>
      </c>
    </row>
    <row r="190" spans="2:65" s="1" customFormat="1" ht="26.45" customHeight="1">
      <c r="B190" s="32"/>
      <c r="C190" s="136" t="s">
        <v>268</v>
      </c>
      <c r="D190" s="136" t="s">
        <v>195</v>
      </c>
      <c r="E190" s="137" t="s">
        <v>5325</v>
      </c>
      <c r="F190" s="138" t="s">
        <v>5326</v>
      </c>
      <c r="G190" s="139" t="s">
        <v>378</v>
      </c>
      <c r="H190" s="140">
        <v>1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200</v>
      </c>
      <c r="AT190" s="147" t="s">
        <v>195</v>
      </c>
      <c r="AU190" s="147" t="s">
        <v>83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200</v>
      </c>
      <c r="BM190" s="147" t="s">
        <v>336</v>
      </c>
    </row>
    <row r="191" spans="2:65" s="12" customFormat="1">
      <c r="B191" s="153"/>
      <c r="D191" s="154" t="s">
        <v>205</v>
      </c>
      <c r="E191" s="155" t="s">
        <v>1</v>
      </c>
      <c r="F191" s="156" t="s">
        <v>5322</v>
      </c>
      <c r="H191" s="155" t="s">
        <v>1</v>
      </c>
      <c r="I191" s="157"/>
      <c r="L191" s="153"/>
      <c r="M191" s="158"/>
      <c r="T191" s="159"/>
      <c r="AT191" s="155" t="s">
        <v>205</v>
      </c>
      <c r="AU191" s="155" t="s">
        <v>83</v>
      </c>
      <c r="AV191" s="12" t="s">
        <v>83</v>
      </c>
      <c r="AW191" s="12" t="s">
        <v>34</v>
      </c>
      <c r="AX191" s="12" t="s">
        <v>76</v>
      </c>
      <c r="AY191" s="155" t="s">
        <v>191</v>
      </c>
    </row>
    <row r="192" spans="2:65" s="12" customFormat="1">
      <c r="B192" s="153"/>
      <c r="D192" s="154" t="s">
        <v>205</v>
      </c>
      <c r="E192" s="155" t="s">
        <v>1</v>
      </c>
      <c r="F192" s="156" t="s">
        <v>5316</v>
      </c>
      <c r="H192" s="155" t="s">
        <v>1</v>
      </c>
      <c r="I192" s="157"/>
      <c r="L192" s="153"/>
      <c r="M192" s="158"/>
      <c r="T192" s="159"/>
      <c r="AT192" s="155" t="s">
        <v>205</v>
      </c>
      <c r="AU192" s="155" t="s">
        <v>83</v>
      </c>
      <c r="AV192" s="12" t="s">
        <v>83</v>
      </c>
      <c r="AW192" s="12" t="s">
        <v>34</v>
      </c>
      <c r="AX192" s="12" t="s">
        <v>76</v>
      </c>
      <c r="AY192" s="155" t="s">
        <v>191</v>
      </c>
    </row>
    <row r="193" spans="2:65" s="13" customFormat="1">
      <c r="B193" s="160"/>
      <c r="D193" s="154" t="s">
        <v>205</v>
      </c>
      <c r="E193" s="161" t="s">
        <v>1</v>
      </c>
      <c r="F193" s="162" t="s">
        <v>83</v>
      </c>
      <c r="H193" s="163">
        <v>1</v>
      </c>
      <c r="I193" s="164"/>
      <c r="L193" s="160"/>
      <c r="M193" s="165"/>
      <c r="T193" s="166"/>
      <c r="AT193" s="161" t="s">
        <v>205</v>
      </c>
      <c r="AU193" s="161" t="s">
        <v>83</v>
      </c>
      <c r="AV193" s="13" t="s">
        <v>85</v>
      </c>
      <c r="AW193" s="13" t="s">
        <v>34</v>
      </c>
      <c r="AX193" s="13" t="s">
        <v>76</v>
      </c>
      <c r="AY193" s="161" t="s">
        <v>191</v>
      </c>
    </row>
    <row r="194" spans="2:65" s="14" customFormat="1">
      <c r="B194" s="167"/>
      <c r="D194" s="154" t="s">
        <v>205</v>
      </c>
      <c r="E194" s="168" t="s">
        <v>1</v>
      </c>
      <c r="F194" s="169" t="s">
        <v>217</v>
      </c>
      <c r="H194" s="170">
        <v>1</v>
      </c>
      <c r="I194" s="171"/>
      <c r="L194" s="167"/>
      <c r="M194" s="172"/>
      <c r="T194" s="173"/>
      <c r="AT194" s="168" t="s">
        <v>205</v>
      </c>
      <c r="AU194" s="168" t="s">
        <v>83</v>
      </c>
      <c r="AV194" s="14" t="s">
        <v>200</v>
      </c>
      <c r="AW194" s="14" t="s">
        <v>34</v>
      </c>
      <c r="AX194" s="14" t="s">
        <v>83</v>
      </c>
      <c r="AY194" s="168" t="s">
        <v>191</v>
      </c>
    </row>
    <row r="195" spans="2:65" s="1" customFormat="1" ht="26.45" customHeight="1">
      <c r="B195" s="32"/>
      <c r="C195" s="136" t="s">
        <v>276</v>
      </c>
      <c r="D195" s="136" t="s">
        <v>195</v>
      </c>
      <c r="E195" s="137" t="s">
        <v>5327</v>
      </c>
      <c r="F195" s="138" t="s">
        <v>5321</v>
      </c>
      <c r="G195" s="139" t="s">
        <v>378</v>
      </c>
      <c r="H195" s="140">
        <v>1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41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200</v>
      </c>
      <c r="AT195" s="147" t="s">
        <v>195</v>
      </c>
      <c r="AU195" s="147" t="s">
        <v>83</v>
      </c>
      <c r="AY195" s="17" t="s">
        <v>191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83</v>
      </c>
      <c r="BK195" s="148">
        <f>ROUND(I195*H195,2)</f>
        <v>0</v>
      </c>
      <c r="BL195" s="17" t="s">
        <v>200</v>
      </c>
      <c r="BM195" s="147" t="s">
        <v>350</v>
      </c>
    </row>
    <row r="196" spans="2:65" s="12" customFormat="1">
      <c r="B196" s="153"/>
      <c r="D196" s="154" t="s">
        <v>205</v>
      </c>
      <c r="E196" s="155" t="s">
        <v>1</v>
      </c>
      <c r="F196" s="156" t="s">
        <v>5322</v>
      </c>
      <c r="H196" s="155" t="s">
        <v>1</v>
      </c>
      <c r="I196" s="157"/>
      <c r="L196" s="153"/>
      <c r="M196" s="158"/>
      <c r="T196" s="159"/>
      <c r="AT196" s="155" t="s">
        <v>205</v>
      </c>
      <c r="AU196" s="155" t="s">
        <v>83</v>
      </c>
      <c r="AV196" s="12" t="s">
        <v>83</v>
      </c>
      <c r="AW196" s="12" t="s">
        <v>34</v>
      </c>
      <c r="AX196" s="12" t="s">
        <v>76</v>
      </c>
      <c r="AY196" s="155" t="s">
        <v>191</v>
      </c>
    </row>
    <row r="197" spans="2:65" s="12" customFormat="1">
      <c r="B197" s="153"/>
      <c r="D197" s="154" t="s">
        <v>205</v>
      </c>
      <c r="E197" s="155" t="s">
        <v>1</v>
      </c>
      <c r="F197" s="156" t="s">
        <v>5323</v>
      </c>
      <c r="H197" s="155" t="s">
        <v>1</v>
      </c>
      <c r="I197" s="157"/>
      <c r="L197" s="153"/>
      <c r="M197" s="158"/>
      <c r="T197" s="159"/>
      <c r="AT197" s="155" t="s">
        <v>205</v>
      </c>
      <c r="AU197" s="155" t="s">
        <v>83</v>
      </c>
      <c r="AV197" s="12" t="s">
        <v>83</v>
      </c>
      <c r="AW197" s="12" t="s">
        <v>34</v>
      </c>
      <c r="AX197" s="12" t="s">
        <v>76</v>
      </c>
      <c r="AY197" s="155" t="s">
        <v>191</v>
      </c>
    </row>
    <row r="198" spans="2:65" s="12" customFormat="1">
      <c r="B198" s="153"/>
      <c r="D198" s="154" t="s">
        <v>205</v>
      </c>
      <c r="E198" s="155" t="s">
        <v>1</v>
      </c>
      <c r="F198" s="156" t="s">
        <v>5324</v>
      </c>
      <c r="H198" s="155" t="s">
        <v>1</v>
      </c>
      <c r="I198" s="157"/>
      <c r="L198" s="153"/>
      <c r="M198" s="158"/>
      <c r="T198" s="159"/>
      <c r="AT198" s="155" t="s">
        <v>205</v>
      </c>
      <c r="AU198" s="155" t="s">
        <v>83</v>
      </c>
      <c r="AV198" s="12" t="s">
        <v>83</v>
      </c>
      <c r="AW198" s="12" t="s">
        <v>34</v>
      </c>
      <c r="AX198" s="12" t="s">
        <v>76</v>
      </c>
      <c r="AY198" s="155" t="s">
        <v>191</v>
      </c>
    </row>
    <row r="199" spans="2:65" s="12" customFormat="1">
      <c r="B199" s="153"/>
      <c r="D199" s="154" t="s">
        <v>205</v>
      </c>
      <c r="E199" s="155" t="s">
        <v>1</v>
      </c>
      <c r="F199" s="156" t="s">
        <v>5316</v>
      </c>
      <c r="H199" s="155" t="s">
        <v>1</v>
      </c>
      <c r="I199" s="157"/>
      <c r="L199" s="153"/>
      <c r="M199" s="158"/>
      <c r="T199" s="159"/>
      <c r="AT199" s="155" t="s">
        <v>205</v>
      </c>
      <c r="AU199" s="155" t="s">
        <v>83</v>
      </c>
      <c r="AV199" s="12" t="s">
        <v>83</v>
      </c>
      <c r="AW199" s="12" t="s">
        <v>34</v>
      </c>
      <c r="AX199" s="12" t="s">
        <v>76</v>
      </c>
      <c r="AY199" s="155" t="s">
        <v>191</v>
      </c>
    </row>
    <row r="200" spans="2:65" s="13" customFormat="1">
      <c r="B200" s="160"/>
      <c r="D200" s="154" t="s">
        <v>205</v>
      </c>
      <c r="E200" s="161" t="s">
        <v>1</v>
      </c>
      <c r="F200" s="162" t="s">
        <v>83</v>
      </c>
      <c r="H200" s="163">
        <v>1</v>
      </c>
      <c r="I200" s="164"/>
      <c r="L200" s="160"/>
      <c r="M200" s="165"/>
      <c r="T200" s="166"/>
      <c r="AT200" s="161" t="s">
        <v>205</v>
      </c>
      <c r="AU200" s="161" t="s">
        <v>83</v>
      </c>
      <c r="AV200" s="13" t="s">
        <v>85</v>
      </c>
      <c r="AW200" s="13" t="s">
        <v>34</v>
      </c>
      <c r="AX200" s="13" t="s">
        <v>76</v>
      </c>
      <c r="AY200" s="161" t="s">
        <v>191</v>
      </c>
    </row>
    <row r="201" spans="2:65" s="14" customFormat="1">
      <c r="B201" s="167"/>
      <c r="D201" s="154" t="s">
        <v>205</v>
      </c>
      <c r="E201" s="168" t="s">
        <v>1</v>
      </c>
      <c r="F201" s="169" t="s">
        <v>217</v>
      </c>
      <c r="H201" s="170">
        <v>1</v>
      </c>
      <c r="I201" s="171"/>
      <c r="L201" s="167"/>
      <c r="M201" s="172"/>
      <c r="T201" s="173"/>
      <c r="AT201" s="168" t="s">
        <v>205</v>
      </c>
      <c r="AU201" s="168" t="s">
        <v>83</v>
      </c>
      <c r="AV201" s="14" t="s">
        <v>200</v>
      </c>
      <c r="AW201" s="14" t="s">
        <v>34</v>
      </c>
      <c r="AX201" s="14" t="s">
        <v>83</v>
      </c>
      <c r="AY201" s="168" t="s">
        <v>191</v>
      </c>
    </row>
    <row r="202" spans="2:65" s="1" customFormat="1" ht="26.45" customHeight="1">
      <c r="B202" s="32"/>
      <c r="C202" s="136" t="s">
        <v>8</v>
      </c>
      <c r="D202" s="136" t="s">
        <v>195</v>
      </c>
      <c r="E202" s="137" t="s">
        <v>5328</v>
      </c>
      <c r="F202" s="138" t="s">
        <v>5329</v>
      </c>
      <c r="G202" s="139" t="s">
        <v>378</v>
      </c>
      <c r="H202" s="140">
        <v>1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41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200</v>
      </c>
      <c r="AT202" s="147" t="s">
        <v>195</v>
      </c>
      <c r="AU202" s="147" t="s">
        <v>83</v>
      </c>
      <c r="AY202" s="17" t="s">
        <v>191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83</v>
      </c>
      <c r="BK202" s="148">
        <f>ROUND(I202*H202,2)</f>
        <v>0</v>
      </c>
      <c r="BL202" s="17" t="s">
        <v>200</v>
      </c>
      <c r="BM202" s="147" t="s">
        <v>362</v>
      </c>
    </row>
    <row r="203" spans="2:65" s="12" customFormat="1">
      <c r="B203" s="153"/>
      <c r="D203" s="154" t="s">
        <v>205</v>
      </c>
      <c r="E203" s="155" t="s">
        <v>1</v>
      </c>
      <c r="F203" s="156" t="s">
        <v>5322</v>
      </c>
      <c r="H203" s="155" t="s">
        <v>1</v>
      </c>
      <c r="I203" s="157"/>
      <c r="L203" s="153"/>
      <c r="M203" s="158"/>
      <c r="T203" s="159"/>
      <c r="AT203" s="155" t="s">
        <v>205</v>
      </c>
      <c r="AU203" s="155" t="s">
        <v>83</v>
      </c>
      <c r="AV203" s="12" t="s">
        <v>83</v>
      </c>
      <c r="AW203" s="12" t="s">
        <v>34</v>
      </c>
      <c r="AX203" s="12" t="s">
        <v>76</v>
      </c>
      <c r="AY203" s="155" t="s">
        <v>191</v>
      </c>
    </row>
    <row r="204" spans="2:65" s="12" customFormat="1">
      <c r="B204" s="153"/>
      <c r="D204" s="154" t="s">
        <v>205</v>
      </c>
      <c r="E204" s="155" t="s">
        <v>1</v>
      </c>
      <c r="F204" s="156" t="s">
        <v>5316</v>
      </c>
      <c r="H204" s="155" t="s">
        <v>1</v>
      </c>
      <c r="I204" s="157"/>
      <c r="L204" s="153"/>
      <c r="M204" s="158"/>
      <c r="T204" s="159"/>
      <c r="AT204" s="155" t="s">
        <v>205</v>
      </c>
      <c r="AU204" s="155" t="s">
        <v>83</v>
      </c>
      <c r="AV204" s="12" t="s">
        <v>83</v>
      </c>
      <c r="AW204" s="12" t="s">
        <v>34</v>
      </c>
      <c r="AX204" s="12" t="s">
        <v>76</v>
      </c>
      <c r="AY204" s="155" t="s">
        <v>191</v>
      </c>
    </row>
    <row r="205" spans="2:65" s="13" customFormat="1">
      <c r="B205" s="160"/>
      <c r="D205" s="154" t="s">
        <v>205</v>
      </c>
      <c r="E205" s="161" t="s">
        <v>1</v>
      </c>
      <c r="F205" s="162" t="s">
        <v>83</v>
      </c>
      <c r="H205" s="163">
        <v>1</v>
      </c>
      <c r="I205" s="164"/>
      <c r="L205" s="160"/>
      <c r="M205" s="165"/>
      <c r="T205" s="166"/>
      <c r="AT205" s="161" t="s">
        <v>205</v>
      </c>
      <c r="AU205" s="161" t="s">
        <v>83</v>
      </c>
      <c r="AV205" s="13" t="s">
        <v>85</v>
      </c>
      <c r="AW205" s="13" t="s">
        <v>34</v>
      </c>
      <c r="AX205" s="13" t="s">
        <v>76</v>
      </c>
      <c r="AY205" s="161" t="s">
        <v>191</v>
      </c>
    </row>
    <row r="206" spans="2:65" s="14" customFormat="1">
      <c r="B206" s="167"/>
      <c r="D206" s="154" t="s">
        <v>205</v>
      </c>
      <c r="E206" s="168" t="s">
        <v>1</v>
      </c>
      <c r="F206" s="169" t="s">
        <v>217</v>
      </c>
      <c r="H206" s="170">
        <v>1</v>
      </c>
      <c r="I206" s="171"/>
      <c r="L206" s="167"/>
      <c r="M206" s="172"/>
      <c r="T206" s="173"/>
      <c r="AT206" s="168" t="s">
        <v>205</v>
      </c>
      <c r="AU206" s="168" t="s">
        <v>83</v>
      </c>
      <c r="AV206" s="14" t="s">
        <v>200</v>
      </c>
      <c r="AW206" s="14" t="s">
        <v>34</v>
      </c>
      <c r="AX206" s="14" t="s">
        <v>83</v>
      </c>
      <c r="AY206" s="168" t="s">
        <v>191</v>
      </c>
    </row>
    <row r="207" spans="2:65" s="1" customFormat="1" ht="26.45" customHeight="1">
      <c r="B207" s="32"/>
      <c r="C207" s="136" t="s">
        <v>193</v>
      </c>
      <c r="D207" s="136" t="s">
        <v>195</v>
      </c>
      <c r="E207" s="137" t="s">
        <v>5330</v>
      </c>
      <c r="F207" s="138" t="s">
        <v>5331</v>
      </c>
      <c r="G207" s="139" t="s">
        <v>378</v>
      </c>
      <c r="H207" s="140">
        <v>1</v>
      </c>
      <c r="I207" s="141"/>
      <c r="J207" s="142">
        <f>ROUND(I207*H207,2)</f>
        <v>0</v>
      </c>
      <c r="K207" s="138" t="s">
        <v>1</v>
      </c>
      <c r="L207" s="32"/>
      <c r="M207" s="143" t="s">
        <v>1</v>
      </c>
      <c r="N207" s="144" t="s">
        <v>41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200</v>
      </c>
      <c r="AT207" s="147" t="s">
        <v>195</v>
      </c>
      <c r="AU207" s="147" t="s">
        <v>83</v>
      </c>
      <c r="AY207" s="17" t="s">
        <v>191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83</v>
      </c>
      <c r="BK207" s="148">
        <f>ROUND(I207*H207,2)</f>
        <v>0</v>
      </c>
      <c r="BL207" s="17" t="s">
        <v>200</v>
      </c>
      <c r="BM207" s="147" t="s">
        <v>375</v>
      </c>
    </row>
    <row r="208" spans="2:65" s="12" customFormat="1">
      <c r="B208" s="153"/>
      <c r="D208" s="154" t="s">
        <v>205</v>
      </c>
      <c r="E208" s="155" t="s">
        <v>1</v>
      </c>
      <c r="F208" s="156" t="s">
        <v>5322</v>
      </c>
      <c r="H208" s="155" t="s">
        <v>1</v>
      </c>
      <c r="I208" s="157"/>
      <c r="L208" s="153"/>
      <c r="M208" s="158"/>
      <c r="T208" s="159"/>
      <c r="AT208" s="155" t="s">
        <v>205</v>
      </c>
      <c r="AU208" s="155" t="s">
        <v>83</v>
      </c>
      <c r="AV208" s="12" t="s">
        <v>83</v>
      </c>
      <c r="AW208" s="12" t="s">
        <v>34</v>
      </c>
      <c r="AX208" s="12" t="s">
        <v>76</v>
      </c>
      <c r="AY208" s="155" t="s">
        <v>191</v>
      </c>
    </row>
    <row r="209" spans="2:65" s="12" customFormat="1">
      <c r="B209" s="153"/>
      <c r="D209" s="154" t="s">
        <v>205</v>
      </c>
      <c r="E209" s="155" t="s">
        <v>1</v>
      </c>
      <c r="F209" s="156" t="s">
        <v>5323</v>
      </c>
      <c r="H209" s="155" t="s">
        <v>1</v>
      </c>
      <c r="I209" s="157"/>
      <c r="L209" s="153"/>
      <c r="M209" s="158"/>
      <c r="T209" s="159"/>
      <c r="AT209" s="155" t="s">
        <v>205</v>
      </c>
      <c r="AU209" s="155" t="s">
        <v>83</v>
      </c>
      <c r="AV209" s="12" t="s">
        <v>83</v>
      </c>
      <c r="AW209" s="12" t="s">
        <v>34</v>
      </c>
      <c r="AX209" s="12" t="s">
        <v>76</v>
      </c>
      <c r="AY209" s="155" t="s">
        <v>191</v>
      </c>
    </row>
    <row r="210" spans="2:65" s="12" customFormat="1">
      <c r="B210" s="153"/>
      <c r="D210" s="154" t="s">
        <v>205</v>
      </c>
      <c r="E210" s="155" t="s">
        <v>1</v>
      </c>
      <c r="F210" s="156" t="s">
        <v>5324</v>
      </c>
      <c r="H210" s="155" t="s">
        <v>1</v>
      </c>
      <c r="I210" s="157"/>
      <c r="L210" s="153"/>
      <c r="M210" s="158"/>
      <c r="T210" s="159"/>
      <c r="AT210" s="155" t="s">
        <v>205</v>
      </c>
      <c r="AU210" s="155" t="s">
        <v>83</v>
      </c>
      <c r="AV210" s="12" t="s">
        <v>83</v>
      </c>
      <c r="AW210" s="12" t="s">
        <v>34</v>
      </c>
      <c r="AX210" s="12" t="s">
        <v>76</v>
      </c>
      <c r="AY210" s="155" t="s">
        <v>191</v>
      </c>
    </row>
    <row r="211" spans="2:65" s="12" customFormat="1">
      <c r="B211" s="153"/>
      <c r="D211" s="154" t="s">
        <v>205</v>
      </c>
      <c r="E211" s="155" t="s">
        <v>1</v>
      </c>
      <c r="F211" s="156" t="s">
        <v>5316</v>
      </c>
      <c r="H211" s="155" t="s">
        <v>1</v>
      </c>
      <c r="I211" s="157"/>
      <c r="L211" s="153"/>
      <c r="M211" s="158"/>
      <c r="T211" s="159"/>
      <c r="AT211" s="155" t="s">
        <v>205</v>
      </c>
      <c r="AU211" s="155" t="s">
        <v>83</v>
      </c>
      <c r="AV211" s="12" t="s">
        <v>83</v>
      </c>
      <c r="AW211" s="12" t="s">
        <v>34</v>
      </c>
      <c r="AX211" s="12" t="s">
        <v>76</v>
      </c>
      <c r="AY211" s="155" t="s">
        <v>191</v>
      </c>
    </row>
    <row r="212" spans="2:65" s="13" customFormat="1">
      <c r="B212" s="160"/>
      <c r="D212" s="154" t="s">
        <v>205</v>
      </c>
      <c r="E212" s="161" t="s">
        <v>1</v>
      </c>
      <c r="F212" s="162" t="s">
        <v>83</v>
      </c>
      <c r="H212" s="163">
        <v>1</v>
      </c>
      <c r="I212" s="164"/>
      <c r="L212" s="160"/>
      <c r="M212" s="165"/>
      <c r="T212" s="166"/>
      <c r="AT212" s="161" t="s">
        <v>205</v>
      </c>
      <c r="AU212" s="161" t="s">
        <v>83</v>
      </c>
      <c r="AV212" s="13" t="s">
        <v>85</v>
      </c>
      <c r="AW212" s="13" t="s">
        <v>34</v>
      </c>
      <c r="AX212" s="13" t="s">
        <v>76</v>
      </c>
      <c r="AY212" s="161" t="s">
        <v>191</v>
      </c>
    </row>
    <row r="213" spans="2:65" s="14" customFormat="1">
      <c r="B213" s="167"/>
      <c r="D213" s="154" t="s">
        <v>205</v>
      </c>
      <c r="E213" s="168" t="s">
        <v>1</v>
      </c>
      <c r="F213" s="169" t="s">
        <v>217</v>
      </c>
      <c r="H213" s="170">
        <v>1</v>
      </c>
      <c r="I213" s="171"/>
      <c r="L213" s="167"/>
      <c r="M213" s="172"/>
      <c r="T213" s="173"/>
      <c r="AT213" s="168" t="s">
        <v>205</v>
      </c>
      <c r="AU213" s="168" t="s">
        <v>83</v>
      </c>
      <c r="AV213" s="14" t="s">
        <v>200</v>
      </c>
      <c r="AW213" s="14" t="s">
        <v>34</v>
      </c>
      <c r="AX213" s="14" t="s">
        <v>83</v>
      </c>
      <c r="AY213" s="168" t="s">
        <v>191</v>
      </c>
    </row>
    <row r="214" spans="2:65" s="1" customFormat="1" ht="26.45" customHeight="1">
      <c r="B214" s="32"/>
      <c r="C214" s="136" t="s">
        <v>294</v>
      </c>
      <c r="D214" s="136" t="s">
        <v>195</v>
      </c>
      <c r="E214" s="137" t="s">
        <v>5332</v>
      </c>
      <c r="F214" s="138" t="s">
        <v>5333</v>
      </c>
      <c r="G214" s="139" t="s">
        <v>378</v>
      </c>
      <c r="H214" s="140">
        <v>1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41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200</v>
      </c>
      <c r="AT214" s="147" t="s">
        <v>195</v>
      </c>
      <c r="AU214" s="147" t="s">
        <v>83</v>
      </c>
      <c r="AY214" s="17" t="s">
        <v>191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83</v>
      </c>
      <c r="BK214" s="148">
        <f>ROUND(I214*H214,2)</f>
        <v>0</v>
      </c>
      <c r="BL214" s="17" t="s">
        <v>200</v>
      </c>
      <c r="BM214" s="147" t="s">
        <v>387</v>
      </c>
    </row>
    <row r="215" spans="2:65" s="12" customFormat="1">
      <c r="B215" s="153"/>
      <c r="D215" s="154" t="s">
        <v>205</v>
      </c>
      <c r="E215" s="155" t="s">
        <v>1</v>
      </c>
      <c r="F215" s="156" t="s">
        <v>5322</v>
      </c>
      <c r="H215" s="155" t="s">
        <v>1</v>
      </c>
      <c r="I215" s="157"/>
      <c r="L215" s="153"/>
      <c r="M215" s="158"/>
      <c r="T215" s="159"/>
      <c r="AT215" s="155" t="s">
        <v>205</v>
      </c>
      <c r="AU215" s="155" t="s">
        <v>83</v>
      </c>
      <c r="AV215" s="12" t="s">
        <v>83</v>
      </c>
      <c r="AW215" s="12" t="s">
        <v>34</v>
      </c>
      <c r="AX215" s="12" t="s">
        <v>76</v>
      </c>
      <c r="AY215" s="155" t="s">
        <v>191</v>
      </c>
    </row>
    <row r="216" spans="2:65" s="12" customFormat="1">
      <c r="B216" s="153"/>
      <c r="D216" s="154" t="s">
        <v>205</v>
      </c>
      <c r="E216" s="155" t="s">
        <v>1</v>
      </c>
      <c r="F216" s="156" t="s">
        <v>5316</v>
      </c>
      <c r="H216" s="155" t="s">
        <v>1</v>
      </c>
      <c r="I216" s="157"/>
      <c r="L216" s="153"/>
      <c r="M216" s="158"/>
      <c r="T216" s="159"/>
      <c r="AT216" s="155" t="s">
        <v>205</v>
      </c>
      <c r="AU216" s="155" t="s">
        <v>83</v>
      </c>
      <c r="AV216" s="12" t="s">
        <v>83</v>
      </c>
      <c r="AW216" s="12" t="s">
        <v>34</v>
      </c>
      <c r="AX216" s="12" t="s">
        <v>76</v>
      </c>
      <c r="AY216" s="155" t="s">
        <v>191</v>
      </c>
    </row>
    <row r="217" spans="2:65" s="13" customFormat="1">
      <c r="B217" s="160"/>
      <c r="D217" s="154" t="s">
        <v>205</v>
      </c>
      <c r="E217" s="161" t="s">
        <v>1</v>
      </c>
      <c r="F217" s="162" t="s">
        <v>83</v>
      </c>
      <c r="H217" s="163">
        <v>1</v>
      </c>
      <c r="I217" s="164"/>
      <c r="L217" s="160"/>
      <c r="M217" s="165"/>
      <c r="T217" s="166"/>
      <c r="AT217" s="161" t="s">
        <v>205</v>
      </c>
      <c r="AU217" s="161" t="s">
        <v>83</v>
      </c>
      <c r="AV217" s="13" t="s">
        <v>85</v>
      </c>
      <c r="AW217" s="13" t="s">
        <v>34</v>
      </c>
      <c r="AX217" s="13" t="s">
        <v>76</v>
      </c>
      <c r="AY217" s="161" t="s">
        <v>191</v>
      </c>
    </row>
    <row r="218" spans="2:65" s="14" customFormat="1">
      <c r="B218" s="167"/>
      <c r="D218" s="154" t="s">
        <v>205</v>
      </c>
      <c r="E218" s="168" t="s">
        <v>1</v>
      </c>
      <c r="F218" s="169" t="s">
        <v>217</v>
      </c>
      <c r="H218" s="170">
        <v>1</v>
      </c>
      <c r="I218" s="171"/>
      <c r="L218" s="167"/>
      <c r="M218" s="172"/>
      <c r="T218" s="173"/>
      <c r="AT218" s="168" t="s">
        <v>205</v>
      </c>
      <c r="AU218" s="168" t="s">
        <v>83</v>
      </c>
      <c r="AV218" s="14" t="s">
        <v>200</v>
      </c>
      <c r="AW218" s="14" t="s">
        <v>34</v>
      </c>
      <c r="AX218" s="14" t="s">
        <v>83</v>
      </c>
      <c r="AY218" s="168" t="s">
        <v>191</v>
      </c>
    </row>
    <row r="219" spans="2:65" s="1" customFormat="1" ht="26.45" customHeight="1">
      <c r="B219" s="32"/>
      <c r="C219" s="136" t="s">
        <v>302</v>
      </c>
      <c r="D219" s="136" t="s">
        <v>195</v>
      </c>
      <c r="E219" s="137" t="s">
        <v>5334</v>
      </c>
      <c r="F219" s="138" t="s">
        <v>5331</v>
      </c>
      <c r="G219" s="139" t="s">
        <v>378</v>
      </c>
      <c r="H219" s="140">
        <v>1</v>
      </c>
      <c r="I219" s="141"/>
      <c r="J219" s="142">
        <f>ROUND(I219*H219,2)</f>
        <v>0</v>
      </c>
      <c r="K219" s="138" t="s">
        <v>1</v>
      </c>
      <c r="L219" s="32"/>
      <c r="M219" s="143" t="s">
        <v>1</v>
      </c>
      <c r="N219" s="144" t="s">
        <v>41</v>
      </c>
      <c r="P219" s="145">
        <f>O219*H219</f>
        <v>0</v>
      </c>
      <c r="Q219" s="145">
        <v>0</v>
      </c>
      <c r="R219" s="145">
        <f>Q219*H219</f>
        <v>0</v>
      </c>
      <c r="S219" s="145">
        <v>0</v>
      </c>
      <c r="T219" s="146">
        <f>S219*H219</f>
        <v>0</v>
      </c>
      <c r="AR219" s="147" t="s">
        <v>200</v>
      </c>
      <c r="AT219" s="147" t="s">
        <v>195</v>
      </c>
      <c r="AU219" s="147" t="s">
        <v>83</v>
      </c>
      <c r="AY219" s="17" t="s">
        <v>191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83</v>
      </c>
      <c r="BK219" s="148">
        <f>ROUND(I219*H219,2)</f>
        <v>0</v>
      </c>
      <c r="BL219" s="17" t="s">
        <v>200</v>
      </c>
      <c r="BM219" s="147" t="s">
        <v>400</v>
      </c>
    </row>
    <row r="220" spans="2:65" s="12" customFormat="1">
      <c r="B220" s="153"/>
      <c r="D220" s="154" t="s">
        <v>205</v>
      </c>
      <c r="E220" s="155" t="s">
        <v>1</v>
      </c>
      <c r="F220" s="156" t="s">
        <v>5322</v>
      </c>
      <c r="H220" s="155" t="s">
        <v>1</v>
      </c>
      <c r="I220" s="157"/>
      <c r="L220" s="153"/>
      <c r="M220" s="158"/>
      <c r="T220" s="159"/>
      <c r="AT220" s="155" t="s">
        <v>205</v>
      </c>
      <c r="AU220" s="155" t="s">
        <v>83</v>
      </c>
      <c r="AV220" s="12" t="s">
        <v>83</v>
      </c>
      <c r="AW220" s="12" t="s">
        <v>34</v>
      </c>
      <c r="AX220" s="12" t="s">
        <v>76</v>
      </c>
      <c r="AY220" s="155" t="s">
        <v>191</v>
      </c>
    </row>
    <row r="221" spans="2:65" s="12" customFormat="1">
      <c r="B221" s="153"/>
      <c r="D221" s="154" t="s">
        <v>205</v>
      </c>
      <c r="E221" s="155" t="s">
        <v>1</v>
      </c>
      <c r="F221" s="156" t="s">
        <v>5323</v>
      </c>
      <c r="H221" s="155" t="s">
        <v>1</v>
      </c>
      <c r="I221" s="157"/>
      <c r="L221" s="153"/>
      <c r="M221" s="158"/>
      <c r="T221" s="159"/>
      <c r="AT221" s="155" t="s">
        <v>205</v>
      </c>
      <c r="AU221" s="155" t="s">
        <v>83</v>
      </c>
      <c r="AV221" s="12" t="s">
        <v>83</v>
      </c>
      <c r="AW221" s="12" t="s">
        <v>34</v>
      </c>
      <c r="AX221" s="12" t="s">
        <v>76</v>
      </c>
      <c r="AY221" s="155" t="s">
        <v>191</v>
      </c>
    </row>
    <row r="222" spans="2:65" s="12" customFormat="1">
      <c r="B222" s="153"/>
      <c r="D222" s="154" t="s">
        <v>205</v>
      </c>
      <c r="E222" s="155" t="s">
        <v>1</v>
      </c>
      <c r="F222" s="156" t="s">
        <v>5324</v>
      </c>
      <c r="H222" s="155" t="s">
        <v>1</v>
      </c>
      <c r="I222" s="157"/>
      <c r="L222" s="153"/>
      <c r="M222" s="158"/>
      <c r="T222" s="159"/>
      <c r="AT222" s="155" t="s">
        <v>205</v>
      </c>
      <c r="AU222" s="155" t="s">
        <v>83</v>
      </c>
      <c r="AV222" s="12" t="s">
        <v>83</v>
      </c>
      <c r="AW222" s="12" t="s">
        <v>34</v>
      </c>
      <c r="AX222" s="12" t="s">
        <v>76</v>
      </c>
      <c r="AY222" s="155" t="s">
        <v>191</v>
      </c>
    </row>
    <row r="223" spans="2:65" s="12" customFormat="1">
      <c r="B223" s="153"/>
      <c r="D223" s="154" t="s">
        <v>205</v>
      </c>
      <c r="E223" s="155" t="s">
        <v>1</v>
      </c>
      <c r="F223" s="156" t="s">
        <v>5316</v>
      </c>
      <c r="H223" s="155" t="s">
        <v>1</v>
      </c>
      <c r="I223" s="157"/>
      <c r="L223" s="153"/>
      <c r="M223" s="158"/>
      <c r="T223" s="159"/>
      <c r="AT223" s="155" t="s">
        <v>205</v>
      </c>
      <c r="AU223" s="155" t="s">
        <v>83</v>
      </c>
      <c r="AV223" s="12" t="s">
        <v>83</v>
      </c>
      <c r="AW223" s="12" t="s">
        <v>34</v>
      </c>
      <c r="AX223" s="12" t="s">
        <v>76</v>
      </c>
      <c r="AY223" s="155" t="s">
        <v>191</v>
      </c>
    </row>
    <row r="224" spans="2:65" s="13" customFormat="1">
      <c r="B224" s="160"/>
      <c r="D224" s="154" t="s">
        <v>205</v>
      </c>
      <c r="E224" s="161" t="s">
        <v>1</v>
      </c>
      <c r="F224" s="162" t="s">
        <v>83</v>
      </c>
      <c r="H224" s="163">
        <v>1</v>
      </c>
      <c r="I224" s="164"/>
      <c r="L224" s="160"/>
      <c r="M224" s="165"/>
      <c r="T224" s="166"/>
      <c r="AT224" s="161" t="s">
        <v>205</v>
      </c>
      <c r="AU224" s="161" t="s">
        <v>83</v>
      </c>
      <c r="AV224" s="13" t="s">
        <v>85</v>
      </c>
      <c r="AW224" s="13" t="s">
        <v>34</v>
      </c>
      <c r="AX224" s="13" t="s">
        <v>76</v>
      </c>
      <c r="AY224" s="161" t="s">
        <v>191</v>
      </c>
    </row>
    <row r="225" spans="2:65" s="14" customFormat="1">
      <c r="B225" s="167"/>
      <c r="D225" s="154" t="s">
        <v>205</v>
      </c>
      <c r="E225" s="168" t="s">
        <v>1</v>
      </c>
      <c r="F225" s="169" t="s">
        <v>217</v>
      </c>
      <c r="H225" s="170">
        <v>1</v>
      </c>
      <c r="I225" s="171"/>
      <c r="L225" s="167"/>
      <c r="M225" s="172"/>
      <c r="T225" s="173"/>
      <c r="AT225" s="168" t="s">
        <v>205</v>
      </c>
      <c r="AU225" s="168" t="s">
        <v>83</v>
      </c>
      <c r="AV225" s="14" t="s">
        <v>200</v>
      </c>
      <c r="AW225" s="14" t="s">
        <v>34</v>
      </c>
      <c r="AX225" s="14" t="s">
        <v>83</v>
      </c>
      <c r="AY225" s="168" t="s">
        <v>191</v>
      </c>
    </row>
    <row r="226" spans="2:65" s="1" customFormat="1" ht="26.45" customHeight="1">
      <c r="B226" s="32"/>
      <c r="C226" s="136" t="s">
        <v>224</v>
      </c>
      <c r="D226" s="136" t="s">
        <v>195</v>
      </c>
      <c r="E226" s="137" t="s">
        <v>5335</v>
      </c>
      <c r="F226" s="138" t="s">
        <v>5333</v>
      </c>
      <c r="G226" s="139" t="s">
        <v>378</v>
      </c>
      <c r="H226" s="140">
        <v>1</v>
      </c>
      <c r="I226" s="141"/>
      <c r="J226" s="142">
        <f>ROUND(I226*H226,2)</f>
        <v>0</v>
      </c>
      <c r="K226" s="138" t="s">
        <v>1</v>
      </c>
      <c r="L226" s="32"/>
      <c r="M226" s="143" t="s">
        <v>1</v>
      </c>
      <c r="N226" s="144" t="s">
        <v>41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200</v>
      </c>
      <c r="AT226" s="147" t="s">
        <v>195</v>
      </c>
      <c r="AU226" s="147" t="s">
        <v>83</v>
      </c>
      <c r="AY226" s="17" t="s">
        <v>191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83</v>
      </c>
      <c r="BK226" s="148">
        <f>ROUND(I226*H226,2)</f>
        <v>0</v>
      </c>
      <c r="BL226" s="17" t="s">
        <v>200</v>
      </c>
      <c r="BM226" s="147" t="s">
        <v>414</v>
      </c>
    </row>
    <row r="227" spans="2:65" s="12" customFormat="1">
      <c r="B227" s="153"/>
      <c r="D227" s="154" t="s">
        <v>205</v>
      </c>
      <c r="E227" s="155" t="s">
        <v>1</v>
      </c>
      <c r="F227" s="156" t="s">
        <v>5322</v>
      </c>
      <c r="H227" s="155" t="s">
        <v>1</v>
      </c>
      <c r="I227" s="157"/>
      <c r="L227" s="153"/>
      <c r="M227" s="158"/>
      <c r="T227" s="159"/>
      <c r="AT227" s="155" t="s">
        <v>205</v>
      </c>
      <c r="AU227" s="155" t="s">
        <v>83</v>
      </c>
      <c r="AV227" s="12" t="s">
        <v>83</v>
      </c>
      <c r="AW227" s="12" t="s">
        <v>34</v>
      </c>
      <c r="AX227" s="12" t="s">
        <v>76</v>
      </c>
      <c r="AY227" s="155" t="s">
        <v>191</v>
      </c>
    </row>
    <row r="228" spans="2:65" s="12" customFormat="1">
      <c r="B228" s="153"/>
      <c r="D228" s="154" t="s">
        <v>205</v>
      </c>
      <c r="E228" s="155" t="s">
        <v>1</v>
      </c>
      <c r="F228" s="156" t="s">
        <v>5316</v>
      </c>
      <c r="H228" s="155" t="s">
        <v>1</v>
      </c>
      <c r="I228" s="157"/>
      <c r="L228" s="153"/>
      <c r="M228" s="158"/>
      <c r="T228" s="159"/>
      <c r="AT228" s="155" t="s">
        <v>205</v>
      </c>
      <c r="AU228" s="155" t="s">
        <v>83</v>
      </c>
      <c r="AV228" s="12" t="s">
        <v>83</v>
      </c>
      <c r="AW228" s="12" t="s">
        <v>34</v>
      </c>
      <c r="AX228" s="12" t="s">
        <v>76</v>
      </c>
      <c r="AY228" s="155" t="s">
        <v>191</v>
      </c>
    </row>
    <row r="229" spans="2:65" s="13" customFormat="1">
      <c r="B229" s="160"/>
      <c r="D229" s="154" t="s">
        <v>205</v>
      </c>
      <c r="E229" s="161" t="s">
        <v>1</v>
      </c>
      <c r="F229" s="162" t="s">
        <v>83</v>
      </c>
      <c r="H229" s="163">
        <v>1</v>
      </c>
      <c r="I229" s="164"/>
      <c r="L229" s="160"/>
      <c r="M229" s="165"/>
      <c r="T229" s="166"/>
      <c r="AT229" s="161" t="s">
        <v>205</v>
      </c>
      <c r="AU229" s="161" t="s">
        <v>83</v>
      </c>
      <c r="AV229" s="13" t="s">
        <v>85</v>
      </c>
      <c r="AW229" s="13" t="s">
        <v>34</v>
      </c>
      <c r="AX229" s="13" t="s">
        <v>76</v>
      </c>
      <c r="AY229" s="161" t="s">
        <v>191</v>
      </c>
    </row>
    <row r="230" spans="2:65" s="14" customFormat="1">
      <c r="B230" s="167"/>
      <c r="D230" s="154" t="s">
        <v>205</v>
      </c>
      <c r="E230" s="168" t="s">
        <v>1</v>
      </c>
      <c r="F230" s="169" t="s">
        <v>217</v>
      </c>
      <c r="H230" s="170">
        <v>1</v>
      </c>
      <c r="I230" s="171"/>
      <c r="L230" s="167"/>
      <c r="M230" s="172"/>
      <c r="T230" s="173"/>
      <c r="AT230" s="168" t="s">
        <v>205</v>
      </c>
      <c r="AU230" s="168" t="s">
        <v>83</v>
      </c>
      <c r="AV230" s="14" t="s">
        <v>200</v>
      </c>
      <c r="AW230" s="14" t="s">
        <v>34</v>
      </c>
      <c r="AX230" s="14" t="s">
        <v>83</v>
      </c>
      <c r="AY230" s="168" t="s">
        <v>191</v>
      </c>
    </row>
    <row r="231" spans="2:65" s="1" customFormat="1" ht="26.45" customHeight="1">
      <c r="B231" s="32"/>
      <c r="C231" s="136" t="s">
        <v>266</v>
      </c>
      <c r="D231" s="136" t="s">
        <v>195</v>
      </c>
      <c r="E231" s="137" t="s">
        <v>5336</v>
      </c>
      <c r="F231" s="138" t="s">
        <v>5337</v>
      </c>
      <c r="G231" s="139" t="s">
        <v>378</v>
      </c>
      <c r="H231" s="140">
        <v>1</v>
      </c>
      <c r="I231" s="141"/>
      <c r="J231" s="142">
        <f>ROUND(I231*H231,2)</f>
        <v>0</v>
      </c>
      <c r="K231" s="138" t="s">
        <v>1</v>
      </c>
      <c r="L231" s="32"/>
      <c r="M231" s="143" t="s">
        <v>1</v>
      </c>
      <c r="N231" s="144" t="s">
        <v>41</v>
      </c>
      <c r="P231" s="145">
        <f>O231*H231</f>
        <v>0</v>
      </c>
      <c r="Q231" s="145">
        <v>0</v>
      </c>
      <c r="R231" s="145">
        <f>Q231*H231</f>
        <v>0</v>
      </c>
      <c r="S231" s="145">
        <v>0</v>
      </c>
      <c r="T231" s="146">
        <f>S231*H231</f>
        <v>0</v>
      </c>
      <c r="AR231" s="147" t="s">
        <v>200</v>
      </c>
      <c r="AT231" s="147" t="s">
        <v>195</v>
      </c>
      <c r="AU231" s="147" t="s">
        <v>83</v>
      </c>
      <c r="AY231" s="17" t="s">
        <v>191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83</v>
      </c>
      <c r="BK231" s="148">
        <f>ROUND(I231*H231,2)</f>
        <v>0</v>
      </c>
      <c r="BL231" s="17" t="s">
        <v>200</v>
      </c>
      <c r="BM231" s="147" t="s">
        <v>426</v>
      </c>
    </row>
    <row r="232" spans="2:65" s="12" customFormat="1">
      <c r="B232" s="153"/>
      <c r="D232" s="154" t="s">
        <v>205</v>
      </c>
      <c r="E232" s="155" t="s">
        <v>1</v>
      </c>
      <c r="F232" s="156" t="s">
        <v>5322</v>
      </c>
      <c r="H232" s="155" t="s">
        <v>1</v>
      </c>
      <c r="I232" s="157"/>
      <c r="L232" s="153"/>
      <c r="M232" s="158"/>
      <c r="T232" s="159"/>
      <c r="AT232" s="155" t="s">
        <v>205</v>
      </c>
      <c r="AU232" s="155" t="s">
        <v>83</v>
      </c>
      <c r="AV232" s="12" t="s">
        <v>83</v>
      </c>
      <c r="AW232" s="12" t="s">
        <v>34</v>
      </c>
      <c r="AX232" s="12" t="s">
        <v>76</v>
      </c>
      <c r="AY232" s="155" t="s">
        <v>191</v>
      </c>
    </row>
    <row r="233" spans="2:65" s="12" customFormat="1">
      <c r="B233" s="153"/>
      <c r="D233" s="154" t="s">
        <v>205</v>
      </c>
      <c r="E233" s="155" t="s">
        <v>1</v>
      </c>
      <c r="F233" s="156" t="s">
        <v>5323</v>
      </c>
      <c r="H233" s="155" t="s">
        <v>1</v>
      </c>
      <c r="I233" s="157"/>
      <c r="L233" s="153"/>
      <c r="M233" s="158"/>
      <c r="T233" s="159"/>
      <c r="AT233" s="155" t="s">
        <v>205</v>
      </c>
      <c r="AU233" s="155" t="s">
        <v>83</v>
      </c>
      <c r="AV233" s="12" t="s">
        <v>83</v>
      </c>
      <c r="AW233" s="12" t="s">
        <v>34</v>
      </c>
      <c r="AX233" s="12" t="s">
        <v>76</v>
      </c>
      <c r="AY233" s="155" t="s">
        <v>191</v>
      </c>
    </row>
    <row r="234" spans="2:65" s="12" customFormat="1">
      <c r="B234" s="153"/>
      <c r="D234" s="154" t="s">
        <v>205</v>
      </c>
      <c r="E234" s="155" t="s">
        <v>1</v>
      </c>
      <c r="F234" s="156" t="s">
        <v>5324</v>
      </c>
      <c r="H234" s="155" t="s">
        <v>1</v>
      </c>
      <c r="I234" s="157"/>
      <c r="L234" s="153"/>
      <c r="M234" s="158"/>
      <c r="T234" s="159"/>
      <c r="AT234" s="155" t="s">
        <v>205</v>
      </c>
      <c r="AU234" s="155" t="s">
        <v>83</v>
      </c>
      <c r="AV234" s="12" t="s">
        <v>83</v>
      </c>
      <c r="AW234" s="12" t="s">
        <v>34</v>
      </c>
      <c r="AX234" s="12" t="s">
        <v>76</v>
      </c>
      <c r="AY234" s="155" t="s">
        <v>191</v>
      </c>
    </row>
    <row r="235" spans="2:65" s="12" customFormat="1">
      <c r="B235" s="153"/>
      <c r="D235" s="154" t="s">
        <v>205</v>
      </c>
      <c r="E235" s="155" t="s">
        <v>1</v>
      </c>
      <c r="F235" s="156" t="s">
        <v>5316</v>
      </c>
      <c r="H235" s="155" t="s">
        <v>1</v>
      </c>
      <c r="I235" s="157"/>
      <c r="L235" s="153"/>
      <c r="M235" s="158"/>
      <c r="T235" s="159"/>
      <c r="AT235" s="155" t="s">
        <v>205</v>
      </c>
      <c r="AU235" s="155" t="s">
        <v>83</v>
      </c>
      <c r="AV235" s="12" t="s">
        <v>83</v>
      </c>
      <c r="AW235" s="12" t="s">
        <v>34</v>
      </c>
      <c r="AX235" s="12" t="s">
        <v>76</v>
      </c>
      <c r="AY235" s="155" t="s">
        <v>191</v>
      </c>
    </row>
    <row r="236" spans="2:65" s="13" customFormat="1">
      <c r="B236" s="160"/>
      <c r="D236" s="154" t="s">
        <v>205</v>
      </c>
      <c r="E236" s="161" t="s">
        <v>1</v>
      </c>
      <c r="F236" s="162" t="s">
        <v>83</v>
      </c>
      <c r="H236" s="163">
        <v>1</v>
      </c>
      <c r="I236" s="164"/>
      <c r="L236" s="160"/>
      <c r="M236" s="165"/>
      <c r="T236" s="166"/>
      <c r="AT236" s="161" t="s">
        <v>205</v>
      </c>
      <c r="AU236" s="161" t="s">
        <v>83</v>
      </c>
      <c r="AV236" s="13" t="s">
        <v>85</v>
      </c>
      <c r="AW236" s="13" t="s">
        <v>34</v>
      </c>
      <c r="AX236" s="13" t="s">
        <v>76</v>
      </c>
      <c r="AY236" s="161" t="s">
        <v>191</v>
      </c>
    </row>
    <row r="237" spans="2:65" s="14" customFormat="1">
      <c r="B237" s="167"/>
      <c r="D237" s="154" t="s">
        <v>205</v>
      </c>
      <c r="E237" s="168" t="s">
        <v>1</v>
      </c>
      <c r="F237" s="169" t="s">
        <v>217</v>
      </c>
      <c r="H237" s="170">
        <v>1</v>
      </c>
      <c r="I237" s="171"/>
      <c r="L237" s="167"/>
      <c r="M237" s="172"/>
      <c r="T237" s="173"/>
      <c r="AT237" s="168" t="s">
        <v>205</v>
      </c>
      <c r="AU237" s="168" t="s">
        <v>83</v>
      </c>
      <c r="AV237" s="14" t="s">
        <v>200</v>
      </c>
      <c r="AW237" s="14" t="s">
        <v>34</v>
      </c>
      <c r="AX237" s="14" t="s">
        <v>83</v>
      </c>
      <c r="AY237" s="168" t="s">
        <v>191</v>
      </c>
    </row>
    <row r="238" spans="2:65" s="1" customFormat="1" ht="26.45" customHeight="1">
      <c r="B238" s="32"/>
      <c r="C238" s="136" t="s">
        <v>285</v>
      </c>
      <c r="D238" s="136" t="s">
        <v>195</v>
      </c>
      <c r="E238" s="137" t="s">
        <v>5338</v>
      </c>
      <c r="F238" s="138" t="s">
        <v>5339</v>
      </c>
      <c r="G238" s="139" t="s">
        <v>378</v>
      </c>
      <c r="H238" s="140">
        <v>1</v>
      </c>
      <c r="I238" s="141"/>
      <c r="J238" s="142">
        <f>ROUND(I238*H238,2)</f>
        <v>0</v>
      </c>
      <c r="K238" s="138" t="s">
        <v>1</v>
      </c>
      <c r="L238" s="32"/>
      <c r="M238" s="143" t="s">
        <v>1</v>
      </c>
      <c r="N238" s="144" t="s">
        <v>41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200</v>
      </c>
      <c r="AT238" s="147" t="s">
        <v>195</v>
      </c>
      <c r="AU238" s="147" t="s">
        <v>83</v>
      </c>
      <c r="AY238" s="17" t="s">
        <v>191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83</v>
      </c>
      <c r="BK238" s="148">
        <f>ROUND(I238*H238,2)</f>
        <v>0</v>
      </c>
      <c r="BL238" s="17" t="s">
        <v>200</v>
      </c>
      <c r="BM238" s="147" t="s">
        <v>439</v>
      </c>
    </row>
    <row r="239" spans="2:65" s="12" customFormat="1">
      <c r="B239" s="153"/>
      <c r="D239" s="154" t="s">
        <v>205</v>
      </c>
      <c r="E239" s="155" t="s">
        <v>1</v>
      </c>
      <c r="F239" s="156" t="s">
        <v>5322</v>
      </c>
      <c r="H239" s="155" t="s">
        <v>1</v>
      </c>
      <c r="I239" s="157"/>
      <c r="L239" s="153"/>
      <c r="M239" s="158"/>
      <c r="T239" s="159"/>
      <c r="AT239" s="155" t="s">
        <v>205</v>
      </c>
      <c r="AU239" s="155" t="s">
        <v>83</v>
      </c>
      <c r="AV239" s="12" t="s">
        <v>83</v>
      </c>
      <c r="AW239" s="12" t="s">
        <v>34</v>
      </c>
      <c r="AX239" s="12" t="s">
        <v>76</v>
      </c>
      <c r="AY239" s="155" t="s">
        <v>191</v>
      </c>
    </row>
    <row r="240" spans="2:65" s="12" customFormat="1">
      <c r="B240" s="153"/>
      <c r="D240" s="154" t="s">
        <v>205</v>
      </c>
      <c r="E240" s="155" t="s">
        <v>1</v>
      </c>
      <c r="F240" s="156" t="s">
        <v>5316</v>
      </c>
      <c r="H240" s="155" t="s">
        <v>1</v>
      </c>
      <c r="I240" s="157"/>
      <c r="L240" s="153"/>
      <c r="M240" s="158"/>
      <c r="T240" s="159"/>
      <c r="AT240" s="155" t="s">
        <v>205</v>
      </c>
      <c r="AU240" s="155" t="s">
        <v>83</v>
      </c>
      <c r="AV240" s="12" t="s">
        <v>83</v>
      </c>
      <c r="AW240" s="12" t="s">
        <v>34</v>
      </c>
      <c r="AX240" s="12" t="s">
        <v>76</v>
      </c>
      <c r="AY240" s="155" t="s">
        <v>191</v>
      </c>
    </row>
    <row r="241" spans="2:65" s="13" customFormat="1">
      <c r="B241" s="160"/>
      <c r="D241" s="154" t="s">
        <v>205</v>
      </c>
      <c r="E241" s="161" t="s">
        <v>1</v>
      </c>
      <c r="F241" s="162" t="s">
        <v>83</v>
      </c>
      <c r="H241" s="163">
        <v>1</v>
      </c>
      <c r="I241" s="164"/>
      <c r="L241" s="160"/>
      <c r="M241" s="165"/>
      <c r="T241" s="166"/>
      <c r="AT241" s="161" t="s">
        <v>205</v>
      </c>
      <c r="AU241" s="161" t="s">
        <v>83</v>
      </c>
      <c r="AV241" s="13" t="s">
        <v>85</v>
      </c>
      <c r="AW241" s="13" t="s">
        <v>34</v>
      </c>
      <c r="AX241" s="13" t="s">
        <v>76</v>
      </c>
      <c r="AY241" s="161" t="s">
        <v>191</v>
      </c>
    </row>
    <row r="242" spans="2:65" s="14" customFormat="1">
      <c r="B242" s="167"/>
      <c r="D242" s="154" t="s">
        <v>205</v>
      </c>
      <c r="E242" s="168" t="s">
        <v>1</v>
      </c>
      <c r="F242" s="169" t="s">
        <v>217</v>
      </c>
      <c r="H242" s="170">
        <v>1</v>
      </c>
      <c r="I242" s="171"/>
      <c r="L242" s="167"/>
      <c r="M242" s="172"/>
      <c r="T242" s="173"/>
      <c r="AT242" s="168" t="s">
        <v>205</v>
      </c>
      <c r="AU242" s="168" t="s">
        <v>83</v>
      </c>
      <c r="AV242" s="14" t="s">
        <v>200</v>
      </c>
      <c r="AW242" s="14" t="s">
        <v>34</v>
      </c>
      <c r="AX242" s="14" t="s">
        <v>83</v>
      </c>
      <c r="AY242" s="168" t="s">
        <v>191</v>
      </c>
    </row>
    <row r="243" spans="2:65" s="1" customFormat="1" ht="26.45" customHeight="1">
      <c r="B243" s="32"/>
      <c r="C243" s="136" t="s">
        <v>329</v>
      </c>
      <c r="D243" s="136" t="s">
        <v>195</v>
      </c>
      <c r="E243" s="137" t="s">
        <v>5340</v>
      </c>
      <c r="F243" s="138" t="s">
        <v>5337</v>
      </c>
      <c r="G243" s="139" t="s">
        <v>378</v>
      </c>
      <c r="H243" s="140">
        <v>1</v>
      </c>
      <c r="I243" s="141"/>
      <c r="J243" s="142">
        <f>ROUND(I243*H243,2)</f>
        <v>0</v>
      </c>
      <c r="K243" s="138" t="s">
        <v>1</v>
      </c>
      <c r="L243" s="32"/>
      <c r="M243" s="143" t="s">
        <v>1</v>
      </c>
      <c r="N243" s="144" t="s">
        <v>41</v>
      </c>
      <c r="P243" s="145">
        <f>O243*H243</f>
        <v>0</v>
      </c>
      <c r="Q243" s="145">
        <v>0</v>
      </c>
      <c r="R243" s="145">
        <f>Q243*H243</f>
        <v>0</v>
      </c>
      <c r="S243" s="145">
        <v>0</v>
      </c>
      <c r="T243" s="146">
        <f>S243*H243</f>
        <v>0</v>
      </c>
      <c r="AR243" s="147" t="s">
        <v>200</v>
      </c>
      <c r="AT243" s="147" t="s">
        <v>195</v>
      </c>
      <c r="AU243" s="147" t="s">
        <v>83</v>
      </c>
      <c r="AY243" s="17" t="s">
        <v>191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83</v>
      </c>
      <c r="BK243" s="148">
        <f>ROUND(I243*H243,2)</f>
        <v>0</v>
      </c>
      <c r="BL243" s="17" t="s">
        <v>200</v>
      </c>
      <c r="BM243" s="147" t="s">
        <v>451</v>
      </c>
    </row>
    <row r="244" spans="2:65" s="12" customFormat="1">
      <c r="B244" s="153"/>
      <c r="D244" s="154" t="s">
        <v>205</v>
      </c>
      <c r="E244" s="155" t="s">
        <v>1</v>
      </c>
      <c r="F244" s="156" t="s">
        <v>5322</v>
      </c>
      <c r="H244" s="155" t="s">
        <v>1</v>
      </c>
      <c r="I244" s="157"/>
      <c r="L244" s="153"/>
      <c r="M244" s="158"/>
      <c r="T244" s="159"/>
      <c r="AT244" s="155" t="s">
        <v>205</v>
      </c>
      <c r="AU244" s="155" t="s">
        <v>83</v>
      </c>
      <c r="AV244" s="12" t="s">
        <v>83</v>
      </c>
      <c r="AW244" s="12" t="s">
        <v>34</v>
      </c>
      <c r="AX244" s="12" t="s">
        <v>76</v>
      </c>
      <c r="AY244" s="155" t="s">
        <v>191</v>
      </c>
    </row>
    <row r="245" spans="2:65" s="12" customFormat="1">
      <c r="B245" s="153"/>
      <c r="D245" s="154" t="s">
        <v>205</v>
      </c>
      <c r="E245" s="155" t="s">
        <v>1</v>
      </c>
      <c r="F245" s="156" t="s">
        <v>5323</v>
      </c>
      <c r="H245" s="155" t="s">
        <v>1</v>
      </c>
      <c r="I245" s="157"/>
      <c r="L245" s="153"/>
      <c r="M245" s="158"/>
      <c r="T245" s="159"/>
      <c r="AT245" s="155" t="s">
        <v>205</v>
      </c>
      <c r="AU245" s="155" t="s">
        <v>83</v>
      </c>
      <c r="AV245" s="12" t="s">
        <v>83</v>
      </c>
      <c r="AW245" s="12" t="s">
        <v>34</v>
      </c>
      <c r="AX245" s="12" t="s">
        <v>76</v>
      </c>
      <c r="AY245" s="155" t="s">
        <v>191</v>
      </c>
    </row>
    <row r="246" spans="2:65" s="12" customFormat="1">
      <c r="B246" s="153"/>
      <c r="D246" s="154" t="s">
        <v>205</v>
      </c>
      <c r="E246" s="155" t="s">
        <v>1</v>
      </c>
      <c r="F246" s="156" t="s">
        <v>5324</v>
      </c>
      <c r="H246" s="155" t="s">
        <v>1</v>
      </c>
      <c r="I246" s="157"/>
      <c r="L246" s="153"/>
      <c r="M246" s="158"/>
      <c r="T246" s="159"/>
      <c r="AT246" s="155" t="s">
        <v>205</v>
      </c>
      <c r="AU246" s="155" t="s">
        <v>83</v>
      </c>
      <c r="AV246" s="12" t="s">
        <v>83</v>
      </c>
      <c r="AW246" s="12" t="s">
        <v>34</v>
      </c>
      <c r="AX246" s="12" t="s">
        <v>76</v>
      </c>
      <c r="AY246" s="155" t="s">
        <v>191</v>
      </c>
    </row>
    <row r="247" spans="2:65" s="12" customFormat="1">
      <c r="B247" s="153"/>
      <c r="D247" s="154" t="s">
        <v>205</v>
      </c>
      <c r="E247" s="155" t="s">
        <v>1</v>
      </c>
      <c r="F247" s="156" t="s">
        <v>5316</v>
      </c>
      <c r="H247" s="155" t="s">
        <v>1</v>
      </c>
      <c r="I247" s="157"/>
      <c r="L247" s="153"/>
      <c r="M247" s="158"/>
      <c r="T247" s="159"/>
      <c r="AT247" s="155" t="s">
        <v>205</v>
      </c>
      <c r="AU247" s="155" t="s">
        <v>83</v>
      </c>
      <c r="AV247" s="12" t="s">
        <v>83</v>
      </c>
      <c r="AW247" s="12" t="s">
        <v>34</v>
      </c>
      <c r="AX247" s="12" t="s">
        <v>76</v>
      </c>
      <c r="AY247" s="155" t="s">
        <v>191</v>
      </c>
    </row>
    <row r="248" spans="2:65" s="13" customFormat="1">
      <c r="B248" s="160"/>
      <c r="D248" s="154" t="s">
        <v>205</v>
      </c>
      <c r="E248" s="161" t="s">
        <v>1</v>
      </c>
      <c r="F248" s="162" t="s">
        <v>83</v>
      </c>
      <c r="H248" s="163">
        <v>1</v>
      </c>
      <c r="I248" s="164"/>
      <c r="L248" s="160"/>
      <c r="M248" s="165"/>
      <c r="T248" s="166"/>
      <c r="AT248" s="161" t="s">
        <v>205</v>
      </c>
      <c r="AU248" s="161" t="s">
        <v>83</v>
      </c>
      <c r="AV248" s="13" t="s">
        <v>85</v>
      </c>
      <c r="AW248" s="13" t="s">
        <v>34</v>
      </c>
      <c r="AX248" s="13" t="s">
        <v>76</v>
      </c>
      <c r="AY248" s="161" t="s">
        <v>191</v>
      </c>
    </row>
    <row r="249" spans="2:65" s="14" customFormat="1">
      <c r="B249" s="167"/>
      <c r="D249" s="154" t="s">
        <v>205</v>
      </c>
      <c r="E249" s="168" t="s">
        <v>1</v>
      </c>
      <c r="F249" s="169" t="s">
        <v>217</v>
      </c>
      <c r="H249" s="170">
        <v>1</v>
      </c>
      <c r="I249" s="171"/>
      <c r="L249" s="167"/>
      <c r="M249" s="172"/>
      <c r="T249" s="173"/>
      <c r="AT249" s="168" t="s">
        <v>205</v>
      </c>
      <c r="AU249" s="168" t="s">
        <v>83</v>
      </c>
      <c r="AV249" s="14" t="s">
        <v>200</v>
      </c>
      <c r="AW249" s="14" t="s">
        <v>34</v>
      </c>
      <c r="AX249" s="14" t="s">
        <v>83</v>
      </c>
      <c r="AY249" s="168" t="s">
        <v>191</v>
      </c>
    </row>
    <row r="250" spans="2:65" s="1" customFormat="1" ht="26.45" customHeight="1">
      <c r="B250" s="32"/>
      <c r="C250" s="136" t="s">
        <v>336</v>
      </c>
      <c r="D250" s="136" t="s">
        <v>195</v>
      </c>
      <c r="E250" s="137" t="s">
        <v>5341</v>
      </c>
      <c r="F250" s="138" t="s">
        <v>5339</v>
      </c>
      <c r="G250" s="139" t="s">
        <v>378</v>
      </c>
      <c r="H250" s="140">
        <v>1</v>
      </c>
      <c r="I250" s="141"/>
      <c r="J250" s="142">
        <f>ROUND(I250*H250,2)</f>
        <v>0</v>
      </c>
      <c r="K250" s="138" t="s">
        <v>1</v>
      </c>
      <c r="L250" s="32"/>
      <c r="M250" s="143" t="s">
        <v>1</v>
      </c>
      <c r="N250" s="144" t="s">
        <v>41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200</v>
      </c>
      <c r="AT250" s="147" t="s">
        <v>195</v>
      </c>
      <c r="AU250" s="147" t="s">
        <v>83</v>
      </c>
      <c r="AY250" s="17" t="s">
        <v>191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83</v>
      </c>
      <c r="BK250" s="148">
        <f>ROUND(I250*H250,2)</f>
        <v>0</v>
      </c>
      <c r="BL250" s="17" t="s">
        <v>200</v>
      </c>
      <c r="BM250" s="147" t="s">
        <v>465</v>
      </c>
    </row>
    <row r="251" spans="2:65" s="12" customFormat="1">
      <c r="B251" s="153"/>
      <c r="D251" s="154" t="s">
        <v>205</v>
      </c>
      <c r="E251" s="155" t="s">
        <v>1</v>
      </c>
      <c r="F251" s="156" t="s">
        <v>5322</v>
      </c>
      <c r="H251" s="155" t="s">
        <v>1</v>
      </c>
      <c r="I251" s="157"/>
      <c r="L251" s="153"/>
      <c r="M251" s="158"/>
      <c r="T251" s="159"/>
      <c r="AT251" s="155" t="s">
        <v>205</v>
      </c>
      <c r="AU251" s="155" t="s">
        <v>83</v>
      </c>
      <c r="AV251" s="12" t="s">
        <v>83</v>
      </c>
      <c r="AW251" s="12" t="s">
        <v>34</v>
      </c>
      <c r="AX251" s="12" t="s">
        <v>76</v>
      </c>
      <c r="AY251" s="155" t="s">
        <v>191</v>
      </c>
    </row>
    <row r="252" spans="2:65" s="12" customFormat="1">
      <c r="B252" s="153"/>
      <c r="D252" s="154" t="s">
        <v>205</v>
      </c>
      <c r="E252" s="155" t="s">
        <v>1</v>
      </c>
      <c r="F252" s="156" t="s">
        <v>5316</v>
      </c>
      <c r="H252" s="155" t="s">
        <v>1</v>
      </c>
      <c r="I252" s="157"/>
      <c r="L252" s="153"/>
      <c r="M252" s="158"/>
      <c r="T252" s="159"/>
      <c r="AT252" s="155" t="s">
        <v>205</v>
      </c>
      <c r="AU252" s="155" t="s">
        <v>83</v>
      </c>
      <c r="AV252" s="12" t="s">
        <v>83</v>
      </c>
      <c r="AW252" s="12" t="s">
        <v>34</v>
      </c>
      <c r="AX252" s="12" t="s">
        <v>76</v>
      </c>
      <c r="AY252" s="155" t="s">
        <v>191</v>
      </c>
    </row>
    <row r="253" spans="2:65" s="13" customFormat="1">
      <c r="B253" s="160"/>
      <c r="D253" s="154" t="s">
        <v>205</v>
      </c>
      <c r="E253" s="161" t="s">
        <v>1</v>
      </c>
      <c r="F253" s="162" t="s">
        <v>83</v>
      </c>
      <c r="H253" s="163">
        <v>1</v>
      </c>
      <c r="I253" s="164"/>
      <c r="L253" s="160"/>
      <c r="M253" s="165"/>
      <c r="T253" s="166"/>
      <c r="AT253" s="161" t="s">
        <v>205</v>
      </c>
      <c r="AU253" s="161" t="s">
        <v>83</v>
      </c>
      <c r="AV253" s="13" t="s">
        <v>85</v>
      </c>
      <c r="AW253" s="13" t="s">
        <v>34</v>
      </c>
      <c r="AX253" s="13" t="s">
        <v>76</v>
      </c>
      <c r="AY253" s="161" t="s">
        <v>191</v>
      </c>
    </row>
    <row r="254" spans="2:65" s="14" customFormat="1">
      <c r="B254" s="167"/>
      <c r="D254" s="154" t="s">
        <v>205</v>
      </c>
      <c r="E254" s="168" t="s">
        <v>1</v>
      </c>
      <c r="F254" s="169" t="s">
        <v>217</v>
      </c>
      <c r="H254" s="170">
        <v>1</v>
      </c>
      <c r="I254" s="171"/>
      <c r="L254" s="167"/>
      <c r="M254" s="172"/>
      <c r="T254" s="173"/>
      <c r="AT254" s="168" t="s">
        <v>205</v>
      </c>
      <c r="AU254" s="168" t="s">
        <v>83</v>
      </c>
      <c r="AV254" s="14" t="s">
        <v>200</v>
      </c>
      <c r="AW254" s="14" t="s">
        <v>34</v>
      </c>
      <c r="AX254" s="14" t="s">
        <v>83</v>
      </c>
      <c r="AY254" s="168" t="s">
        <v>191</v>
      </c>
    </row>
    <row r="255" spans="2:65" s="1" customFormat="1" ht="26.45" customHeight="1">
      <c r="B255" s="32"/>
      <c r="C255" s="136" t="s">
        <v>7</v>
      </c>
      <c r="D255" s="136" t="s">
        <v>195</v>
      </c>
      <c r="E255" s="137" t="s">
        <v>5342</v>
      </c>
      <c r="F255" s="138" t="s">
        <v>5337</v>
      </c>
      <c r="G255" s="139" t="s">
        <v>378</v>
      </c>
      <c r="H255" s="140">
        <v>1</v>
      </c>
      <c r="I255" s="141"/>
      <c r="J255" s="142">
        <f>ROUND(I255*H255,2)</f>
        <v>0</v>
      </c>
      <c r="K255" s="138" t="s">
        <v>1</v>
      </c>
      <c r="L255" s="32"/>
      <c r="M255" s="143" t="s">
        <v>1</v>
      </c>
      <c r="N255" s="144" t="s">
        <v>41</v>
      </c>
      <c r="P255" s="145">
        <f>O255*H255</f>
        <v>0</v>
      </c>
      <c r="Q255" s="145">
        <v>0</v>
      </c>
      <c r="R255" s="145">
        <f>Q255*H255</f>
        <v>0</v>
      </c>
      <c r="S255" s="145">
        <v>0</v>
      </c>
      <c r="T255" s="146">
        <f>S255*H255</f>
        <v>0</v>
      </c>
      <c r="AR255" s="147" t="s">
        <v>200</v>
      </c>
      <c r="AT255" s="147" t="s">
        <v>195</v>
      </c>
      <c r="AU255" s="147" t="s">
        <v>83</v>
      </c>
      <c r="AY255" s="17" t="s">
        <v>191</v>
      </c>
      <c r="BE255" s="148">
        <f>IF(N255="základní",J255,0)</f>
        <v>0</v>
      </c>
      <c r="BF255" s="148">
        <f>IF(N255="snížená",J255,0)</f>
        <v>0</v>
      </c>
      <c r="BG255" s="148">
        <f>IF(N255="zákl. přenesená",J255,0)</f>
        <v>0</v>
      </c>
      <c r="BH255" s="148">
        <f>IF(N255="sníž. přenesená",J255,0)</f>
        <v>0</v>
      </c>
      <c r="BI255" s="148">
        <f>IF(N255="nulová",J255,0)</f>
        <v>0</v>
      </c>
      <c r="BJ255" s="17" t="s">
        <v>83</v>
      </c>
      <c r="BK255" s="148">
        <f>ROUND(I255*H255,2)</f>
        <v>0</v>
      </c>
      <c r="BL255" s="17" t="s">
        <v>200</v>
      </c>
      <c r="BM255" s="147" t="s">
        <v>479</v>
      </c>
    </row>
    <row r="256" spans="2:65" s="12" customFormat="1">
      <c r="B256" s="153"/>
      <c r="D256" s="154" t="s">
        <v>205</v>
      </c>
      <c r="E256" s="155" t="s">
        <v>1</v>
      </c>
      <c r="F256" s="156" t="s">
        <v>5322</v>
      </c>
      <c r="H256" s="155" t="s">
        <v>1</v>
      </c>
      <c r="I256" s="157"/>
      <c r="L256" s="153"/>
      <c r="M256" s="158"/>
      <c r="T256" s="159"/>
      <c r="AT256" s="155" t="s">
        <v>205</v>
      </c>
      <c r="AU256" s="155" t="s">
        <v>83</v>
      </c>
      <c r="AV256" s="12" t="s">
        <v>83</v>
      </c>
      <c r="AW256" s="12" t="s">
        <v>34</v>
      </c>
      <c r="AX256" s="12" t="s">
        <v>76</v>
      </c>
      <c r="AY256" s="155" t="s">
        <v>191</v>
      </c>
    </row>
    <row r="257" spans="2:65" s="12" customFormat="1">
      <c r="B257" s="153"/>
      <c r="D257" s="154" t="s">
        <v>205</v>
      </c>
      <c r="E257" s="155" t="s">
        <v>1</v>
      </c>
      <c r="F257" s="156" t="s">
        <v>5323</v>
      </c>
      <c r="H257" s="155" t="s">
        <v>1</v>
      </c>
      <c r="I257" s="157"/>
      <c r="L257" s="153"/>
      <c r="M257" s="158"/>
      <c r="T257" s="159"/>
      <c r="AT257" s="155" t="s">
        <v>205</v>
      </c>
      <c r="AU257" s="155" t="s">
        <v>83</v>
      </c>
      <c r="AV257" s="12" t="s">
        <v>83</v>
      </c>
      <c r="AW257" s="12" t="s">
        <v>34</v>
      </c>
      <c r="AX257" s="12" t="s">
        <v>76</v>
      </c>
      <c r="AY257" s="155" t="s">
        <v>191</v>
      </c>
    </row>
    <row r="258" spans="2:65" s="12" customFormat="1">
      <c r="B258" s="153"/>
      <c r="D258" s="154" t="s">
        <v>205</v>
      </c>
      <c r="E258" s="155" t="s">
        <v>1</v>
      </c>
      <c r="F258" s="156" t="s">
        <v>5324</v>
      </c>
      <c r="H258" s="155" t="s">
        <v>1</v>
      </c>
      <c r="I258" s="157"/>
      <c r="L258" s="153"/>
      <c r="M258" s="158"/>
      <c r="T258" s="159"/>
      <c r="AT258" s="155" t="s">
        <v>205</v>
      </c>
      <c r="AU258" s="155" t="s">
        <v>83</v>
      </c>
      <c r="AV258" s="12" t="s">
        <v>83</v>
      </c>
      <c r="AW258" s="12" t="s">
        <v>34</v>
      </c>
      <c r="AX258" s="12" t="s">
        <v>76</v>
      </c>
      <c r="AY258" s="155" t="s">
        <v>191</v>
      </c>
    </row>
    <row r="259" spans="2:65" s="12" customFormat="1">
      <c r="B259" s="153"/>
      <c r="D259" s="154" t="s">
        <v>205</v>
      </c>
      <c r="E259" s="155" t="s">
        <v>1</v>
      </c>
      <c r="F259" s="156" t="s">
        <v>5316</v>
      </c>
      <c r="H259" s="155" t="s">
        <v>1</v>
      </c>
      <c r="I259" s="157"/>
      <c r="L259" s="153"/>
      <c r="M259" s="158"/>
      <c r="T259" s="159"/>
      <c r="AT259" s="155" t="s">
        <v>205</v>
      </c>
      <c r="AU259" s="155" t="s">
        <v>83</v>
      </c>
      <c r="AV259" s="12" t="s">
        <v>83</v>
      </c>
      <c r="AW259" s="12" t="s">
        <v>34</v>
      </c>
      <c r="AX259" s="12" t="s">
        <v>76</v>
      </c>
      <c r="AY259" s="155" t="s">
        <v>191</v>
      </c>
    </row>
    <row r="260" spans="2:65" s="13" customFormat="1">
      <c r="B260" s="160"/>
      <c r="D260" s="154" t="s">
        <v>205</v>
      </c>
      <c r="E260" s="161" t="s">
        <v>1</v>
      </c>
      <c r="F260" s="162" t="s">
        <v>83</v>
      </c>
      <c r="H260" s="163">
        <v>1</v>
      </c>
      <c r="I260" s="164"/>
      <c r="L260" s="160"/>
      <c r="M260" s="165"/>
      <c r="T260" s="166"/>
      <c r="AT260" s="161" t="s">
        <v>205</v>
      </c>
      <c r="AU260" s="161" t="s">
        <v>83</v>
      </c>
      <c r="AV260" s="13" t="s">
        <v>85</v>
      </c>
      <c r="AW260" s="13" t="s">
        <v>34</v>
      </c>
      <c r="AX260" s="13" t="s">
        <v>76</v>
      </c>
      <c r="AY260" s="161" t="s">
        <v>191</v>
      </c>
    </row>
    <row r="261" spans="2:65" s="14" customFormat="1">
      <c r="B261" s="167"/>
      <c r="D261" s="154" t="s">
        <v>205</v>
      </c>
      <c r="E261" s="168" t="s">
        <v>1</v>
      </c>
      <c r="F261" s="169" t="s">
        <v>217</v>
      </c>
      <c r="H261" s="170">
        <v>1</v>
      </c>
      <c r="I261" s="171"/>
      <c r="L261" s="167"/>
      <c r="M261" s="172"/>
      <c r="T261" s="173"/>
      <c r="AT261" s="168" t="s">
        <v>205</v>
      </c>
      <c r="AU261" s="168" t="s">
        <v>83</v>
      </c>
      <c r="AV261" s="14" t="s">
        <v>200</v>
      </c>
      <c r="AW261" s="14" t="s">
        <v>34</v>
      </c>
      <c r="AX261" s="14" t="s">
        <v>83</v>
      </c>
      <c r="AY261" s="168" t="s">
        <v>191</v>
      </c>
    </row>
    <row r="262" spans="2:65" s="1" customFormat="1" ht="26.45" customHeight="1">
      <c r="B262" s="32"/>
      <c r="C262" s="136" t="s">
        <v>350</v>
      </c>
      <c r="D262" s="136" t="s">
        <v>195</v>
      </c>
      <c r="E262" s="137" t="s">
        <v>5343</v>
      </c>
      <c r="F262" s="138" t="s">
        <v>5339</v>
      </c>
      <c r="G262" s="139" t="s">
        <v>378</v>
      </c>
      <c r="H262" s="140">
        <v>1</v>
      </c>
      <c r="I262" s="141"/>
      <c r="J262" s="142">
        <f>ROUND(I262*H262,2)</f>
        <v>0</v>
      </c>
      <c r="K262" s="138" t="s">
        <v>1</v>
      </c>
      <c r="L262" s="32"/>
      <c r="M262" s="143" t="s">
        <v>1</v>
      </c>
      <c r="N262" s="144" t="s">
        <v>41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200</v>
      </c>
      <c r="AT262" s="147" t="s">
        <v>195</v>
      </c>
      <c r="AU262" s="147" t="s">
        <v>83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200</v>
      </c>
      <c r="BM262" s="147" t="s">
        <v>508</v>
      </c>
    </row>
    <row r="263" spans="2:65" s="12" customFormat="1">
      <c r="B263" s="153"/>
      <c r="D263" s="154" t="s">
        <v>205</v>
      </c>
      <c r="E263" s="155" t="s">
        <v>1</v>
      </c>
      <c r="F263" s="156" t="s">
        <v>5322</v>
      </c>
      <c r="H263" s="155" t="s">
        <v>1</v>
      </c>
      <c r="I263" s="157"/>
      <c r="L263" s="153"/>
      <c r="M263" s="158"/>
      <c r="T263" s="159"/>
      <c r="AT263" s="155" t="s">
        <v>205</v>
      </c>
      <c r="AU263" s="155" t="s">
        <v>83</v>
      </c>
      <c r="AV263" s="12" t="s">
        <v>83</v>
      </c>
      <c r="AW263" s="12" t="s">
        <v>34</v>
      </c>
      <c r="AX263" s="12" t="s">
        <v>76</v>
      </c>
      <c r="AY263" s="155" t="s">
        <v>191</v>
      </c>
    </row>
    <row r="264" spans="2:65" s="12" customFormat="1">
      <c r="B264" s="153"/>
      <c r="D264" s="154" t="s">
        <v>205</v>
      </c>
      <c r="E264" s="155" t="s">
        <v>1</v>
      </c>
      <c r="F264" s="156" t="s">
        <v>5316</v>
      </c>
      <c r="H264" s="155" t="s">
        <v>1</v>
      </c>
      <c r="I264" s="157"/>
      <c r="L264" s="153"/>
      <c r="M264" s="158"/>
      <c r="T264" s="159"/>
      <c r="AT264" s="155" t="s">
        <v>205</v>
      </c>
      <c r="AU264" s="155" t="s">
        <v>83</v>
      </c>
      <c r="AV264" s="12" t="s">
        <v>83</v>
      </c>
      <c r="AW264" s="12" t="s">
        <v>34</v>
      </c>
      <c r="AX264" s="12" t="s">
        <v>76</v>
      </c>
      <c r="AY264" s="155" t="s">
        <v>191</v>
      </c>
    </row>
    <row r="265" spans="2:65" s="13" customFormat="1">
      <c r="B265" s="160"/>
      <c r="D265" s="154" t="s">
        <v>205</v>
      </c>
      <c r="E265" s="161" t="s">
        <v>1</v>
      </c>
      <c r="F265" s="162" t="s">
        <v>83</v>
      </c>
      <c r="H265" s="163">
        <v>1</v>
      </c>
      <c r="I265" s="164"/>
      <c r="L265" s="160"/>
      <c r="M265" s="165"/>
      <c r="T265" s="166"/>
      <c r="AT265" s="161" t="s">
        <v>205</v>
      </c>
      <c r="AU265" s="161" t="s">
        <v>83</v>
      </c>
      <c r="AV265" s="13" t="s">
        <v>85</v>
      </c>
      <c r="AW265" s="13" t="s">
        <v>34</v>
      </c>
      <c r="AX265" s="13" t="s">
        <v>76</v>
      </c>
      <c r="AY265" s="161" t="s">
        <v>191</v>
      </c>
    </row>
    <row r="266" spans="2:65" s="14" customFormat="1">
      <c r="B266" s="167"/>
      <c r="D266" s="154" t="s">
        <v>205</v>
      </c>
      <c r="E266" s="168" t="s">
        <v>1</v>
      </c>
      <c r="F266" s="169" t="s">
        <v>217</v>
      </c>
      <c r="H266" s="170">
        <v>1</v>
      </c>
      <c r="I266" s="171"/>
      <c r="L266" s="167"/>
      <c r="M266" s="172"/>
      <c r="T266" s="173"/>
      <c r="AT266" s="168" t="s">
        <v>205</v>
      </c>
      <c r="AU266" s="168" t="s">
        <v>83</v>
      </c>
      <c r="AV266" s="14" t="s">
        <v>200</v>
      </c>
      <c r="AW266" s="14" t="s">
        <v>34</v>
      </c>
      <c r="AX266" s="14" t="s">
        <v>83</v>
      </c>
      <c r="AY266" s="168" t="s">
        <v>191</v>
      </c>
    </row>
    <row r="267" spans="2:65" s="1" customFormat="1" ht="26.45" customHeight="1">
      <c r="B267" s="32"/>
      <c r="C267" s="136" t="s">
        <v>356</v>
      </c>
      <c r="D267" s="136" t="s">
        <v>195</v>
      </c>
      <c r="E267" s="137" t="s">
        <v>5344</v>
      </c>
      <c r="F267" s="138" t="s">
        <v>5337</v>
      </c>
      <c r="G267" s="139" t="s">
        <v>378</v>
      </c>
      <c r="H267" s="140">
        <v>1</v>
      </c>
      <c r="I267" s="141"/>
      <c r="J267" s="142">
        <f>ROUND(I267*H267,2)</f>
        <v>0</v>
      </c>
      <c r="K267" s="138" t="s">
        <v>1</v>
      </c>
      <c r="L267" s="32"/>
      <c r="M267" s="143" t="s">
        <v>1</v>
      </c>
      <c r="N267" s="144" t="s">
        <v>41</v>
      </c>
      <c r="P267" s="145">
        <f>O267*H267</f>
        <v>0</v>
      </c>
      <c r="Q267" s="145">
        <v>0</v>
      </c>
      <c r="R267" s="145">
        <f>Q267*H267</f>
        <v>0</v>
      </c>
      <c r="S267" s="145">
        <v>0</v>
      </c>
      <c r="T267" s="146">
        <f>S267*H267</f>
        <v>0</v>
      </c>
      <c r="AR267" s="147" t="s">
        <v>200</v>
      </c>
      <c r="AT267" s="147" t="s">
        <v>195</v>
      </c>
      <c r="AU267" s="147" t="s">
        <v>83</v>
      </c>
      <c r="AY267" s="17" t="s">
        <v>191</v>
      </c>
      <c r="BE267" s="148">
        <f>IF(N267="základní",J267,0)</f>
        <v>0</v>
      </c>
      <c r="BF267" s="148">
        <f>IF(N267="snížená",J267,0)</f>
        <v>0</v>
      </c>
      <c r="BG267" s="148">
        <f>IF(N267="zákl. přenesená",J267,0)</f>
        <v>0</v>
      </c>
      <c r="BH267" s="148">
        <f>IF(N267="sníž. přenesená",J267,0)</f>
        <v>0</v>
      </c>
      <c r="BI267" s="148">
        <f>IF(N267="nulová",J267,0)</f>
        <v>0</v>
      </c>
      <c r="BJ267" s="17" t="s">
        <v>83</v>
      </c>
      <c r="BK267" s="148">
        <f>ROUND(I267*H267,2)</f>
        <v>0</v>
      </c>
      <c r="BL267" s="17" t="s">
        <v>200</v>
      </c>
      <c r="BM267" s="147" t="s">
        <v>523</v>
      </c>
    </row>
    <row r="268" spans="2:65" s="12" customFormat="1">
      <c r="B268" s="153"/>
      <c r="D268" s="154" t="s">
        <v>205</v>
      </c>
      <c r="E268" s="155" t="s">
        <v>1</v>
      </c>
      <c r="F268" s="156" t="s">
        <v>5322</v>
      </c>
      <c r="H268" s="155" t="s">
        <v>1</v>
      </c>
      <c r="I268" s="157"/>
      <c r="L268" s="153"/>
      <c r="M268" s="158"/>
      <c r="T268" s="159"/>
      <c r="AT268" s="155" t="s">
        <v>205</v>
      </c>
      <c r="AU268" s="155" t="s">
        <v>83</v>
      </c>
      <c r="AV268" s="12" t="s">
        <v>83</v>
      </c>
      <c r="AW268" s="12" t="s">
        <v>34</v>
      </c>
      <c r="AX268" s="12" t="s">
        <v>76</v>
      </c>
      <c r="AY268" s="155" t="s">
        <v>191</v>
      </c>
    </row>
    <row r="269" spans="2:65" s="12" customFormat="1">
      <c r="B269" s="153"/>
      <c r="D269" s="154" t="s">
        <v>205</v>
      </c>
      <c r="E269" s="155" t="s">
        <v>1</v>
      </c>
      <c r="F269" s="156" t="s">
        <v>5323</v>
      </c>
      <c r="H269" s="155" t="s">
        <v>1</v>
      </c>
      <c r="I269" s="157"/>
      <c r="L269" s="153"/>
      <c r="M269" s="158"/>
      <c r="T269" s="159"/>
      <c r="AT269" s="155" t="s">
        <v>205</v>
      </c>
      <c r="AU269" s="155" t="s">
        <v>83</v>
      </c>
      <c r="AV269" s="12" t="s">
        <v>83</v>
      </c>
      <c r="AW269" s="12" t="s">
        <v>34</v>
      </c>
      <c r="AX269" s="12" t="s">
        <v>76</v>
      </c>
      <c r="AY269" s="155" t="s">
        <v>191</v>
      </c>
    </row>
    <row r="270" spans="2:65" s="12" customFormat="1">
      <c r="B270" s="153"/>
      <c r="D270" s="154" t="s">
        <v>205</v>
      </c>
      <c r="E270" s="155" t="s">
        <v>1</v>
      </c>
      <c r="F270" s="156" t="s">
        <v>5324</v>
      </c>
      <c r="H270" s="155" t="s">
        <v>1</v>
      </c>
      <c r="I270" s="157"/>
      <c r="L270" s="153"/>
      <c r="M270" s="158"/>
      <c r="T270" s="159"/>
      <c r="AT270" s="155" t="s">
        <v>205</v>
      </c>
      <c r="AU270" s="155" t="s">
        <v>83</v>
      </c>
      <c r="AV270" s="12" t="s">
        <v>83</v>
      </c>
      <c r="AW270" s="12" t="s">
        <v>34</v>
      </c>
      <c r="AX270" s="12" t="s">
        <v>76</v>
      </c>
      <c r="AY270" s="155" t="s">
        <v>191</v>
      </c>
    </row>
    <row r="271" spans="2:65" s="12" customFormat="1">
      <c r="B271" s="153"/>
      <c r="D271" s="154" t="s">
        <v>205</v>
      </c>
      <c r="E271" s="155" t="s">
        <v>1</v>
      </c>
      <c r="F271" s="156" t="s">
        <v>5316</v>
      </c>
      <c r="H271" s="155" t="s">
        <v>1</v>
      </c>
      <c r="I271" s="157"/>
      <c r="L271" s="153"/>
      <c r="M271" s="158"/>
      <c r="T271" s="159"/>
      <c r="AT271" s="155" t="s">
        <v>205</v>
      </c>
      <c r="AU271" s="155" t="s">
        <v>83</v>
      </c>
      <c r="AV271" s="12" t="s">
        <v>83</v>
      </c>
      <c r="AW271" s="12" t="s">
        <v>34</v>
      </c>
      <c r="AX271" s="12" t="s">
        <v>76</v>
      </c>
      <c r="AY271" s="155" t="s">
        <v>191</v>
      </c>
    </row>
    <row r="272" spans="2:65" s="13" customFormat="1">
      <c r="B272" s="160"/>
      <c r="D272" s="154" t="s">
        <v>205</v>
      </c>
      <c r="E272" s="161" t="s">
        <v>1</v>
      </c>
      <c r="F272" s="162" t="s">
        <v>83</v>
      </c>
      <c r="H272" s="163">
        <v>1</v>
      </c>
      <c r="I272" s="164"/>
      <c r="L272" s="160"/>
      <c r="M272" s="165"/>
      <c r="T272" s="166"/>
      <c r="AT272" s="161" t="s">
        <v>205</v>
      </c>
      <c r="AU272" s="161" t="s">
        <v>83</v>
      </c>
      <c r="AV272" s="13" t="s">
        <v>85</v>
      </c>
      <c r="AW272" s="13" t="s">
        <v>34</v>
      </c>
      <c r="AX272" s="13" t="s">
        <v>76</v>
      </c>
      <c r="AY272" s="161" t="s">
        <v>191</v>
      </c>
    </row>
    <row r="273" spans="2:65" s="14" customFormat="1">
      <c r="B273" s="167"/>
      <c r="D273" s="154" t="s">
        <v>205</v>
      </c>
      <c r="E273" s="168" t="s">
        <v>1</v>
      </c>
      <c r="F273" s="169" t="s">
        <v>217</v>
      </c>
      <c r="H273" s="170">
        <v>1</v>
      </c>
      <c r="I273" s="171"/>
      <c r="L273" s="167"/>
      <c r="M273" s="172"/>
      <c r="T273" s="173"/>
      <c r="AT273" s="168" t="s">
        <v>205</v>
      </c>
      <c r="AU273" s="168" t="s">
        <v>83</v>
      </c>
      <c r="AV273" s="14" t="s">
        <v>200</v>
      </c>
      <c r="AW273" s="14" t="s">
        <v>34</v>
      </c>
      <c r="AX273" s="14" t="s">
        <v>83</v>
      </c>
      <c r="AY273" s="168" t="s">
        <v>191</v>
      </c>
    </row>
    <row r="274" spans="2:65" s="1" customFormat="1" ht="26.45" customHeight="1">
      <c r="B274" s="32"/>
      <c r="C274" s="136" t="s">
        <v>362</v>
      </c>
      <c r="D274" s="136" t="s">
        <v>195</v>
      </c>
      <c r="E274" s="137" t="s">
        <v>5345</v>
      </c>
      <c r="F274" s="138" t="s">
        <v>5339</v>
      </c>
      <c r="G274" s="139" t="s">
        <v>378</v>
      </c>
      <c r="H274" s="140">
        <v>1</v>
      </c>
      <c r="I274" s="141"/>
      <c r="J274" s="142">
        <f>ROUND(I274*H274,2)</f>
        <v>0</v>
      </c>
      <c r="K274" s="138" t="s">
        <v>1</v>
      </c>
      <c r="L274" s="32"/>
      <c r="M274" s="143" t="s">
        <v>1</v>
      </c>
      <c r="N274" s="144" t="s">
        <v>41</v>
      </c>
      <c r="P274" s="145">
        <f>O274*H274</f>
        <v>0</v>
      </c>
      <c r="Q274" s="145">
        <v>0</v>
      </c>
      <c r="R274" s="145">
        <f>Q274*H274</f>
        <v>0</v>
      </c>
      <c r="S274" s="145">
        <v>0</v>
      </c>
      <c r="T274" s="146">
        <f>S274*H274</f>
        <v>0</v>
      </c>
      <c r="AR274" s="147" t="s">
        <v>200</v>
      </c>
      <c r="AT274" s="147" t="s">
        <v>195</v>
      </c>
      <c r="AU274" s="147" t="s">
        <v>83</v>
      </c>
      <c r="AY274" s="17" t="s">
        <v>191</v>
      </c>
      <c r="BE274" s="148">
        <f>IF(N274="základní",J274,0)</f>
        <v>0</v>
      </c>
      <c r="BF274" s="148">
        <f>IF(N274="snížená",J274,0)</f>
        <v>0</v>
      </c>
      <c r="BG274" s="148">
        <f>IF(N274="zákl. přenesená",J274,0)</f>
        <v>0</v>
      </c>
      <c r="BH274" s="148">
        <f>IF(N274="sníž. přenesená",J274,0)</f>
        <v>0</v>
      </c>
      <c r="BI274" s="148">
        <f>IF(N274="nulová",J274,0)</f>
        <v>0</v>
      </c>
      <c r="BJ274" s="17" t="s">
        <v>83</v>
      </c>
      <c r="BK274" s="148">
        <f>ROUND(I274*H274,2)</f>
        <v>0</v>
      </c>
      <c r="BL274" s="17" t="s">
        <v>200</v>
      </c>
      <c r="BM274" s="147" t="s">
        <v>540</v>
      </c>
    </row>
    <row r="275" spans="2:65" s="12" customFormat="1">
      <c r="B275" s="153"/>
      <c r="D275" s="154" t="s">
        <v>205</v>
      </c>
      <c r="E275" s="155" t="s">
        <v>1</v>
      </c>
      <c r="F275" s="156" t="s">
        <v>5322</v>
      </c>
      <c r="H275" s="155" t="s">
        <v>1</v>
      </c>
      <c r="I275" s="157"/>
      <c r="L275" s="153"/>
      <c r="M275" s="158"/>
      <c r="T275" s="159"/>
      <c r="AT275" s="155" t="s">
        <v>205</v>
      </c>
      <c r="AU275" s="155" t="s">
        <v>83</v>
      </c>
      <c r="AV275" s="12" t="s">
        <v>83</v>
      </c>
      <c r="AW275" s="12" t="s">
        <v>34</v>
      </c>
      <c r="AX275" s="12" t="s">
        <v>76</v>
      </c>
      <c r="AY275" s="155" t="s">
        <v>191</v>
      </c>
    </row>
    <row r="276" spans="2:65" s="12" customFormat="1">
      <c r="B276" s="153"/>
      <c r="D276" s="154" t="s">
        <v>205</v>
      </c>
      <c r="E276" s="155" t="s">
        <v>1</v>
      </c>
      <c r="F276" s="156" t="s">
        <v>5316</v>
      </c>
      <c r="H276" s="155" t="s">
        <v>1</v>
      </c>
      <c r="I276" s="157"/>
      <c r="L276" s="153"/>
      <c r="M276" s="158"/>
      <c r="T276" s="159"/>
      <c r="AT276" s="155" t="s">
        <v>205</v>
      </c>
      <c r="AU276" s="155" t="s">
        <v>83</v>
      </c>
      <c r="AV276" s="12" t="s">
        <v>83</v>
      </c>
      <c r="AW276" s="12" t="s">
        <v>34</v>
      </c>
      <c r="AX276" s="12" t="s">
        <v>76</v>
      </c>
      <c r="AY276" s="155" t="s">
        <v>191</v>
      </c>
    </row>
    <row r="277" spans="2:65" s="13" customFormat="1">
      <c r="B277" s="160"/>
      <c r="D277" s="154" t="s">
        <v>205</v>
      </c>
      <c r="E277" s="161" t="s">
        <v>1</v>
      </c>
      <c r="F277" s="162" t="s">
        <v>83</v>
      </c>
      <c r="H277" s="163">
        <v>1</v>
      </c>
      <c r="I277" s="164"/>
      <c r="L277" s="160"/>
      <c r="M277" s="165"/>
      <c r="T277" s="166"/>
      <c r="AT277" s="161" t="s">
        <v>205</v>
      </c>
      <c r="AU277" s="161" t="s">
        <v>83</v>
      </c>
      <c r="AV277" s="13" t="s">
        <v>85</v>
      </c>
      <c r="AW277" s="13" t="s">
        <v>34</v>
      </c>
      <c r="AX277" s="13" t="s">
        <v>76</v>
      </c>
      <c r="AY277" s="161" t="s">
        <v>191</v>
      </c>
    </row>
    <row r="278" spans="2:65" s="14" customFormat="1">
      <c r="B278" s="167"/>
      <c r="D278" s="154" t="s">
        <v>205</v>
      </c>
      <c r="E278" s="168" t="s">
        <v>1</v>
      </c>
      <c r="F278" s="169" t="s">
        <v>217</v>
      </c>
      <c r="H278" s="170">
        <v>1</v>
      </c>
      <c r="I278" s="171"/>
      <c r="L278" s="167"/>
      <c r="M278" s="172"/>
      <c r="T278" s="173"/>
      <c r="AT278" s="168" t="s">
        <v>205</v>
      </c>
      <c r="AU278" s="168" t="s">
        <v>83</v>
      </c>
      <c r="AV278" s="14" t="s">
        <v>200</v>
      </c>
      <c r="AW278" s="14" t="s">
        <v>34</v>
      </c>
      <c r="AX278" s="14" t="s">
        <v>83</v>
      </c>
      <c r="AY278" s="168" t="s">
        <v>191</v>
      </c>
    </row>
    <row r="279" spans="2:65" s="1" customFormat="1" ht="55.15" customHeight="1">
      <c r="B279" s="32"/>
      <c r="C279" s="136" t="s">
        <v>367</v>
      </c>
      <c r="D279" s="136" t="s">
        <v>195</v>
      </c>
      <c r="E279" s="137" t="s">
        <v>5346</v>
      </c>
      <c r="F279" s="138" t="s">
        <v>5347</v>
      </c>
      <c r="G279" s="139" t="s">
        <v>378</v>
      </c>
      <c r="H279" s="140">
        <v>1</v>
      </c>
      <c r="I279" s="141"/>
      <c r="J279" s="142">
        <f>ROUND(I279*H279,2)</f>
        <v>0</v>
      </c>
      <c r="K279" s="138" t="s">
        <v>1</v>
      </c>
      <c r="L279" s="32"/>
      <c r="M279" s="143" t="s">
        <v>1</v>
      </c>
      <c r="N279" s="144" t="s">
        <v>41</v>
      </c>
      <c r="P279" s="145">
        <f>O279*H279</f>
        <v>0</v>
      </c>
      <c r="Q279" s="145">
        <v>0</v>
      </c>
      <c r="R279" s="145">
        <f>Q279*H279</f>
        <v>0</v>
      </c>
      <c r="S279" s="145">
        <v>0</v>
      </c>
      <c r="T279" s="146">
        <f>S279*H279</f>
        <v>0</v>
      </c>
      <c r="AR279" s="147" t="s">
        <v>200</v>
      </c>
      <c r="AT279" s="147" t="s">
        <v>195</v>
      </c>
      <c r="AU279" s="147" t="s">
        <v>83</v>
      </c>
      <c r="AY279" s="17" t="s">
        <v>191</v>
      </c>
      <c r="BE279" s="148">
        <f>IF(N279="základní",J279,0)</f>
        <v>0</v>
      </c>
      <c r="BF279" s="148">
        <f>IF(N279="snížená",J279,0)</f>
        <v>0</v>
      </c>
      <c r="BG279" s="148">
        <f>IF(N279="zákl. přenesená",J279,0)</f>
        <v>0</v>
      </c>
      <c r="BH279" s="148">
        <f>IF(N279="sníž. přenesená",J279,0)</f>
        <v>0</v>
      </c>
      <c r="BI279" s="148">
        <f>IF(N279="nulová",J279,0)</f>
        <v>0</v>
      </c>
      <c r="BJ279" s="17" t="s">
        <v>83</v>
      </c>
      <c r="BK279" s="148">
        <f>ROUND(I279*H279,2)</f>
        <v>0</v>
      </c>
      <c r="BL279" s="17" t="s">
        <v>200</v>
      </c>
      <c r="BM279" s="147" t="s">
        <v>554</v>
      </c>
    </row>
    <row r="280" spans="2:65" s="12" customFormat="1">
      <c r="B280" s="153"/>
      <c r="D280" s="154" t="s">
        <v>205</v>
      </c>
      <c r="E280" s="155" t="s">
        <v>1</v>
      </c>
      <c r="F280" s="156" t="s">
        <v>5316</v>
      </c>
      <c r="H280" s="155" t="s">
        <v>1</v>
      </c>
      <c r="I280" s="157"/>
      <c r="L280" s="153"/>
      <c r="M280" s="158"/>
      <c r="T280" s="159"/>
      <c r="AT280" s="155" t="s">
        <v>205</v>
      </c>
      <c r="AU280" s="155" t="s">
        <v>83</v>
      </c>
      <c r="AV280" s="12" t="s">
        <v>83</v>
      </c>
      <c r="AW280" s="12" t="s">
        <v>34</v>
      </c>
      <c r="AX280" s="12" t="s">
        <v>76</v>
      </c>
      <c r="AY280" s="155" t="s">
        <v>191</v>
      </c>
    </row>
    <row r="281" spans="2:65" s="13" customFormat="1">
      <c r="B281" s="160"/>
      <c r="D281" s="154" t="s">
        <v>205</v>
      </c>
      <c r="E281" s="161" t="s">
        <v>1</v>
      </c>
      <c r="F281" s="162" t="s">
        <v>83</v>
      </c>
      <c r="H281" s="163">
        <v>1</v>
      </c>
      <c r="I281" s="164"/>
      <c r="L281" s="160"/>
      <c r="M281" s="165"/>
      <c r="T281" s="166"/>
      <c r="AT281" s="161" t="s">
        <v>205</v>
      </c>
      <c r="AU281" s="161" t="s">
        <v>83</v>
      </c>
      <c r="AV281" s="13" t="s">
        <v>85</v>
      </c>
      <c r="AW281" s="13" t="s">
        <v>34</v>
      </c>
      <c r="AX281" s="13" t="s">
        <v>76</v>
      </c>
      <c r="AY281" s="161" t="s">
        <v>191</v>
      </c>
    </row>
    <row r="282" spans="2:65" s="14" customFormat="1">
      <c r="B282" s="167"/>
      <c r="D282" s="154" t="s">
        <v>205</v>
      </c>
      <c r="E282" s="168" t="s">
        <v>1</v>
      </c>
      <c r="F282" s="169" t="s">
        <v>217</v>
      </c>
      <c r="H282" s="170">
        <v>1</v>
      </c>
      <c r="I282" s="171"/>
      <c r="L282" s="167"/>
      <c r="M282" s="172"/>
      <c r="T282" s="173"/>
      <c r="AT282" s="168" t="s">
        <v>205</v>
      </c>
      <c r="AU282" s="168" t="s">
        <v>83</v>
      </c>
      <c r="AV282" s="14" t="s">
        <v>200</v>
      </c>
      <c r="AW282" s="14" t="s">
        <v>34</v>
      </c>
      <c r="AX282" s="14" t="s">
        <v>83</v>
      </c>
      <c r="AY282" s="168" t="s">
        <v>191</v>
      </c>
    </row>
    <row r="283" spans="2:65" s="1" customFormat="1" ht="60" customHeight="1">
      <c r="B283" s="32"/>
      <c r="C283" s="136" t="s">
        <v>375</v>
      </c>
      <c r="D283" s="136" t="s">
        <v>195</v>
      </c>
      <c r="E283" s="137" t="s">
        <v>5348</v>
      </c>
      <c r="F283" s="138" t="s">
        <v>5349</v>
      </c>
      <c r="G283" s="139" t="s">
        <v>378</v>
      </c>
      <c r="H283" s="140">
        <v>2</v>
      </c>
      <c r="I283" s="141"/>
      <c r="J283" s="142">
        <f>ROUND(I283*H283,2)</f>
        <v>0</v>
      </c>
      <c r="K283" s="138" t="s">
        <v>1</v>
      </c>
      <c r="L283" s="32"/>
      <c r="M283" s="143" t="s">
        <v>1</v>
      </c>
      <c r="N283" s="144" t="s">
        <v>41</v>
      </c>
      <c r="P283" s="145">
        <f>O283*H283</f>
        <v>0</v>
      </c>
      <c r="Q283" s="145">
        <v>0</v>
      </c>
      <c r="R283" s="145">
        <f>Q283*H283</f>
        <v>0</v>
      </c>
      <c r="S283" s="145">
        <v>0</v>
      </c>
      <c r="T283" s="146">
        <f>S283*H283</f>
        <v>0</v>
      </c>
      <c r="AR283" s="147" t="s">
        <v>200</v>
      </c>
      <c r="AT283" s="147" t="s">
        <v>195</v>
      </c>
      <c r="AU283" s="147" t="s">
        <v>83</v>
      </c>
      <c r="AY283" s="17" t="s">
        <v>191</v>
      </c>
      <c r="BE283" s="148">
        <f>IF(N283="základní",J283,0)</f>
        <v>0</v>
      </c>
      <c r="BF283" s="148">
        <f>IF(N283="snížená",J283,0)</f>
        <v>0</v>
      </c>
      <c r="BG283" s="148">
        <f>IF(N283="zákl. přenesená",J283,0)</f>
        <v>0</v>
      </c>
      <c r="BH283" s="148">
        <f>IF(N283="sníž. přenesená",J283,0)</f>
        <v>0</v>
      </c>
      <c r="BI283" s="148">
        <f>IF(N283="nulová",J283,0)</f>
        <v>0</v>
      </c>
      <c r="BJ283" s="17" t="s">
        <v>83</v>
      </c>
      <c r="BK283" s="148">
        <f>ROUND(I283*H283,2)</f>
        <v>0</v>
      </c>
      <c r="BL283" s="17" t="s">
        <v>200</v>
      </c>
      <c r="BM283" s="147" t="s">
        <v>568</v>
      </c>
    </row>
    <row r="284" spans="2:65" s="12" customFormat="1">
      <c r="B284" s="153"/>
      <c r="D284" s="154" t="s">
        <v>205</v>
      </c>
      <c r="E284" s="155" t="s">
        <v>1</v>
      </c>
      <c r="F284" s="156" t="s">
        <v>5316</v>
      </c>
      <c r="H284" s="155" t="s">
        <v>1</v>
      </c>
      <c r="I284" s="157"/>
      <c r="L284" s="153"/>
      <c r="M284" s="158"/>
      <c r="T284" s="159"/>
      <c r="AT284" s="155" t="s">
        <v>205</v>
      </c>
      <c r="AU284" s="155" t="s">
        <v>83</v>
      </c>
      <c r="AV284" s="12" t="s">
        <v>83</v>
      </c>
      <c r="AW284" s="12" t="s">
        <v>34</v>
      </c>
      <c r="AX284" s="12" t="s">
        <v>76</v>
      </c>
      <c r="AY284" s="155" t="s">
        <v>191</v>
      </c>
    </row>
    <row r="285" spans="2:65" s="13" customFormat="1">
      <c r="B285" s="160"/>
      <c r="D285" s="154" t="s">
        <v>205</v>
      </c>
      <c r="E285" s="161" t="s">
        <v>1</v>
      </c>
      <c r="F285" s="162" t="s">
        <v>85</v>
      </c>
      <c r="H285" s="163">
        <v>2</v>
      </c>
      <c r="I285" s="164"/>
      <c r="L285" s="160"/>
      <c r="M285" s="165"/>
      <c r="T285" s="166"/>
      <c r="AT285" s="161" t="s">
        <v>205</v>
      </c>
      <c r="AU285" s="161" t="s">
        <v>83</v>
      </c>
      <c r="AV285" s="13" t="s">
        <v>85</v>
      </c>
      <c r="AW285" s="13" t="s">
        <v>34</v>
      </c>
      <c r="AX285" s="13" t="s">
        <v>76</v>
      </c>
      <c r="AY285" s="161" t="s">
        <v>191</v>
      </c>
    </row>
    <row r="286" spans="2:65" s="14" customFormat="1">
      <c r="B286" s="167"/>
      <c r="D286" s="154" t="s">
        <v>205</v>
      </c>
      <c r="E286" s="168" t="s">
        <v>1</v>
      </c>
      <c r="F286" s="169" t="s">
        <v>217</v>
      </c>
      <c r="H286" s="170">
        <v>2</v>
      </c>
      <c r="I286" s="171"/>
      <c r="L286" s="167"/>
      <c r="M286" s="172"/>
      <c r="T286" s="173"/>
      <c r="AT286" s="168" t="s">
        <v>205</v>
      </c>
      <c r="AU286" s="168" t="s">
        <v>83</v>
      </c>
      <c r="AV286" s="14" t="s">
        <v>200</v>
      </c>
      <c r="AW286" s="14" t="s">
        <v>34</v>
      </c>
      <c r="AX286" s="14" t="s">
        <v>83</v>
      </c>
      <c r="AY286" s="168" t="s">
        <v>191</v>
      </c>
    </row>
    <row r="287" spans="2:65" s="1" customFormat="1" ht="60" customHeight="1">
      <c r="B287" s="32"/>
      <c r="C287" s="136" t="s">
        <v>382</v>
      </c>
      <c r="D287" s="136" t="s">
        <v>195</v>
      </c>
      <c r="E287" s="137" t="s">
        <v>5350</v>
      </c>
      <c r="F287" s="138" t="s">
        <v>5351</v>
      </c>
      <c r="G287" s="139" t="s">
        <v>378</v>
      </c>
      <c r="H287" s="140">
        <v>1</v>
      </c>
      <c r="I287" s="141"/>
      <c r="J287" s="142">
        <f>ROUND(I287*H287,2)</f>
        <v>0</v>
      </c>
      <c r="K287" s="138" t="s">
        <v>1</v>
      </c>
      <c r="L287" s="32"/>
      <c r="M287" s="143" t="s">
        <v>1</v>
      </c>
      <c r="N287" s="144" t="s">
        <v>41</v>
      </c>
      <c r="P287" s="145">
        <f>O287*H287</f>
        <v>0</v>
      </c>
      <c r="Q287" s="145">
        <v>0</v>
      </c>
      <c r="R287" s="145">
        <f>Q287*H287</f>
        <v>0</v>
      </c>
      <c r="S287" s="145">
        <v>0</v>
      </c>
      <c r="T287" s="146">
        <f>S287*H287</f>
        <v>0</v>
      </c>
      <c r="AR287" s="147" t="s">
        <v>200</v>
      </c>
      <c r="AT287" s="147" t="s">
        <v>195</v>
      </c>
      <c r="AU287" s="147" t="s">
        <v>83</v>
      </c>
      <c r="AY287" s="17" t="s">
        <v>191</v>
      </c>
      <c r="BE287" s="148">
        <f>IF(N287="základní",J287,0)</f>
        <v>0</v>
      </c>
      <c r="BF287" s="148">
        <f>IF(N287="snížená",J287,0)</f>
        <v>0</v>
      </c>
      <c r="BG287" s="148">
        <f>IF(N287="zákl. přenesená",J287,0)</f>
        <v>0</v>
      </c>
      <c r="BH287" s="148">
        <f>IF(N287="sníž. přenesená",J287,0)</f>
        <v>0</v>
      </c>
      <c r="BI287" s="148">
        <f>IF(N287="nulová",J287,0)</f>
        <v>0</v>
      </c>
      <c r="BJ287" s="17" t="s">
        <v>83</v>
      </c>
      <c r="BK287" s="148">
        <f>ROUND(I287*H287,2)</f>
        <v>0</v>
      </c>
      <c r="BL287" s="17" t="s">
        <v>200</v>
      </c>
      <c r="BM287" s="147" t="s">
        <v>581</v>
      </c>
    </row>
    <row r="288" spans="2:65" s="12" customFormat="1">
      <c r="B288" s="153"/>
      <c r="D288" s="154" t="s">
        <v>205</v>
      </c>
      <c r="E288" s="155" t="s">
        <v>1</v>
      </c>
      <c r="F288" s="156" t="s">
        <v>5316</v>
      </c>
      <c r="H288" s="155" t="s">
        <v>1</v>
      </c>
      <c r="I288" s="157"/>
      <c r="L288" s="153"/>
      <c r="M288" s="158"/>
      <c r="T288" s="159"/>
      <c r="AT288" s="155" t="s">
        <v>205</v>
      </c>
      <c r="AU288" s="155" t="s">
        <v>83</v>
      </c>
      <c r="AV288" s="12" t="s">
        <v>83</v>
      </c>
      <c r="AW288" s="12" t="s">
        <v>34</v>
      </c>
      <c r="AX288" s="12" t="s">
        <v>76</v>
      </c>
      <c r="AY288" s="155" t="s">
        <v>191</v>
      </c>
    </row>
    <row r="289" spans="2:65" s="13" customFormat="1">
      <c r="B289" s="160"/>
      <c r="D289" s="154" t="s">
        <v>205</v>
      </c>
      <c r="E289" s="161" t="s">
        <v>1</v>
      </c>
      <c r="F289" s="162" t="s">
        <v>83</v>
      </c>
      <c r="H289" s="163">
        <v>1</v>
      </c>
      <c r="I289" s="164"/>
      <c r="L289" s="160"/>
      <c r="M289" s="165"/>
      <c r="T289" s="166"/>
      <c r="AT289" s="161" t="s">
        <v>205</v>
      </c>
      <c r="AU289" s="161" t="s">
        <v>83</v>
      </c>
      <c r="AV289" s="13" t="s">
        <v>85</v>
      </c>
      <c r="AW289" s="13" t="s">
        <v>34</v>
      </c>
      <c r="AX289" s="13" t="s">
        <v>76</v>
      </c>
      <c r="AY289" s="161" t="s">
        <v>191</v>
      </c>
    </row>
    <row r="290" spans="2:65" s="14" customFormat="1">
      <c r="B290" s="167"/>
      <c r="D290" s="154" t="s">
        <v>205</v>
      </c>
      <c r="E290" s="168" t="s">
        <v>1</v>
      </c>
      <c r="F290" s="169" t="s">
        <v>217</v>
      </c>
      <c r="H290" s="170">
        <v>1</v>
      </c>
      <c r="I290" s="171"/>
      <c r="L290" s="167"/>
      <c r="M290" s="172"/>
      <c r="T290" s="173"/>
      <c r="AT290" s="168" t="s">
        <v>205</v>
      </c>
      <c r="AU290" s="168" t="s">
        <v>83</v>
      </c>
      <c r="AV290" s="14" t="s">
        <v>200</v>
      </c>
      <c r="AW290" s="14" t="s">
        <v>34</v>
      </c>
      <c r="AX290" s="14" t="s">
        <v>83</v>
      </c>
      <c r="AY290" s="168" t="s">
        <v>191</v>
      </c>
    </row>
    <row r="291" spans="2:65" s="1" customFormat="1" ht="60" customHeight="1">
      <c r="B291" s="32"/>
      <c r="C291" s="136" t="s">
        <v>387</v>
      </c>
      <c r="D291" s="136" t="s">
        <v>195</v>
      </c>
      <c r="E291" s="137" t="s">
        <v>5352</v>
      </c>
      <c r="F291" s="138" t="s">
        <v>5353</v>
      </c>
      <c r="G291" s="139" t="s">
        <v>378</v>
      </c>
      <c r="H291" s="140">
        <v>1</v>
      </c>
      <c r="I291" s="141"/>
      <c r="J291" s="142">
        <f>ROUND(I291*H291,2)</f>
        <v>0</v>
      </c>
      <c r="K291" s="138" t="s">
        <v>1</v>
      </c>
      <c r="L291" s="32"/>
      <c r="M291" s="143" t="s">
        <v>1</v>
      </c>
      <c r="N291" s="144" t="s">
        <v>41</v>
      </c>
      <c r="P291" s="145">
        <f>O291*H291</f>
        <v>0</v>
      </c>
      <c r="Q291" s="145">
        <v>0</v>
      </c>
      <c r="R291" s="145">
        <f>Q291*H291</f>
        <v>0</v>
      </c>
      <c r="S291" s="145">
        <v>0</v>
      </c>
      <c r="T291" s="146">
        <f>S291*H291</f>
        <v>0</v>
      </c>
      <c r="AR291" s="147" t="s">
        <v>200</v>
      </c>
      <c r="AT291" s="147" t="s">
        <v>195</v>
      </c>
      <c r="AU291" s="147" t="s">
        <v>83</v>
      </c>
      <c r="AY291" s="17" t="s">
        <v>191</v>
      </c>
      <c r="BE291" s="148">
        <f>IF(N291="základní",J291,0)</f>
        <v>0</v>
      </c>
      <c r="BF291" s="148">
        <f>IF(N291="snížená",J291,0)</f>
        <v>0</v>
      </c>
      <c r="BG291" s="148">
        <f>IF(N291="zákl. přenesená",J291,0)</f>
        <v>0</v>
      </c>
      <c r="BH291" s="148">
        <f>IF(N291="sníž. přenesená",J291,0)</f>
        <v>0</v>
      </c>
      <c r="BI291" s="148">
        <f>IF(N291="nulová",J291,0)</f>
        <v>0</v>
      </c>
      <c r="BJ291" s="17" t="s">
        <v>83</v>
      </c>
      <c r="BK291" s="148">
        <f>ROUND(I291*H291,2)</f>
        <v>0</v>
      </c>
      <c r="BL291" s="17" t="s">
        <v>200</v>
      </c>
      <c r="BM291" s="147" t="s">
        <v>591</v>
      </c>
    </row>
    <row r="292" spans="2:65" s="12" customFormat="1">
      <c r="B292" s="153"/>
      <c r="D292" s="154" t="s">
        <v>205</v>
      </c>
      <c r="E292" s="155" t="s">
        <v>1</v>
      </c>
      <c r="F292" s="156" t="s">
        <v>5316</v>
      </c>
      <c r="H292" s="155" t="s">
        <v>1</v>
      </c>
      <c r="I292" s="157"/>
      <c r="L292" s="153"/>
      <c r="M292" s="158"/>
      <c r="T292" s="159"/>
      <c r="AT292" s="155" t="s">
        <v>205</v>
      </c>
      <c r="AU292" s="155" t="s">
        <v>83</v>
      </c>
      <c r="AV292" s="12" t="s">
        <v>83</v>
      </c>
      <c r="AW292" s="12" t="s">
        <v>34</v>
      </c>
      <c r="AX292" s="12" t="s">
        <v>76</v>
      </c>
      <c r="AY292" s="155" t="s">
        <v>191</v>
      </c>
    </row>
    <row r="293" spans="2:65" s="13" customFormat="1">
      <c r="B293" s="160"/>
      <c r="D293" s="154" t="s">
        <v>205</v>
      </c>
      <c r="E293" s="161" t="s">
        <v>1</v>
      </c>
      <c r="F293" s="162" t="s">
        <v>83</v>
      </c>
      <c r="H293" s="163">
        <v>1</v>
      </c>
      <c r="I293" s="164"/>
      <c r="L293" s="160"/>
      <c r="M293" s="165"/>
      <c r="T293" s="166"/>
      <c r="AT293" s="161" t="s">
        <v>205</v>
      </c>
      <c r="AU293" s="161" t="s">
        <v>83</v>
      </c>
      <c r="AV293" s="13" t="s">
        <v>85</v>
      </c>
      <c r="AW293" s="13" t="s">
        <v>34</v>
      </c>
      <c r="AX293" s="13" t="s">
        <v>76</v>
      </c>
      <c r="AY293" s="161" t="s">
        <v>191</v>
      </c>
    </row>
    <row r="294" spans="2:65" s="14" customFormat="1">
      <c r="B294" s="167"/>
      <c r="D294" s="154" t="s">
        <v>205</v>
      </c>
      <c r="E294" s="168" t="s">
        <v>1</v>
      </c>
      <c r="F294" s="169" t="s">
        <v>217</v>
      </c>
      <c r="H294" s="170">
        <v>1</v>
      </c>
      <c r="I294" s="171"/>
      <c r="L294" s="167"/>
      <c r="M294" s="172"/>
      <c r="T294" s="173"/>
      <c r="AT294" s="168" t="s">
        <v>205</v>
      </c>
      <c r="AU294" s="168" t="s">
        <v>83</v>
      </c>
      <c r="AV294" s="14" t="s">
        <v>200</v>
      </c>
      <c r="AW294" s="14" t="s">
        <v>34</v>
      </c>
      <c r="AX294" s="14" t="s">
        <v>83</v>
      </c>
      <c r="AY294" s="168" t="s">
        <v>191</v>
      </c>
    </row>
    <row r="295" spans="2:65" s="1" customFormat="1" ht="40.9" customHeight="1">
      <c r="B295" s="32"/>
      <c r="C295" s="136" t="s">
        <v>394</v>
      </c>
      <c r="D295" s="136" t="s">
        <v>195</v>
      </c>
      <c r="E295" s="137" t="s">
        <v>5354</v>
      </c>
      <c r="F295" s="138" t="s">
        <v>5355</v>
      </c>
      <c r="G295" s="139" t="s">
        <v>378</v>
      </c>
      <c r="H295" s="140">
        <v>3</v>
      </c>
      <c r="I295" s="141"/>
      <c r="J295" s="142">
        <f>ROUND(I295*H295,2)</f>
        <v>0</v>
      </c>
      <c r="K295" s="138" t="s">
        <v>1</v>
      </c>
      <c r="L295" s="32"/>
      <c r="M295" s="143" t="s">
        <v>1</v>
      </c>
      <c r="N295" s="144" t="s">
        <v>41</v>
      </c>
      <c r="P295" s="145">
        <f>O295*H295</f>
        <v>0</v>
      </c>
      <c r="Q295" s="145">
        <v>0</v>
      </c>
      <c r="R295" s="145">
        <f>Q295*H295</f>
        <v>0</v>
      </c>
      <c r="S295" s="145">
        <v>0</v>
      </c>
      <c r="T295" s="146">
        <f>S295*H295</f>
        <v>0</v>
      </c>
      <c r="AR295" s="147" t="s">
        <v>200</v>
      </c>
      <c r="AT295" s="147" t="s">
        <v>195</v>
      </c>
      <c r="AU295" s="147" t="s">
        <v>83</v>
      </c>
      <c r="AY295" s="17" t="s">
        <v>191</v>
      </c>
      <c r="BE295" s="148">
        <f>IF(N295="základní",J295,0)</f>
        <v>0</v>
      </c>
      <c r="BF295" s="148">
        <f>IF(N295="snížená",J295,0)</f>
        <v>0</v>
      </c>
      <c r="BG295" s="148">
        <f>IF(N295="zákl. přenesená",J295,0)</f>
        <v>0</v>
      </c>
      <c r="BH295" s="148">
        <f>IF(N295="sníž. přenesená",J295,0)</f>
        <v>0</v>
      </c>
      <c r="BI295" s="148">
        <f>IF(N295="nulová",J295,0)</f>
        <v>0</v>
      </c>
      <c r="BJ295" s="17" t="s">
        <v>83</v>
      </c>
      <c r="BK295" s="148">
        <f>ROUND(I295*H295,2)</f>
        <v>0</v>
      </c>
      <c r="BL295" s="17" t="s">
        <v>200</v>
      </c>
      <c r="BM295" s="147" t="s">
        <v>602</v>
      </c>
    </row>
    <row r="296" spans="2:65" s="12" customFormat="1">
      <c r="B296" s="153"/>
      <c r="D296" s="154" t="s">
        <v>205</v>
      </c>
      <c r="E296" s="155" t="s">
        <v>1</v>
      </c>
      <c r="F296" s="156" t="s">
        <v>5316</v>
      </c>
      <c r="H296" s="155" t="s">
        <v>1</v>
      </c>
      <c r="I296" s="157"/>
      <c r="L296" s="153"/>
      <c r="M296" s="158"/>
      <c r="T296" s="159"/>
      <c r="AT296" s="155" t="s">
        <v>205</v>
      </c>
      <c r="AU296" s="155" t="s">
        <v>83</v>
      </c>
      <c r="AV296" s="12" t="s">
        <v>83</v>
      </c>
      <c r="AW296" s="12" t="s">
        <v>34</v>
      </c>
      <c r="AX296" s="12" t="s">
        <v>76</v>
      </c>
      <c r="AY296" s="155" t="s">
        <v>191</v>
      </c>
    </row>
    <row r="297" spans="2:65" s="13" customFormat="1">
      <c r="B297" s="160"/>
      <c r="D297" s="154" t="s">
        <v>205</v>
      </c>
      <c r="E297" s="161" t="s">
        <v>1</v>
      </c>
      <c r="F297" s="162" t="s">
        <v>201</v>
      </c>
      <c r="H297" s="163">
        <v>3</v>
      </c>
      <c r="I297" s="164"/>
      <c r="L297" s="160"/>
      <c r="M297" s="165"/>
      <c r="T297" s="166"/>
      <c r="AT297" s="161" t="s">
        <v>205</v>
      </c>
      <c r="AU297" s="161" t="s">
        <v>83</v>
      </c>
      <c r="AV297" s="13" t="s">
        <v>85</v>
      </c>
      <c r="AW297" s="13" t="s">
        <v>34</v>
      </c>
      <c r="AX297" s="13" t="s">
        <v>76</v>
      </c>
      <c r="AY297" s="161" t="s">
        <v>191</v>
      </c>
    </row>
    <row r="298" spans="2:65" s="14" customFormat="1">
      <c r="B298" s="167"/>
      <c r="D298" s="154" t="s">
        <v>205</v>
      </c>
      <c r="E298" s="168" t="s">
        <v>1</v>
      </c>
      <c r="F298" s="169" t="s">
        <v>217</v>
      </c>
      <c r="H298" s="170">
        <v>3</v>
      </c>
      <c r="I298" s="171"/>
      <c r="L298" s="167"/>
      <c r="M298" s="172"/>
      <c r="T298" s="173"/>
      <c r="AT298" s="168" t="s">
        <v>205</v>
      </c>
      <c r="AU298" s="168" t="s">
        <v>83</v>
      </c>
      <c r="AV298" s="14" t="s">
        <v>200</v>
      </c>
      <c r="AW298" s="14" t="s">
        <v>34</v>
      </c>
      <c r="AX298" s="14" t="s">
        <v>83</v>
      </c>
      <c r="AY298" s="168" t="s">
        <v>191</v>
      </c>
    </row>
    <row r="299" spans="2:65" s="1" customFormat="1" ht="60" customHeight="1">
      <c r="B299" s="32"/>
      <c r="C299" s="136" t="s">
        <v>400</v>
      </c>
      <c r="D299" s="136" t="s">
        <v>195</v>
      </c>
      <c r="E299" s="137" t="s">
        <v>5356</v>
      </c>
      <c r="F299" s="138" t="s">
        <v>5357</v>
      </c>
      <c r="G299" s="139" t="s">
        <v>378</v>
      </c>
      <c r="H299" s="140">
        <v>2</v>
      </c>
      <c r="I299" s="141"/>
      <c r="J299" s="142">
        <f>ROUND(I299*H299,2)</f>
        <v>0</v>
      </c>
      <c r="K299" s="138" t="s">
        <v>1</v>
      </c>
      <c r="L299" s="32"/>
      <c r="M299" s="143" t="s">
        <v>1</v>
      </c>
      <c r="N299" s="144" t="s">
        <v>41</v>
      </c>
      <c r="P299" s="145">
        <f>O299*H299</f>
        <v>0</v>
      </c>
      <c r="Q299" s="145">
        <v>0</v>
      </c>
      <c r="R299" s="145">
        <f>Q299*H299</f>
        <v>0</v>
      </c>
      <c r="S299" s="145">
        <v>0</v>
      </c>
      <c r="T299" s="146">
        <f>S299*H299</f>
        <v>0</v>
      </c>
      <c r="AR299" s="147" t="s">
        <v>200</v>
      </c>
      <c r="AT299" s="147" t="s">
        <v>195</v>
      </c>
      <c r="AU299" s="147" t="s">
        <v>83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200</v>
      </c>
      <c r="BM299" s="147" t="s">
        <v>612</v>
      </c>
    </row>
    <row r="300" spans="2:65" s="12" customFormat="1">
      <c r="B300" s="153"/>
      <c r="D300" s="154" t="s">
        <v>205</v>
      </c>
      <c r="E300" s="155" t="s">
        <v>1</v>
      </c>
      <c r="F300" s="156" t="s">
        <v>5316</v>
      </c>
      <c r="H300" s="155" t="s">
        <v>1</v>
      </c>
      <c r="I300" s="157"/>
      <c r="L300" s="153"/>
      <c r="M300" s="158"/>
      <c r="T300" s="159"/>
      <c r="AT300" s="155" t="s">
        <v>205</v>
      </c>
      <c r="AU300" s="155" t="s">
        <v>83</v>
      </c>
      <c r="AV300" s="12" t="s">
        <v>83</v>
      </c>
      <c r="AW300" s="12" t="s">
        <v>34</v>
      </c>
      <c r="AX300" s="12" t="s">
        <v>76</v>
      </c>
      <c r="AY300" s="155" t="s">
        <v>191</v>
      </c>
    </row>
    <row r="301" spans="2:65" s="13" customFormat="1">
      <c r="B301" s="160"/>
      <c r="D301" s="154" t="s">
        <v>205</v>
      </c>
      <c r="E301" s="161" t="s">
        <v>1</v>
      </c>
      <c r="F301" s="162" t="s">
        <v>85</v>
      </c>
      <c r="H301" s="163">
        <v>2</v>
      </c>
      <c r="I301" s="164"/>
      <c r="L301" s="160"/>
      <c r="M301" s="165"/>
      <c r="T301" s="166"/>
      <c r="AT301" s="161" t="s">
        <v>205</v>
      </c>
      <c r="AU301" s="161" t="s">
        <v>83</v>
      </c>
      <c r="AV301" s="13" t="s">
        <v>85</v>
      </c>
      <c r="AW301" s="13" t="s">
        <v>34</v>
      </c>
      <c r="AX301" s="13" t="s">
        <v>76</v>
      </c>
      <c r="AY301" s="161" t="s">
        <v>191</v>
      </c>
    </row>
    <row r="302" spans="2:65" s="14" customFormat="1">
      <c r="B302" s="167"/>
      <c r="D302" s="154" t="s">
        <v>205</v>
      </c>
      <c r="E302" s="168" t="s">
        <v>1</v>
      </c>
      <c r="F302" s="169" t="s">
        <v>217</v>
      </c>
      <c r="H302" s="170">
        <v>2</v>
      </c>
      <c r="I302" s="171"/>
      <c r="L302" s="167"/>
      <c r="M302" s="172"/>
      <c r="T302" s="173"/>
      <c r="AT302" s="168" t="s">
        <v>205</v>
      </c>
      <c r="AU302" s="168" t="s">
        <v>83</v>
      </c>
      <c r="AV302" s="14" t="s">
        <v>200</v>
      </c>
      <c r="AW302" s="14" t="s">
        <v>34</v>
      </c>
      <c r="AX302" s="14" t="s">
        <v>83</v>
      </c>
      <c r="AY302" s="168" t="s">
        <v>191</v>
      </c>
    </row>
    <row r="303" spans="2:65" s="1" customFormat="1" ht="60" customHeight="1">
      <c r="B303" s="32"/>
      <c r="C303" s="136" t="s">
        <v>407</v>
      </c>
      <c r="D303" s="136" t="s">
        <v>195</v>
      </c>
      <c r="E303" s="137" t="s">
        <v>5358</v>
      </c>
      <c r="F303" s="138" t="s">
        <v>5359</v>
      </c>
      <c r="G303" s="139" t="s">
        <v>378</v>
      </c>
      <c r="H303" s="140">
        <v>1</v>
      </c>
      <c r="I303" s="141"/>
      <c r="J303" s="142">
        <f>ROUND(I303*H303,2)</f>
        <v>0</v>
      </c>
      <c r="K303" s="138" t="s">
        <v>1</v>
      </c>
      <c r="L303" s="32"/>
      <c r="M303" s="143" t="s">
        <v>1</v>
      </c>
      <c r="N303" s="144" t="s">
        <v>41</v>
      </c>
      <c r="P303" s="145">
        <f>O303*H303</f>
        <v>0</v>
      </c>
      <c r="Q303" s="145">
        <v>0</v>
      </c>
      <c r="R303" s="145">
        <f>Q303*H303</f>
        <v>0</v>
      </c>
      <c r="S303" s="145">
        <v>0</v>
      </c>
      <c r="T303" s="146">
        <f>S303*H303</f>
        <v>0</v>
      </c>
      <c r="AR303" s="147" t="s">
        <v>200</v>
      </c>
      <c r="AT303" s="147" t="s">
        <v>195</v>
      </c>
      <c r="AU303" s="147" t="s">
        <v>83</v>
      </c>
      <c r="AY303" s="17" t="s">
        <v>191</v>
      </c>
      <c r="BE303" s="148">
        <f>IF(N303="základní",J303,0)</f>
        <v>0</v>
      </c>
      <c r="BF303" s="148">
        <f>IF(N303="snížená",J303,0)</f>
        <v>0</v>
      </c>
      <c r="BG303" s="148">
        <f>IF(N303="zákl. přenesená",J303,0)</f>
        <v>0</v>
      </c>
      <c r="BH303" s="148">
        <f>IF(N303="sníž. přenesená",J303,0)</f>
        <v>0</v>
      </c>
      <c r="BI303" s="148">
        <f>IF(N303="nulová",J303,0)</f>
        <v>0</v>
      </c>
      <c r="BJ303" s="17" t="s">
        <v>83</v>
      </c>
      <c r="BK303" s="148">
        <f>ROUND(I303*H303,2)</f>
        <v>0</v>
      </c>
      <c r="BL303" s="17" t="s">
        <v>200</v>
      </c>
      <c r="BM303" s="147" t="s">
        <v>566</v>
      </c>
    </row>
    <row r="304" spans="2:65" s="12" customFormat="1">
      <c r="B304" s="153"/>
      <c r="D304" s="154" t="s">
        <v>205</v>
      </c>
      <c r="E304" s="155" t="s">
        <v>1</v>
      </c>
      <c r="F304" s="156" t="s">
        <v>5316</v>
      </c>
      <c r="H304" s="155" t="s">
        <v>1</v>
      </c>
      <c r="I304" s="157"/>
      <c r="L304" s="153"/>
      <c r="M304" s="158"/>
      <c r="T304" s="159"/>
      <c r="AT304" s="155" t="s">
        <v>205</v>
      </c>
      <c r="AU304" s="155" t="s">
        <v>83</v>
      </c>
      <c r="AV304" s="12" t="s">
        <v>83</v>
      </c>
      <c r="AW304" s="12" t="s">
        <v>34</v>
      </c>
      <c r="AX304" s="12" t="s">
        <v>76</v>
      </c>
      <c r="AY304" s="155" t="s">
        <v>191</v>
      </c>
    </row>
    <row r="305" spans="2:65" s="13" customFormat="1">
      <c r="B305" s="160"/>
      <c r="D305" s="154" t="s">
        <v>205</v>
      </c>
      <c r="E305" s="161" t="s">
        <v>1</v>
      </c>
      <c r="F305" s="162" t="s">
        <v>83</v>
      </c>
      <c r="H305" s="163">
        <v>1</v>
      </c>
      <c r="I305" s="164"/>
      <c r="L305" s="160"/>
      <c r="M305" s="165"/>
      <c r="T305" s="166"/>
      <c r="AT305" s="161" t="s">
        <v>205</v>
      </c>
      <c r="AU305" s="161" t="s">
        <v>83</v>
      </c>
      <c r="AV305" s="13" t="s">
        <v>85</v>
      </c>
      <c r="AW305" s="13" t="s">
        <v>34</v>
      </c>
      <c r="AX305" s="13" t="s">
        <v>76</v>
      </c>
      <c r="AY305" s="161" t="s">
        <v>191</v>
      </c>
    </row>
    <row r="306" spans="2:65" s="14" customFormat="1">
      <c r="B306" s="167"/>
      <c r="D306" s="154" t="s">
        <v>205</v>
      </c>
      <c r="E306" s="168" t="s">
        <v>1</v>
      </c>
      <c r="F306" s="169" t="s">
        <v>217</v>
      </c>
      <c r="H306" s="170">
        <v>1</v>
      </c>
      <c r="I306" s="171"/>
      <c r="L306" s="167"/>
      <c r="M306" s="172"/>
      <c r="T306" s="173"/>
      <c r="AT306" s="168" t="s">
        <v>205</v>
      </c>
      <c r="AU306" s="168" t="s">
        <v>83</v>
      </c>
      <c r="AV306" s="14" t="s">
        <v>200</v>
      </c>
      <c r="AW306" s="14" t="s">
        <v>34</v>
      </c>
      <c r="AX306" s="14" t="s">
        <v>83</v>
      </c>
      <c r="AY306" s="168" t="s">
        <v>191</v>
      </c>
    </row>
    <row r="307" spans="2:65" s="1" customFormat="1" ht="40.9" customHeight="1">
      <c r="B307" s="32"/>
      <c r="C307" s="136" t="s">
        <v>414</v>
      </c>
      <c r="D307" s="136" t="s">
        <v>195</v>
      </c>
      <c r="E307" s="137" t="s">
        <v>5360</v>
      </c>
      <c r="F307" s="138" t="s">
        <v>5361</v>
      </c>
      <c r="G307" s="139" t="s">
        <v>378</v>
      </c>
      <c r="H307" s="140">
        <v>8</v>
      </c>
      <c r="I307" s="141"/>
      <c r="J307" s="142">
        <f>ROUND(I307*H307,2)</f>
        <v>0</v>
      </c>
      <c r="K307" s="138" t="s">
        <v>1</v>
      </c>
      <c r="L307" s="32"/>
      <c r="M307" s="143" t="s">
        <v>1</v>
      </c>
      <c r="N307" s="144" t="s">
        <v>41</v>
      </c>
      <c r="P307" s="145">
        <f>O307*H307</f>
        <v>0</v>
      </c>
      <c r="Q307" s="145">
        <v>0</v>
      </c>
      <c r="R307" s="145">
        <f>Q307*H307</f>
        <v>0</v>
      </c>
      <c r="S307" s="145">
        <v>0</v>
      </c>
      <c r="T307" s="146">
        <f>S307*H307</f>
        <v>0</v>
      </c>
      <c r="AR307" s="147" t="s">
        <v>200</v>
      </c>
      <c r="AT307" s="147" t="s">
        <v>195</v>
      </c>
      <c r="AU307" s="147" t="s">
        <v>83</v>
      </c>
      <c r="AY307" s="17" t="s">
        <v>191</v>
      </c>
      <c r="BE307" s="148">
        <f>IF(N307="základní",J307,0)</f>
        <v>0</v>
      </c>
      <c r="BF307" s="148">
        <f>IF(N307="snížená",J307,0)</f>
        <v>0</v>
      </c>
      <c r="BG307" s="148">
        <f>IF(N307="zákl. přenesená",J307,0)</f>
        <v>0</v>
      </c>
      <c r="BH307" s="148">
        <f>IF(N307="sníž. přenesená",J307,0)</f>
        <v>0</v>
      </c>
      <c r="BI307" s="148">
        <f>IF(N307="nulová",J307,0)</f>
        <v>0</v>
      </c>
      <c r="BJ307" s="17" t="s">
        <v>83</v>
      </c>
      <c r="BK307" s="148">
        <f>ROUND(I307*H307,2)</f>
        <v>0</v>
      </c>
      <c r="BL307" s="17" t="s">
        <v>200</v>
      </c>
      <c r="BM307" s="147" t="s">
        <v>655</v>
      </c>
    </row>
    <row r="308" spans="2:65" s="12" customFormat="1">
      <c r="B308" s="153"/>
      <c r="D308" s="154" t="s">
        <v>205</v>
      </c>
      <c r="E308" s="155" t="s">
        <v>1</v>
      </c>
      <c r="F308" s="156" t="s">
        <v>5316</v>
      </c>
      <c r="H308" s="155" t="s">
        <v>1</v>
      </c>
      <c r="I308" s="157"/>
      <c r="L308" s="153"/>
      <c r="M308" s="158"/>
      <c r="T308" s="159"/>
      <c r="AT308" s="155" t="s">
        <v>205</v>
      </c>
      <c r="AU308" s="155" t="s">
        <v>83</v>
      </c>
      <c r="AV308" s="12" t="s">
        <v>83</v>
      </c>
      <c r="AW308" s="12" t="s">
        <v>34</v>
      </c>
      <c r="AX308" s="12" t="s">
        <v>76</v>
      </c>
      <c r="AY308" s="155" t="s">
        <v>191</v>
      </c>
    </row>
    <row r="309" spans="2:65" s="13" customFormat="1">
      <c r="B309" s="160"/>
      <c r="D309" s="154" t="s">
        <v>205</v>
      </c>
      <c r="E309" s="161" t="s">
        <v>1</v>
      </c>
      <c r="F309" s="162" t="s">
        <v>253</v>
      </c>
      <c r="H309" s="163">
        <v>8</v>
      </c>
      <c r="I309" s="164"/>
      <c r="L309" s="160"/>
      <c r="M309" s="165"/>
      <c r="T309" s="166"/>
      <c r="AT309" s="161" t="s">
        <v>205</v>
      </c>
      <c r="AU309" s="161" t="s">
        <v>83</v>
      </c>
      <c r="AV309" s="13" t="s">
        <v>85</v>
      </c>
      <c r="AW309" s="13" t="s">
        <v>34</v>
      </c>
      <c r="AX309" s="13" t="s">
        <v>76</v>
      </c>
      <c r="AY309" s="161" t="s">
        <v>191</v>
      </c>
    </row>
    <row r="310" spans="2:65" s="14" customFormat="1">
      <c r="B310" s="167"/>
      <c r="D310" s="154" t="s">
        <v>205</v>
      </c>
      <c r="E310" s="168" t="s">
        <v>1</v>
      </c>
      <c r="F310" s="169" t="s">
        <v>217</v>
      </c>
      <c r="H310" s="170">
        <v>8</v>
      </c>
      <c r="I310" s="171"/>
      <c r="L310" s="167"/>
      <c r="M310" s="172"/>
      <c r="T310" s="173"/>
      <c r="AT310" s="168" t="s">
        <v>205</v>
      </c>
      <c r="AU310" s="168" t="s">
        <v>83</v>
      </c>
      <c r="AV310" s="14" t="s">
        <v>200</v>
      </c>
      <c r="AW310" s="14" t="s">
        <v>34</v>
      </c>
      <c r="AX310" s="14" t="s">
        <v>83</v>
      </c>
      <c r="AY310" s="168" t="s">
        <v>191</v>
      </c>
    </row>
    <row r="311" spans="2:65" s="1" customFormat="1" ht="40.9" customHeight="1">
      <c r="B311" s="32"/>
      <c r="C311" s="136" t="s">
        <v>420</v>
      </c>
      <c r="D311" s="136" t="s">
        <v>195</v>
      </c>
      <c r="E311" s="137" t="s">
        <v>5362</v>
      </c>
      <c r="F311" s="138" t="s">
        <v>5363</v>
      </c>
      <c r="G311" s="139" t="s">
        <v>378</v>
      </c>
      <c r="H311" s="140">
        <v>1</v>
      </c>
      <c r="I311" s="141"/>
      <c r="J311" s="142">
        <f>ROUND(I311*H311,2)</f>
        <v>0</v>
      </c>
      <c r="K311" s="138" t="s">
        <v>1</v>
      </c>
      <c r="L311" s="32"/>
      <c r="M311" s="143" t="s">
        <v>1</v>
      </c>
      <c r="N311" s="144" t="s">
        <v>41</v>
      </c>
      <c r="P311" s="145">
        <f>O311*H311</f>
        <v>0</v>
      </c>
      <c r="Q311" s="145">
        <v>0</v>
      </c>
      <c r="R311" s="145">
        <f>Q311*H311</f>
        <v>0</v>
      </c>
      <c r="S311" s="145">
        <v>0</v>
      </c>
      <c r="T311" s="146">
        <f>S311*H311</f>
        <v>0</v>
      </c>
      <c r="AR311" s="147" t="s">
        <v>200</v>
      </c>
      <c r="AT311" s="147" t="s">
        <v>195</v>
      </c>
      <c r="AU311" s="147" t="s">
        <v>83</v>
      </c>
      <c r="AY311" s="17" t="s">
        <v>191</v>
      </c>
      <c r="BE311" s="148">
        <f>IF(N311="základní",J311,0)</f>
        <v>0</v>
      </c>
      <c r="BF311" s="148">
        <f>IF(N311="snížená",J311,0)</f>
        <v>0</v>
      </c>
      <c r="BG311" s="148">
        <f>IF(N311="zákl. přenesená",J311,0)</f>
        <v>0</v>
      </c>
      <c r="BH311" s="148">
        <f>IF(N311="sníž. přenesená",J311,0)</f>
        <v>0</v>
      </c>
      <c r="BI311" s="148">
        <f>IF(N311="nulová",J311,0)</f>
        <v>0</v>
      </c>
      <c r="BJ311" s="17" t="s">
        <v>83</v>
      </c>
      <c r="BK311" s="148">
        <f>ROUND(I311*H311,2)</f>
        <v>0</v>
      </c>
      <c r="BL311" s="17" t="s">
        <v>200</v>
      </c>
      <c r="BM311" s="147" t="s">
        <v>666</v>
      </c>
    </row>
    <row r="312" spans="2:65" s="12" customFormat="1">
      <c r="B312" s="153"/>
      <c r="D312" s="154" t="s">
        <v>205</v>
      </c>
      <c r="E312" s="155" t="s">
        <v>1</v>
      </c>
      <c r="F312" s="156" t="s">
        <v>5316</v>
      </c>
      <c r="H312" s="155" t="s">
        <v>1</v>
      </c>
      <c r="I312" s="157"/>
      <c r="L312" s="153"/>
      <c r="M312" s="158"/>
      <c r="T312" s="159"/>
      <c r="AT312" s="155" t="s">
        <v>205</v>
      </c>
      <c r="AU312" s="155" t="s">
        <v>83</v>
      </c>
      <c r="AV312" s="12" t="s">
        <v>83</v>
      </c>
      <c r="AW312" s="12" t="s">
        <v>34</v>
      </c>
      <c r="AX312" s="12" t="s">
        <v>76</v>
      </c>
      <c r="AY312" s="155" t="s">
        <v>191</v>
      </c>
    </row>
    <row r="313" spans="2:65" s="13" customFormat="1">
      <c r="B313" s="160"/>
      <c r="D313" s="154" t="s">
        <v>205</v>
      </c>
      <c r="E313" s="161" t="s">
        <v>1</v>
      </c>
      <c r="F313" s="162" t="s">
        <v>83</v>
      </c>
      <c r="H313" s="163">
        <v>1</v>
      </c>
      <c r="I313" s="164"/>
      <c r="L313" s="160"/>
      <c r="M313" s="165"/>
      <c r="T313" s="166"/>
      <c r="AT313" s="161" t="s">
        <v>205</v>
      </c>
      <c r="AU313" s="161" t="s">
        <v>83</v>
      </c>
      <c r="AV313" s="13" t="s">
        <v>85</v>
      </c>
      <c r="AW313" s="13" t="s">
        <v>34</v>
      </c>
      <c r="AX313" s="13" t="s">
        <v>76</v>
      </c>
      <c r="AY313" s="161" t="s">
        <v>191</v>
      </c>
    </row>
    <row r="314" spans="2:65" s="14" customFormat="1">
      <c r="B314" s="167"/>
      <c r="D314" s="154" t="s">
        <v>205</v>
      </c>
      <c r="E314" s="168" t="s">
        <v>1</v>
      </c>
      <c r="F314" s="169" t="s">
        <v>217</v>
      </c>
      <c r="H314" s="170">
        <v>1</v>
      </c>
      <c r="I314" s="171"/>
      <c r="L314" s="167"/>
      <c r="M314" s="172"/>
      <c r="T314" s="173"/>
      <c r="AT314" s="168" t="s">
        <v>205</v>
      </c>
      <c r="AU314" s="168" t="s">
        <v>83</v>
      </c>
      <c r="AV314" s="14" t="s">
        <v>200</v>
      </c>
      <c r="AW314" s="14" t="s">
        <v>34</v>
      </c>
      <c r="AX314" s="14" t="s">
        <v>83</v>
      </c>
      <c r="AY314" s="168" t="s">
        <v>191</v>
      </c>
    </row>
    <row r="315" spans="2:65" s="1" customFormat="1" ht="55.15" customHeight="1">
      <c r="B315" s="32"/>
      <c r="C315" s="136" t="s">
        <v>426</v>
      </c>
      <c r="D315" s="136" t="s">
        <v>195</v>
      </c>
      <c r="E315" s="137" t="s">
        <v>5364</v>
      </c>
      <c r="F315" s="138" t="s">
        <v>5365</v>
      </c>
      <c r="G315" s="139" t="s">
        <v>378</v>
      </c>
      <c r="H315" s="140">
        <v>1</v>
      </c>
      <c r="I315" s="141"/>
      <c r="J315" s="142">
        <f>ROUND(I315*H315,2)</f>
        <v>0</v>
      </c>
      <c r="K315" s="138" t="s">
        <v>1</v>
      </c>
      <c r="L315" s="32"/>
      <c r="M315" s="143" t="s">
        <v>1</v>
      </c>
      <c r="N315" s="144" t="s">
        <v>41</v>
      </c>
      <c r="P315" s="145">
        <f>O315*H315</f>
        <v>0</v>
      </c>
      <c r="Q315" s="145">
        <v>0</v>
      </c>
      <c r="R315" s="145">
        <f>Q315*H315</f>
        <v>0</v>
      </c>
      <c r="S315" s="145">
        <v>0</v>
      </c>
      <c r="T315" s="146">
        <f>S315*H315</f>
        <v>0</v>
      </c>
      <c r="AR315" s="147" t="s">
        <v>200</v>
      </c>
      <c r="AT315" s="147" t="s">
        <v>195</v>
      </c>
      <c r="AU315" s="147" t="s">
        <v>83</v>
      </c>
      <c r="AY315" s="17" t="s">
        <v>191</v>
      </c>
      <c r="BE315" s="148">
        <f>IF(N315="základní",J315,0)</f>
        <v>0</v>
      </c>
      <c r="BF315" s="148">
        <f>IF(N315="snížená",J315,0)</f>
        <v>0</v>
      </c>
      <c r="BG315" s="148">
        <f>IF(N315="zákl. přenesená",J315,0)</f>
        <v>0</v>
      </c>
      <c r="BH315" s="148">
        <f>IF(N315="sníž. přenesená",J315,0)</f>
        <v>0</v>
      </c>
      <c r="BI315" s="148">
        <f>IF(N315="nulová",J315,0)</f>
        <v>0</v>
      </c>
      <c r="BJ315" s="17" t="s">
        <v>83</v>
      </c>
      <c r="BK315" s="148">
        <f>ROUND(I315*H315,2)</f>
        <v>0</v>
      </c>
      <c r="BL315" s="17" t="s">
        <v>200</v>
      </c>
      <c r="BM315" s="147" t="s">
        <v>710</v>
      </c>
    </row>
    <row r="316" spans="2:65" s="12" customFormat="1">
      <c r="B316" s="153"/>
      <c r="D316" s="154" t="s">
        <v>205</v>
      </c>
      <c r="E316" s="155" t="s">
        <v>1</v>
      </c>
      <c r="F316" s="156" t="s">
        <v>5366</v>
      </c>
      <c r="H316" s="155" t="s">
        <v>1</v>
      </c>
      <c r="I316" s="157"/>
      <c r="L316" s="153"/>
      <c r="M316" s="158"/>
      <c r="T316" s="159"/>
      <c r="AT316" s="155" t="s">
        <v>205</v>
      </c>
      <c r="AU316" s="155" t="s">
        <v>83</v>
      </c>
      <c r="AV316" s="12" t="s">
        <v>83</v>
      </c>
      <c r="AW316" s="12" t="s">
        <v>34</v>
      </c>
      <c r="AX316" s="12" t="s">
        <v>76</v>
      </c>
      <c r="AY316" s="155" t="s">
        <v>191</v>
      </c>
    </row>
    <row r="317" spans="2:65" s="12" customFormat="1">
      <c r="B317" s="153"/>
      <c r="D317" s="154" t="s">
        <v>205</v>
      </c>
      <c r="E317" s="155" t="s">
        <v>1</v>
      </c>
      <c r="F317" s="156" t="s">
        <v>5367</v>
      </c>
      <c r="H317" s="155" t="s">
        <v>1</v>
      </c>
      <c r="I317" s="157"/>
      <c r="L317" s="153"/>
      <c r="M317" s="158"/>
      <c r="T317" s="159"/>
      <c r="AT317" s="155" t="s">
        <v>205</v>
      </c>
      <c r="AU317" s="155" t="s">
        <v>83</v>
      </c>
      <c r="AV317" s="12" t="s">
        <v>83</v>
      </c>
      <c r="AW317" s="12" t="s">
        <v>34</v>
      </c>
      <c r="AX317" s="12" t="s">
        <v>76</v>
      </c>
      <c r="AY317" s="155" t="s">
        <v>191</v>
      </c>
    </row>
    <row r="318" spans="2:65" s="12" customFormat="1">
      <c r="B318" s="153"/>
      <c r="D318" s="154" t="s">
        <v>205</v>
      </c>
      <c r="E318" s="155" t="s">
        <v>1</v>
      </c>
      <c r="F318" s="156" t="s">
        <v>5368</v>
      </c>
      <c r="H318" s="155" t="s">
        <v>1</v>
      </c>
      <c r="I318" s="157"/>
      <c r="L318" s="153"/>
      <c r="M318" s="158"/>
      <c r="T318" s="159"/>
      <c r="AT318" s="155" t="s">
        <v>205</v>
      </c>
      <c r="AU318" s="155" t="s">
        <v>83</v>
      </c>
      <c r="AV318" s="12" t="s">
        <v>83</v>
      </c>
      <c r="AW318" s="12" t="s">
        <v>34</v>
      </c>
      <c r="AX318" s="12" t="s">
        <v>76</v>
      </c>
      <c r="AY318" s="155" t="s">
        <v>191</v>
      </c>
    </row>
    <row r="319" spans="2:65" s="12" customFormat="1">
      <c r="B319" s="153"/>
      <c r="D319" s="154" t="s">
        <v>205</v>
      </c>
      <c r="E319" s="155" t="s">
        <v>1</v>
      </c>
      <c r="F319" s="156" t="s">
        <v>5369</v>
      </c>
      <c r="H319" s="155" t="s">
        <v>1</v>
      </c>
      <c r="I319" s="157"/>
      <c r="L319" s="153"/>
      <c r="M319" s="158"/>
      <c r="T319" s="159"/>
      <c r="AT319" s="155" t="s">
        <v>205</v>
      </c>
      <c r="AU319" s="155" t="s">
        <v>83</v>
      </c>
      <c r="AV319" s="12" t="s">
        <v>83</v>
      </c>
      <c r="AW319" s="12" t="s">
        <v>34</v>
      </c>
      <c r="AX319" s="12" t="s">
        <v>76</v>
      </c>
      <c r="AY319" s="155" t="s">
        <v>191</v>
      </c>
    </row>
    <row r="320" spans="2:65" s="12" customFormat="1">
      <c r="B320" s="153"/>
      <c r="D320" s="154" t="s">
        <v>205</v>
      </c>
      <c r="E320" s="155" t="s">
        <v>1</v>
      </c>
      <c r="F320" s="156" t="s">
        <v>5370</v>
      </c>
      <c r="H320" s="155" t="s">
        <v>1</v>
      </c>
      <c r="I320" s="157"/>
      <c r="L320" s="153"/>
      <c r="M320" s="158"/>
      <c r="T320" s="159"/>
      <c r="AT320" s="155" t="s">
        <v>205</v>
      </c>
      <c r="AU320" s="155" t="s">
        <v>83</v>
      </c>
      <c r="AV320" s="12" t="s">
        <v>83</v>
      </c>
      <c r="AW320" s="12" t="s">
        <v>34</v>
      </c>
      <c r="AX320" s="12" t="s">
        <v>76</v>
      </c>
      <c r="AY320" s="155" t="s">
        <v>191</v>
      </c>
    </row>
    <row r="321" spans="2:65" s="12" customFormat="1">
      <c r="B321" s="153"/>
      <c r="D321" s="154" t="s">
        <v>205</v>
      </c>
      <c r="E321" s="155" t="s">
        <v>1</v>
      </c>
      <c r="F321" s="156" t="s">
        <v>5371</v>
      </c>
      <c r="H321" s="155" t="s">
        <v>1</v>
      </c>
      <c r="I321" s="157"/>
      <c r="L321" s="153"/>
      <c r="M321" s="158"/>
      <c r="T321" s="159"/>
      <c r="AT321" s="155" t="s">
        <v>205</v>
      </c>
      <c r="AU321" s="155" t="s">
        <v>83</v>
      </c>
      <c r="AV321" s="12" t="s">
        <v>83</v>
      </c>
      <c r="AW321" s="12" t="s">
        <v>34</v>
      </c>
      <c r="AX321" s="12" t="s">
        <v>76</v>
      </c>
      <c r="AY321" s="155" t="s">
        <v>191</v>
      </c>
    </row>
    <row r="322" spans="2:65" s="12" customFormat="1">
      <c r="B322" s="153"/>
      <c r="D322" s="154" t="s">
        <v>205</v>
      </c>
      <c r="E322" s="155" t="s">
        <v>1</v>
      </c>
      <c r="F322" s="156" t="s">
        <v>5372</v>
      </c>
      <c r="H322" s="155" t="s">
        <v>1</v>
      </c>
      <c r="I322" s="157"/>
      <c r="L322" s="153"/>
      <c r="M322" s="158"/>
      <c r="T322" s="159"/>
      <c r="AT322" s="155" t="s">
        <v>205</v>
      </c>
      <c r="AU322" s="155" t="s">
        <v>83</v>
      </c>
      <c r="AV322" s="12" t="s">
        <v>83</v>
      </c>
      <c r="AW322" s="12" t="s">
        <v>34</v>
      </c>
      <c r="AX322" s="12" t="s">
        <v>76</v>
      </c>
      <c r="AY322" s="155" t="s">
        <v>191</v>
      </c>
    </row>
    <row r="323" spans="2:65" s="12" customFormat="1">
      <c r="B323" s="153"/>
      <c r="D323" s="154" t="s">
        <v>205</v>
      </c>
      <c r="E323" s="155" t="s">
        <v>1</v>
      </c>
      <c r="F323" s="156" t="s">
        <v>5373</v>
      </c>
      <c r="H323" s="155" t="s">
        <v>1</v>
      </c>
      <c r="I323" s="157"/>
      <c r="L323" s="153"/>
      <c r="M323" s="158"/>
      <c r="T323" s="159"/>
      <c r="AT323" s="155" t="s">
        <v>205</v>
      </c>
      <c r="AU323" s="155" t="s">
        <v>83</v>
      </c>
      <c r="AV323" s="12" t="s">
        <v>83</v>
      </c>
      <c r="AW323" s="12" t="s">
        <v>34</v>
      </c>
      <c r="AX323" s="12" t="s">
        <v>76</v>
      </c>
      <c r="AY323" s="155" t="s">
        <v>191</v>
      </c>
    </row>
    <row r="324" spans="2:65" s="12" customFormat="1">
      <c r="B324" s="153"/>
      <c r="D324" s="154" t="s">
        <v>205</v>
      </c>
      <c r="E324" s="155" t="s">
        <v>1</v>
      </c>
      <c r="F324" s="156" t="s">
        <v>5374</v>
      </c>
      <c r="H324" s="155" t="s">
        <v>1</v>
      </c>
      <c r="I324" s="157"/>
      <c r="L324" s="153"/>
      <c r="M324" s="158"/>
      <c r="T324" s="159"/>
      <c r="AT324" s="155" t="s">
        <v>205</v>
      </c>
      <c r="AU324" s="155" t="s">
        <v>83</v>
      </c>
      <c r="AV324" s="12" t="s">
        <v>83</v>
      </c>
      <c r="AW324" s="12" t="s">
        <v>34</v>
      </c>
      <c r="AX324" s="12" t="s">
        <v>76</v>
      </c>
      <c r="AY324" s="155" t="s">
        <v>191</v>
      </c>
    </row>
    <row r="325" spans="2:65" s="12" customFormat="1">
      <c r="B325" s="153"/>
      <c r="D325" s="154" t="s">
        <v>205</v>
      </c>
      <c r="E325" s="155" t="s">
        <v>1</v>
      </c>
      <c r="F325" s="156" t="s">
        <v>5316</v>
      </c>
      <c r="H325" s="155" t="s">
        <v>1</v>
      </c>
      <c r="I325" s="157"/>
      <c r="L325" s="153"/>
      <c r="M325" s="158"/>
      <c r="T325" s="159"/>
      <c r="AT325" s="155" t="s">
        <v>205</v>
      </c>
      <c r="AU325" s="155" t="s">
        <v>83</v>
      </c>
      <c r="AV325" s="12" t="s">
        <v>83</v>
      </c>
      <c r="AW325" s="12" t="s">
        <v>34</v>
      </c>
      <c r="AX325" s="12" t="s">
        <v>76</v>
      </c>
      <c r="AY325" s="155" t="s">
        <v>191</v>
      </c>
    </row>
    <row r="326" spans="2:65" s="13" customFormat="1">
      <c r="B326" s="160"/>
      <c r="D326" s="154" t="s">
        <v>205</v>
      </c>
      <c r="E326" s="161" t="s">
        <v>1</v>
      </c>
      <c r="F326" s="162" t="s">
        <v>83</v>
      </c>
      <c r="H326" s="163">
        <v>1</v>
      </c>
      <c r="I326" s="164"/>
      <c r="L326" s="160"/>
      <c r="M326" s="165"/>
      <c r="T326" s="166"/>
      <c r="AT326" s="161" t="s">
        <v>205</v>
      </c>
      <c r="AU326" s="161" t="s">
        <v>83</v>
      </c>
      <c r="AV326" s="13" t="s">
        <v>85</v>
      </c>
      <c r="AW326" s="13" t="s">
        <v>34</v>
      </c>
      <c r="AX326" s="13" t="s">
        <v>76</v>
      </c>
      <c r="AY326" s="161" t="s">
        <v>191</v>
      </c>
    </row>
    <row r="327" spans="2:65" s="14" customFormat="1">
      <c r="B327" s="167"/>
      <c r="D327" s="154" t="s">
        <v>205</v>
      </c>
      <c r="E327" s="168" t="s">
        <v>1</v>
      </c>
      <c r="F327" s="169" t="s">
        <v>217</v>
      </c>
      <c r="H327" s="170">
        <v>1</v>
      </c>
      <c r="I327" s="171"/>
      <c r="L327" s="167"/>
      <c r="M327" s="172"/>
      <c r="T327" s="173"/>
      <c r="AT327" s="168" t="s">
        <v>205</v>
      </c>
      <c r="AU327" s="168" t="s">
        <v>83</v>
      </c>
      <c r="AV327" s="14" t="s">
        <v>200</v>
      </c>
      <c r="AW327" s="14" t="s">
        <v>34</v>
      </c>
      <c r="AX327" s="14" t="s">
        <v>83</v>
      </c>
      <c r="AY327" s="168" t="s">
        <v>191</v>
      </c>
    </row>
    <row r="328" spans="2:65" s="1" customFormat="1" ht="55.15" customHeight="1">
      <c r="B328" s="32"/>
      <c r="C328" s="136" t="s">
        <v>431</v>
      </c>
      <c r="D328" s="136" t="s">
        <v>195</v>
      </c>
      <c r="E328" s="137" t="s">
        <v>5375</v>
      </c>
      <c r="F328" s="138" t="s">
        <v>5365</v>
      </c>
      <c r="G328" s="139" t="s">
        <v>378</v>
      </c>
      <c r="H328" s="140">
        <v>1</v>
      </c>
      <c r="I328" s="141"/>
      <c r="J328" s="142">
        <f>ROUND(I328*H328,2)</f>
        <v>0</v>
      </c>
      <c r="K328" s="138" t="s">
        <v>1</v>
      </c>
      <c r="L328" s="32"/>
      <c r="M328" s="143" t="s">
        <v>1</v>
      </c>
      <c r="N328" s="144" t="s">
        <v>41</v>
      </c>
      <c r="P328" s="145">
        <f>O328*H328</f>
        <v>0</v>
      </c>
      <c r="Q328" s="145">
        <v>0</v>
      </c>
      <c r="R328" s="145">
        <f>Q328*H328</f>
        <v>0</v>
      </c>
      <c r="S328" s="145">
        <v>0</v>
      </c>
      <c r="T328" s="146">
        <f>S328*H328</f>
        <v>0</v>
      </c>
      <c r="AR328" s="147" t="s">
        <v>200</v>
      </c>
      <c r="AT328" s="147" t="s">
        <v>195</v>
      </c>
      <c r="AU328" s="147" t="s">
        <v>83</v>
      </c>
      <c r="AY328" s="17" t="s">
        <v>191</v>
      </c>
      <c r="BE328" s="148">
        <f>IF(N328="základní",J328,0)</f>
        <v>0</v>
      </c>
      <c r="BF328" s="148">
        <f>IF(N328="snížená",J328,0)</f>
        <v>0</v>
      </c>
      <c r="BG328" s="148">
        <f>IF(N328="zákl. přenesená",J328,0)</f>
        <v>0</v>
      </c>
      <c r="BH328" s="148">
        <f>IF(N328="sníž. přenesená",J328,0)</f>
        <v>0</v>
      </c>
      <c r="BI328" s="148">
        <f>IF(N328="nulová",J328,0)</f>
        <v>0</v>
      </c>
      <c r="BJ328" s="17" t="s">
        <v>83</v>
      </c>
      <c r="BK328" s="148">
        <f>ROUND(I328*H328,2)</f>
        <v>0</v>
      </c>
      <c r="BL328" s="17" t="s">
        <v>200</v>
      </c>
      <c r="BM328" s="147" t="s">
        <v>738</v>
      </c>
    </row>
    <row r="329" spans="2:65" s="12" customFormat="1">
      <c r="B329" s="153"/>
      <c r="D329" s="154" t="s">
        <v>205</v>
      </c>
      <c r="E329" s="155" t="s">
        <v>1</v>
      </c>
      <c r="F329" s="156" t="s">
        <v>5366</v>
      </c>
      <c r="H329" s="155" t="s">
        <v>1</v>
      </c>
      <c r="I329" s="157"/>
      <c r="L329" s="153"/>
      <c r="M329" s="158"/>
      <c r="T329" s="159"/>
      <c r="AT329" s="155" t="s">
        <v>205</v>
      </c>
      <c r="AU329" s="155" t="s">
        <v>83</v>
      </c>
      <c r="AV329" s="12" t="s">
        <v>83</v>
      </c>
      <c r="AW329" s="12" t="s">
        <v>34</v>
      </c>
      <c r="AX329" s="12" t="s">
        <v>76</v>
      </c>
      <c r="AY329" s="155" t="s">
        <v>191</v>
      </c>
    </row>
    <row r="330" spans="2:65" s="12" customFormat="1">
      <c r="B330" s="153"/>
      <c r="D330" s="154" t="s">
        <v>205</v>
      </c>
      <c r="E330" s="155" t="s">
        <v>1</v>
      </c>
      <c r="F330" s="156" t="s">
        <v>5367</v>
      </c>
      <c r="H330" s="155" t="s">
        <v>1</v>
      </c>
      <c r="I330" s="157"/>
      <c r="L330" s="153"/>
      <c r="M330" s="158"/>
      <c r="T330" s="159"/>
      <c r="AT330" s="155" t="s">
        <v>205</v>
      </c>
      <c r="AU330" s="155" t="s">
        <v>83</v>
      </c>
      <c r="AV330" s="12" t="s">
        <v>83</v>
      </c>
      <c r="AW330" s="12" t="s">
        <v>34</v>
      </c>
      <c r="AX330" s="12" t="s">
        <v>76</v>
      </c>
      <c r="AY330" s="155" t="s">
        <v>191</v>
      </c>
    </row>
    <row r="331" spans="2:65" s="12" customFormat="1">
      <c r="B331" s="153"/>
      <c r="D331" s="154" t="s">
        <v>205</v>
      </c>
      <c r="E331" s="155" t="s">
        <v>1</v>
      </c>
      <c r="F331" s="156" t="s">
        <v>5368</v>
      </c>
      <c r="H331" s="155" t="s">
        <v>1</v>
      </c>
      <c r="I331" s="157"/>
      <c r="L331" s="153"/>
      <c r="M331" s="158"/>
      <c r="T331" s="159"/>
      <c r="AT331" s="155" t="s">
        <v>205</v>
      </c>
      <c r="AU331" s="155" t="s">
        <v>83</v>
      </c>
      <c r="AV331" s="12" t="s">
        <v>83</v>
      </c>
      <c r="AW331" s="12" t="s">
        <v>34</v>
      </c>
      <c r="AX331" s="12" t="s">
        <v>76</v>
      </c>
      <c r="AY331" s="155" t="s">
        <v>191</v>
      </c>
    </row>
    <row r="332" spans="2:65" s="12" customFormat="1">
      <c r="B332" s="153"/>
      <c r="D332" s="154" t="s">
        <v>205</v>
      </c>
      <c r="E332" s="155" t="s">
        <v>1</v>
      </c>
      <c r="F332" s="156" t="s">
        <v>5369</v>
      </c>
      <c r="H332" s="155" t="s">
        <v>1</v>
      </c>
      <c r="I332" s="157"/>
      <c r="L332" s="153"/>
      <c r="M332" s="158"/>
      <c r="T332" s="159"/>
      <c r="AT332" s="155" t="s">
        <v>205</v>
      </c>
      <c r="AU332" s="155" t="s">
        <v>83</v>
      </c>
      <c r="AV332" s="12" t="s">
        <v>83</v>
      </c>
      <c r="AW332" s="12" t="s">
        <v>34</v>
      </c>
      <c r="AX332" s="12" t="s">
        <v>76</v>
      </c>
      <c r="AY332" s="155" t="s">
        <v>191</v>
      </c>
    </row>
    <row r="333" spans="2:65" s="12" customFormat="1">
      <c r="B333" s="153"/>
      <c r="D333" s="154" t="s">
        <v>205</v>
      </c>
      <c r="E333" s="155" t="s">
        <v>1</v>
      </c>
      <c r="F333" s="156" t="s">
        <v>5370</v>
      </c>
      <c r="H333" s="155" t="s">
        <v>1</v>
      </c>
      <c r="I333" s="157"/>
      <c r="L333" s="153"/>
      <c r="M333" s="158"/>
      <c r="T333" s="159"/>
      <c r="AT333" s="155" t="s">
        <v>205</v>
      </c>
      <c r="AU333" s="155" t="s">
        <v>83</v>
      </c>
      <c r="AV333" s="12" t="s">
        <v>83</v>
      </c>
      <c r="AW333" s="12" t="s">
        <v>34</v>
      </c>
      <c r="AX333" s="12" t="s">
        <v>76</v>
      </c>
      <c r="AY333" s="155" t="s">
        <v>191</v>
      </c>
    </row>
    <row r="334" spans="2:65" s="12" customFormat="1">
      <c r="B334" s="153"/>
      <c r="D334" s="154" t="s">
        <v>205</v>
      </c>
      <c r="E334" s="155" t="s">
        <v>1</v>
      </c>
      <c r="F334" s="156" t="s">
        <v>5371</v>
      </c>
      <c r="H334" s="155" t="s">
        <v>1</v>
      </c>
      <c r="I334" s="157"/>
      <c r="L334" s="153"/>
      <c r="M334" s="158"/>
      <c r="T334" s="159"/>
      <c r="AT334" s="155" t="s">
        <v>205</v>
      </c>
      <c r="AU334" s="155" t="s">
        <v>83</v>
      </c>
      <c r="AV334" s="12" t="s">
        <v>83</v>
      </c>
      <c r="AW334" s="12" t="s">
        <v>34</v>
      </c>
      <c r="AX334" s="12" t="s">
        <v>76</v>
      </c>
      <c r="AY334" s="155" t="s">
        <v>191</v>
      </c>
    </row>
    <row r="335" spans="2:65" s="12" customFormat="1">
      <c r="B335" s="153"/>
      <c r="D335" s="154" t="s">
        <v>205</v>
      </c>
      <c r="E335" s="155" t="s">
        <v>1</v>
      </c>
      <c r="F335" s="156" t="s">
        <v>5372</v>
      </c>
      <c r="H335" s="155" t="s">
        <v>1</v>
      </c>
      <c r="I335" s="157"/>
      <c r="L335" s="153"/>
      <c r="M335" s="158"/>
      <c r="T335" s="159"/>
      <c r="AT335" s="155" t="s">
        <v>205</v>
      </c>
      <c r="AU335" s="155" t="s">
        <v>83</v>
      </c>
      <c r="AV335" s="12" t="s">
        <v>83</v>
      </c>
      <c r="AW335" s="12" t="s">
        <v>34</v>
      </c>
      <c r="AX335" s="12" t="s">
        <v>76</v>
      </c>
      <c r="AY335" s="155" t="s">
        <v>191</v>
      </c>
    </row>
    <row r="336" spans="2:65" s="12" customFormat="1">
      <c r="B336" s="153"/>
      <c r="D336" s="154" t="s">
        <v>205</v>
      </c>
      <c r="E336" s="155" t="s">
        <v>1</v>
      </c>
      <c r="F336" s="156" t="s">
        <v>5373</v>
      </c>
      <c r="H336" s="155" t="s">
        <v>1</v>
      </c>
      <c r="I336" s="157"/>
      <c r="L336" s="153"/>
      <c r="M336" s="158"/>
      <c r="T336" s="159"/>
      <c r="AT336" s="155" t="s">
        <v>205</v>
      </c>
      <c r="AU336" s="155" t="s">
        <v>83</v>
      </c>
      <c r="AV336" s="12" t="s">
        <v>83</v>
      </c>
      <c r="AW336" s="12" t="s">
        <v>34</v>
      </c>
      <c r="AX336" s="12" t="s">
        <v>76</v>
      </c>
      <c r="AY336" s="155" t="s">
        <v>191</v>
      </c>
    </row>
    <row r="337" spans="2:65" s="12" customFormat="1">
      <c r="B337" s="153"/>
      <c r="D337" s="154" t="s">
        <v>205</v>
      </c>
      <c r="E337" s="155" t="s">
        <v>1</v>
      </c>
      <c r="F337" s="156" t="s">
        <v>5374</v>
      </c>
      <c r="H337" s="155" t="s">
        <v>1</v>
      </c>
      <c r="I337" s="157"/>
      <c r="L337" s="153"/>
      <c r="M337" s="158"/>
      <c r="T337" s="159"/>
      <c r="AT337" s="155" t="s">
        <v>205</v>
      </c>
      <c r="AU337" s="155" t="s">
        <v>83</v>
      </c>
      <c r="AV337" s="12" t="s">
        <v>83</v>
      </c>
      <c r="AW337" s="12" t="s">
        <v>34</v>
      </c>
      <c r="AX337" s="12" t="s">
        <v>76</v>
      </c>
      <c r="AY337" s="155" t="s">
        <v>191</v>
      </c>
    </row>
    <row r="338" spans="2:65" s="12" customFormat="1">
      <c r="B338" s="153"/>
      <c r="D338" s="154" t="s">
        <v>205</v>
      </c>
      <c r="E338" s="155" t="s">
        <v>1</v>
      </c>
      <c r="F338" s="156" t="s">
        <v>5316</v>
      </c>
      <c r="H338" s="155" t="s">
        <v>1</v>
      </c>
      <c r="I338" s="157"/>
      <c r="L338" s="153"/>
      <c r="M338" s="158"/>
      <c r="T338" s="159"/>
      <c r="AT338" s="155" t="s">
        <v>205</v>
      </c>
      <c r="AU338" s="155" t="s">
        <v>83</v>
      </c>
      <c r="AV338" s="12" t="s">
        <v>83</v>
      </c>
      <c r="AW338" s="12" t="s">
        <v>34</v>
      </c>
      <c r="AX338" s="12" t="s">
        <v>76</v>
      </c>
      <c r="AY338" s="155" t="s">
        <v>191</v>
      </c>
    </row>
    <row r="339" spans="2:65" s="13" customFormat="1">
      <c r="B339" s="160"/>
      <c r="D339" s="154" t="s">
        <v>205</v>
      </c>
      <c r="E339" s="161" t="s">
        <v>1</v>
      </c>
      <c r="F339" s="162" t="s">
        <v>83</v>
      </c>
      <c r="H339" s="163">
        <v>1</v>
      </c>
      <c r="I339" s="164"/>
      <c r="L339" s="160"/>
      <c r="M339" s="165"/>
      <c r="T339" s="166"/>
      <c r="AT339" s="161" t="s">
        <v>205</v>
      </c>
      <c r="AU339" s="161" t="s">
        <v>83</v>
      </c>
      <c r="AV339" s="13" t="s">
        <v>85</v>
      </c>
      <c r="AW339" s="13" t="s">
        <v>34</v>
      </c>
      <c r="AX339" s="13" t="s">
        <v>76</v>
      </c>
      <c r="AY339" s="161" t="s">
        <v>191</v>
      </c>
    </row>
    <row r="340" spans="2:65" s="14" customFormat="1">
      <c r="B340" s="167"/>
      <c r="D340" s="154" t="s">
        <v>205</v>
      </c>
      <c r="E340" s="168" t="s">
        <v>1</v>
      </c>
      <c r="F340" s="169" t="s">
        <v>217</v>
      </c>
      <c r="H340" s="170">
        <v>1</v>
      </c>
      <c r="I340" s="171"/>
      <c r="L340" s="167"/>
      <c r="M340" s="172"/>
      <c r="T340" s="173"/>
      <c r="AT340" s="168" t="s">
        <v>205</v>
      </c>
      <c r="AU340" s="168" t="s">
        <v>83</v>
      </c>
      <c r="AV340" s="14" t="s">
        <v>200</v>
      </c>
      <c r="AW340" s="14" t="s">
        <v>34</v>
      </c>
      <c r="AX340" s="14" t="s">
        <v>83</v>
      </c>
      <c r="AY340" s="168" t="s">
        <v>191</v>
      </c>
    </row>
    <row r="341" spans="2:65" s="1" customFormat="1" ht="55.15" customHeight="1">
      <c r="B341" s="32"/>
      <c r="C341" s="136" t="s">
        <v>439</v>
      </c>
      <c r="D341" s="136" t="s">
        <v>195</v>
      </c>
      <c r="E341" s="137" t="s">
        <v>5376</v>
      </c>
      <c r="F341" s="138" t="s">
        <v>5377</v>
      </c>
      <c r="G341" s="139" t="s">
        <v>378</v>
      </c>
      <c r="H341" s="140">
        <v>1</v>
      </c>
      <c r="I341" s="141"/>
      <c r="J341" s="142">
        <f>ROUND(I341*H341,2)</f>
        <v>0</v>
      </c>
      <c r="K341" s="138" t="s">
        <v>1</v>
      </c>
      <c r="L341" s="32"/>
      <c r="M341" s="143" t="s">
        <v>1</v>
      </c>
      <c r="N341" s="144" t="s">
        <v>41</v>
      </c>
      <c r="P341" s="145">
        <f>O341*H341</f>
        <v>0</v>
      </c>
      <c r="Q341" s="145">
        <v>0</v>
      </c>
      <c r="R341" s="145">
        <f>Q341*H341</f>
        <v>0</v>
      </c>
      <c r="S341" s="145">
        <v>0</v>
      </c>
      <c r="T341" s="146">
        <f>S341*H341</f>
        <v>0</v>
      </c>
      <c r="AR341" s="147" t="s">
        <v>200</v>
      </c>
      <c r="AT341" s="147" t="s">
        <v>195</v>
      </c>
      <c r="AU341" s="147" t="s">
        <v>83</v>
      </c>
      <c r="AY341" s="17" t="s">
        <v>191</v>
      </c>
      <c r="BE341" s="148">
        <f>IF(N341="základní",J341,0)</f>
        <v>0</v>
      </c>
      <c r="BF341" s="148">
        <f>IF(N341="snížená",J341,0)</f>
        <v>0</v>
      </c>
      <c r="BG341" s="148">
        <f>IF(N341="zákl. přenesená",J341,0)</f>
        <v>0</v>
      </c>
      <c r="BH341" s="148">
        <f>IF(N341="sníž. přenesená",J341,0)</f>
        <v>0</v>
      </c>
      <c r="BI341" s="148">
        <f>IF(N341="nulová",J341,0)</f>
        <v>0</v>
      </c>
      <c r="BJ341" s="17" t="s">
        <v>83</v>
      </c>
      <c r="BK341" s="148">
        <f>ROUND(I341*H341,2)</f>
        <v>0</v>
      </c>
      <c r="BL341" s="17" t="s">
        <v>200</v>
      </c>
      <c r="BM341" s="147" t="s">
        <v>755</v>
      </c>
    </row>
    <row r="342" spans="2:65" s="12" customFormat="1">
      <c r="B342" s="153"/>
      <c r="D342" s="154" t="s">
        <v>205</v>
      </c>
      <c r="E342" s="155" t="s">
        <v>1</v>
      </c>
      <c r="F342" s="156" t="s">
        <v>5366</v>
      </c>
      <c r="H342" s="155" t="s">
        <v>1</v>
      </c>
      <c r="I342" s="157"/>
      <c r="L342" s="153"/>
      <c r="M342" s="158"/>
      <c r="T342" s="159"/>
      <c r="AT342" s="155" t="s">
        <v>205</v>
      </c>
      <c r="AU342" s="155" t="s">
        <v>83</v>
      </c>
      <c r="AV342" s="12" t="s">
        <v>83</v>
      </c>
      <c r="AW342" s="12" t="s">
        <v>34</v>
      </c>
      <c r="AX342" s="12" t="s">
        <v>76</v>
      </c>
      <c r="AY342" s="155" t="s">
        <v>191</v>
      </c>
    </row>
    <row r="343" spans="2:65" s="12" customFormat="1">
      <c r="B343" s="153"/>
      <c r="D343" s="154" t="s">
        <v>205</v>
      </c>
      <c r="E343" s="155" t="s">
        <v>1</v>
      </c>
      <c r="F343" s="156" t="s">
        <v>5367</v>
      </c>
      <c r="H343" s="155" t="s">
        <v>1</v>
      </c>
      <c r="I343" s="157"/>
      <c r="L343" s="153"/>
      <c r="M343" s="158"/>
      <c r="T343" s="159"/>
      <c r="AT343" s="155" t="s">
        <v>205</v>
      </c>
      <c r="AU343" s="155" t="s">
        <v>83</v>
      </c>
      <c r="AV343" s="12" t="s">
        <v>83</v>
      </c>
      <c r="AW343" s="12" t="s">
        <v>34</v>
      </c>
      <c r="AX343" s="12" t="s">
        <v>76</v>
      </c>
      <c r="AY343" s="155" t="s">
        <v>191</v>
      </c>
    </row>
    <row r="344" spans="2:65" s="12" customFormat="1">
      <c r="B344" s="153"/>
      <c r="D344" s="154" t="s">
        <v>205</v>
      </c>
      <c r="E344" s="155" t="s">
        <v>1</v>
      </c>
      <c r="F344" s="156" t="s">
        <v>5368</v>
      </c>
      <c r="H344" s="155" t="s">
        <v>1</v>
      </c>
      <c r="I344" s="157"/>
      <c r="L344" s="153"/>
      <c r="M344" s="158"/>
      <c r="T344" s="159"/>
      <c r="AT344" s="155" t="s">
        <v>205</v>
      </c>
      <c r="AU344" s="155" t="s">
        <v>83</v>
      </c>
      <c r="AV344" s="12" t="s">
        <v>83</v>
      </c>
      <c r="AW344" s="12" t="s">
        <v>34</v>
      </c>
      <c r="AX344" s="12" t="s">
        <v>76</v>
      </c>
      <c r="AY344" s="155" t="s">
        <v>191</v>
      </c>
    </row>
    <row r="345" spans="2:65" s="12" customFormat="1">
      <c r="B345" s="153"/>
      <c r="D345" s="154" t="s">
        <v>205</v>
      </c>
      <c r="E345" s="155" t="s">
        <v>1</v>
      </c>
      <c r="F345" s="156" t="s">
        <v>5369</v>
      </c>
      <c r="H345" s="155" t="s">
        <v>1</v>
      </c>
      <c r="I345" s="157"/>
      <c r="L345" s="153"/>
      <c r="M345" s="158"/>
      <c r="T345" s="159"/>
      <c r="AT345" s="155" t="s">
        <v>205</v>
      </c>
      <c r="AU345" s="155" t="s">
        <v>83</v>
      </c>
      <c r="AV345" s="12" t="s">
        <v>83</v>
      </c>
      <c r="AW345" s="12" t="s">
        <v>34</v>
      </c>
      <c r="AX345" s="12" t="s">
        <v>76</v>
      </c>
      <c r="AY345" s="155" t="s">
        <v>191</v>
      </c>
    </row>
    <row r="346" spans="2:65" s="12" customFormat="1">
      <c r="B346" s="153"/>
      <c r="D346" s="154" t="s">
        <v>205</v>
      </c>
      <c r="E346" s="155" t="s">
        <v>1</v>
      </c>
      <c r="F346" s="156" t="s">
        <v>5370</v>
      </c>
      <c r="H346" s="155" t="s">
        <v>1</v>
      </c>
      <c r="I346" s="157"/>
      <c r="L346" s="153"/>
      <c r="M346" s="158"/>
      <c r="T346" s="159"/>
      <c r="AT346" s="155" t="s">
        <v>205</v>
      </c>
      <c r="AU346" s="155" t="s">
        <v>83</v>
      </c>
      <c r="AV346" s="12" t="s">
        <v>83</v>
      </c>
      <c r="AW346" s="12" t="s">
        <v>34</v>
      </c>
      <c r="AX346" s="12" t="s">
        <v>76</v>
      </c>
      <c r="AY346" s="155" t="s">
        <v>191</v>
      </c>
    </row>
    <row r="347" spans="2:65" s="12" customFormat="1">
      <c r="B347" s="153"/>
      <c r="D347" s="154" t="s">
        <v>205</v>
      </c>
      <c r="E347" s="155" t="s">
        <v>1</v>
      </c>
      <c r="F347" s="156" t="s">
        <v>5371</v>
      </c>
      <c r="H347" s="155" t="s">
        <v>1</v>
      </c>
      <c r="I347" s="157"/>
      <c r="L347" s="153"/>
      <c r="M347" s="158"/>
      <c r="T347" s="159"/>
      <c r="AT347" s="155" t="s">
        <v>205</v>
      </c>
      <c r="AU347" s="155" t="s">
        <v>83</v>
      </c>
      <c r="AV347" s="12" t="s">
        <v>83</v>
      </c>
      <c r="AW347" s="12" t="s">
        <v>34</v>
      </c>
      <c r="AX347" s="12" t="s">
        <v>76</v>
      </c>
      <c r="AY347" s="155" t="s">
        <v>191</v>
      </c>
    </row>
    <row r="348" spans="2:65" s="12" customFormat="1">
      <c r="B348" s="153"/>
      <c r="D348" s="154" t="s">
        <v>205</v>
      </c>
      <c r="E348" s="155" t="s">
        <v>1</v>
      </c>
      <c r="F348" s="156" t="s">
        <v>5372</v>
      </c>
      <c r="H348" s="155" t="s">
        <v>1</v>
      </c>
      <c r="I348" s="157"/>
      <c r="L348" s="153"/>
      <c r="M348" s="158"/>
      <c r="T348" s="159"/>
      <c r="AT348" s="155" t="s">
        <v>205</v>
      </c>
      <c r="AU348" s="155" t="s">
        <v>83</v>
      </c>
      <c r="AV348" s="12" t="s">
        <v>83</v>
      </c>
      <c r="AW348" s="12" t="s">
        <v>34</v>
      </c>
      <c r="AX348" s="12" t="s">
        <v>76</v>
      </c>
      <c r="AY348" s="155" t="s">
        <v>191</v>
      </c>
    </row>
    <row r="349" spans="2:65" s="12" customFormat="1">
      <c r="B349" s="153"/>
      <c r="D349" s="154" t="s">
        <v>205</v>
      </c>
      <c r="E349" s="155" t="s">
        <v>1</v>
      </c>
      <c r="F349" s="156" t="s">
        <v>5373</v>
      </c>
      <c r="H349" s="155" t="s">
        <v>1</v>
      </c>
      <c r="I349" s="157"/>
      <c r="L349" s="153"/>
      <c r="M349" s="158"/>
      <c r="T349" s="159"/>
      <c r="AT349" s="155" t="s">
        <v>205</v>
      </c>
      <c r="AU349" s="155" t="s">
        <v>83</v>
      </c>
      <c r="AV349" s="12" t="s">
        <v>83</v>
      </c>
      <c r="AW349" s="12" t="s">
        <v>34</v>
      </c>
      <c r="AX349" s="12" t="s">
        <v>76</v>
      </c>
      <c r="AY349" s="155" t="s">
        <v>191</v>
      </c>
    </row>
    <row r="350" spans="2:65" s="12" customFormat="1">
      <c r="B350" s="153"/>
      <c r="D350" s="154" t="s">
        <v>205</v>
      </c>
      <c r="E350" s="155" t="s">
        <v>1</v>
      </c>
      <c r="F350" s="156" t="s">
        <v>5374</v>
      </c>
      <c r="H350" s="155" t="s">
        <v>1</v>
      </c>
      <c r="I350" s="157"/>
      <c r="L350" s="153"/>
      <c r="M350" s="158"/>
      <c r="T350" s="159"/>
      <c r="AT350" s="155" t="s">
        <v>205</v>
      </c>
      <c r="AU350" s="155" t="s">
        <v>83</v>
      </c>
      <c r="AV350" s="12" t="s">
        <v>83</v>
      </c>
      <c r="AW350" s="12" t="s">
        <v>34</v>
      </c>
      <c r="AX350" s="12" t="s">
        <v>76</v>
      </c>
      <c r="AY350" s="155" t="s">
        <v>191</v>
      </c>
    </row>
    <row r="351" spans="2:65" s="12" customFormat="1">
      <c r="B351" s="153"/>
      <c r="D351" s="154" t="s">
        <v>205</v>
      </c>
      <c r="E351" s="155" t="s">
        <v>1</v>
      </c>
      <c r="F351" s="156" t="s">
        <v>5316</v>
      </c>
      <c r="H351" s="155" t="s">
        <v>1</v>
      </c>
      <c r="I351" s="157"/>
      <c r="L351" s="153"/>
      <c r="M351" s="158"/>
      <c r="T351" s="159"/>
      <c r="AT351" s="155" t="s">
        <v>205</v>
      </c>
      <c r="AU351" s="155" t="s">
        <v>83</v>
      </c>
      <c r="AV351" s="12" t="s">
        <v>83</v>
      </c>
      <c r="AW351" s="12" t="s">
        <v>34</v>
      </c>
      <c r="AX351" s="12" t="s">
        <v>76</v>
      </c>
      <c r="AY351" s="155" t="s">
        <v>191</v>
      </c>
    </row>
    <row r="352" spans="2:65" s="13" customFormat="1">
      <c r="B352" s="160"/>
      <c r="D352" s="154" t="s">
        <v>205</v>
      </c>
      <c r="E352" s="161" t="s">
        <v>1</v>
      </c>
      <c r="F352" s="162" t="s">
        <v>83</v>
      </c>
      <c r="H352" s="163">
        <v>1</v>
      </c>
      <c r="I352" s="164"/>
      <c r="L352" s="160"/>
      <c r="M352" s="165"/>
      <c r="T352" s="166"/>
      <c r="AT352" s="161" t="s">
        <v>205</v>
      </c>
      <c r="AU352" s="161" t="s">
        <v>83</v>
      </c>
      <c r="AV352" s="13" t="s">
        <v>85</v>
      </c>
      <c r="AW352" s="13" t="s">
        <v>34</v>
      </c>
      <c r="AX352" s="13" t="s">
        <v>76</v>
      </c>
      <c r="AY352" s="161" t="s">
        <v>191</v>
      </c>
    </row>
    <row r="353" spans="2:65" s="14" customFormat="1">
      <c r="B353" s="167"/>
      <c r="D353" s="154" t="s">
        <v>205</v>
      </c>
      <c r="E353" s="168" t="s">
        <v>1</v>
      </c>
      <c r="F353" s="169" t="s">
        <v>217</v>
      </c>
      <c r="H353" s="170">
        <v>1</v>
      </c>
      <c r="I353" s="171"/>
      <c r="L353" s="167"/>
      <c r="M353" s="172"/>
      <c r="T353" s="173"/>
      <c r="AT353" s="168" t="s">
        <v>205</v>
      </c>
      <c r="AU353" s="168" t="s">
        <v>83</v>
      </c>
      <c r="AV353" s="14" t="s">
        <v>200</v>
      </c>
      <c r="AW353" s="14" t="s">
        <v>34</v>
      </c>
      <c r="AX353" s="14" t="s">
        <v>83</v>
      </c>
      <c r="AY353" s="168" t="s">
        <v>191</v>
      </c>
    </row>
    <row r="354" spans="2:65" s="1" customFormat="1" ht="55.15" customHeight="1">
      <c r="B354" s="32"/>
      <c r="C354" s="136" t="s">
        <v>444</v>
      </c>
      <c r="D354" s="136" t="s">
        <v>195</v>
      </c>
      <c r="E354" s="137" t="s">
        <v>5378</v>
      </c>
      <c r="F354" s="138" t="s">
        <v>5377</v>
      </c>
      <c r="G354" s="139" t="s">
        <v>378</v>
      </c>
      <c r="H354" s="140">
        <v>1</v>
      </c>
      <c r="I354" s="141"/>
      <c r="J354" s="142">
        <f>ROUND(I354*H354,2)</f>
        <v>0</v>
      </c>
      <c r="K354" s="138" t="s">
        <v>1</v>
      </c>
      <c r="L354" s="32"/>
      <c r="M354" s="143" t="s">
        <v>1</v>
      </c>
      <c r="N354" s="144" t="s">
        <v>41</v>
      </c>
      <c r="P354" s="145">
        <f>O354*H354</f>
        <v>0</v>
      </c>
      <c r="Q354" s="145">
        <v>0</v>
      </c>
      <c r="R354" s="145">
        <f>Q354*H354</f>
        <v>0</v>
      </c>
      <c r="S354" s="145">
        <v>0</v>
      </c>
      <c r="T354" s="146">
        <f>S354*H354</f>
        <v>0</v>
      </c>
      <c r="AR354" s="147" t="s">
        <v>200</v>
      </c>
      <c r="AT354" s="147" t="s">
        <v>195</v>
      </c>
      <c r="AU354" s="147" t="s">
        <v>83</v>
      </c>
      <c r="AY354" s="17" t="s">
        <v>191</v>
      </c>
      <c r="BE354" s="148">
        <f>IF(N354="základní",J354,0)</f>
        <v>0</v>
      </c>
      <c r="BF354" s="148">
        <f>IF(N354="snížená",J354,0)</f>
        <v>0</v>
      </c>
      <c r="BG354" s="148">
        <f>IF(N354="zákl. přenesená",J354,0)</f>
        <v>0</v>
      </c>
      <c r="BH354" s="148">
        <f>IF(N354="sníž. přenesená",J354,0)</f>
        <v>0</v>
      </c>
      <c r="BI354" s="148">
        <f>IF(N354="nulová",J354,0)</f>
        <v>0</v>
      </c>
      <c r="BJ354" s="17" t="s">
        <v>83</v>
      </c>
      <c r="BK354" s="148">
        <f>ROUND(I354*H354,2)</f>
        <v>0</v>
      </c>
      <c r="BL354" s="17" t="s">
        <v>200</v>
      </c>
      <c r="BM354" s="147" t="s">
        <v>774</v>
      </c>
    </row>
    <row r="355" spans="2:65" s="12" customFormat="1">
      <c r="B355" s="153"/>
      <c r="D355" s="154" t="s">
        <v>205</v>
      </c>
      <c r="E355" s="155" t="s">
        <v>1</v>
      </c>
      <c r="F355" s="156" t="s">
        <v>5366</v>
      </c>
      <c r="H355" s="155" t="s">
        <v>1</v>
      </c>
      <c r="I355" s="157"/>
      <c r="L355" s="153"/>
      <c r="M355" s="158"/>
      <c r="T355" s="159"/>
      <c r="AT355" s="155" t="s">
        <v>205</v>
      </c>
      <c r="AU355" s="155" t="s">
        <v>83</v>
      </c>
      <c r="AV355" s="12" t="s">
        <v>83</v>
      </c>
      <c r="AW355" s="12" t="s">
        <v>34</v>
      </c>
      <c r="AX355" s="12" t="s">
        <v>76</v>
      </c>
      <c r="AY355" s="155" t="s">
        <v>191</v>
      </c>
    </row>
    <row r="356" spans="2:65" s="12" customFormat="1">
      <c r="B356" s="153"/>
      <c r="D356" s="154" t="s">
        <v>205</v>
      </c>
      <c r="E356" s="155" t="s">
        <v>1</v>
      </c>
      <c r="F356" s="156" t="s">
        <v>5367</v>
      </c>
      <c r="H356" s="155" t="s">
        <v>1</v>
      </c>
      <c r="I356" s="157"/>
      <c r="L356" s="153"/>
      <c r="M356" s="158"/>
      <c r="T356" s="159"/>
      <c r="AT356" s="155" t="s">
        <v>205</v>
      </c>
      <c r="AU356" s="155" t="s">
        <v>83</v>
      </c>
      <c r="AV356" s="12" t="s">
        <v>83</v>
      </c>
      <c r="AW356" s="12" t="s">
        <v>34</v>
      </c>
      <c r="AX356" s="12" t="s">
        <v>76</v>
      </c>
      <c r="AY356" s="155" t="s">
        <v>191</v>
      </c>
    </row>
    <row r="357" spans="2:65" s="12" customFormat="1">
      <c r="B357" s="153"/>
      <c r="D357" s="154" t="s">
        <v>205</v>
      </c>
      <c r="E357" s="155" t="s">
        <v>1</v>
      </c>
      <c r="F357" s="156" t="s">
        <v>5368</v>
      </c>
      <c r="H357" s="155" t="s">
        <v>1</v>
      </c>
      <c r="I357" s="157"/>
      <c r="L357" s="153"/>
      <c r="M357" s="158"/>
      <c r="T357" s="159"/>
      <c r="AT357" s="155" t="s">
        <v>205</v>
      </c>
      <c r="AU357" s="155" t="s">
        <v>83</v>
      </c>
      <c r="AV357" s="12" t="s">
        <v>83</v>
      </c>
      <c r="AW357" s="12" t="s">
        <v>34</v>
      </c>
      <c r="AX357" s="12" t="s">
        <v>76</v>
      </c>
      <c r="AY357" s="155" t="s">
        <v>191</v>
      </c>
    </row>
    <row r="358" spans="2:65" s="12" customFormat="1">
      <c r="B358" s="153"/>
      <c r="D358" s="154" t="s">
        <v>205</v>
      </c>
      <c r="E358" s="155" t="s">
        <v>1</v>
      </c>
      <c r="F358" s="156" t="s">
        <v>5369</v>
      </c>
      <c r="H358" s="155" t="s">
        <v>1</v>
      </c>
      <c r="I358" s="157"/>
      <c r="L358" s="153"/>
      <c r="M358" s="158"/>
      <c r="T358" s="159"/>
      <c r="AT358" s="155" t="s">
        <v>205</v>
      </c>
      <c r="AU358" s="155" t="s">
        <v>83</v>
      </c>
      <c r="AV358" s="12" t="s">
        <v>83</v>
      </c>
      <c r="AW358" s="12" t="s">
        <v>34</v>
      </c>
      <c r="AX358" s="12" t="s">
        <v>76</v>
      </c>
      <c r="AY358" s="155" t="s">
        <v>191</v>
      </c>
    </row>
    <row r="359" spans="2:65" s="12" customFormat="1">
      <c r="B359" s="153"/>
      <c r="D359" s="154" t="s">
        <v>205</v>
      </c>
      <c r="E359" s="155" t="s">
        <v>1</v>
      </c>
      <c r="F359" s="156" t="s">
        <v>5370</v>
      </c>
      <c r="H359" s="155" t="s">
        <v>1</v>
      </c>
      <c r="I359" s="157"/>
      <c r="L359" s="153"/>
      <c r="M359" s="158"/>
      <c r="T359" s="159"/>
      <c r="AT359" s="155" t="s">
        <v>205</v>
      </c>
      <c r="AU359" s="155" t="s">
        <v>83</v>
      </c>
      <c r="AV359" s="12" t="s">
        <v>83</v>
      </c>
      <c r="AW359" s="12" t="s">
        <v>34</v>
      </c>
      <c r="AX359" s="12" t="s">
        <v>76</v>
      </c>
      <c r="AY359" s="155" t="s">
        <v>191</v>
      </c>
    </row>
    <row r="360" spans="2:65" s="12" customFormat="1">
      <c r="B360" s="153"/>
      <c r="D360" s="154" t="s">
        <v>205</v>
      </c>
      <c r="E360" s="155" t="s">
        <v>1</v>
      </c>
      <c r="F360" s="156" t="s">
        <v>5371</v>
      </c>
      <c r="H360" s="155" t="s">
        <v>1</v>
      </c>
      <c r="I360" s="157"/>
      <c r="L360" s="153"/>
      <c r="M360" s="158"/>
      <c r="T360" s="159"/>
      <c r="AT360" s="155" t="s">
        <v>205</v>
      </c>
      <c r="AU360" s="155" t="s">
        <v>83</v>
      </c>
      <c r="AV360" s="12" t="s">
        <v>83</v>
      </c>
      <c r="AW360" s="12" t="s">
        <v>34</v>
      </c>
      <c r="AX360" s="12" t="s">
        <v>76</v>
      </c>
      <c r="AY360" s="155" t="s">
        <v>191</v>
      </c>
    </row>
    <row r="361" spans="2:65" s="12" customFormat="1">
      <c r="B361" s="153"/>
      <c r="D361" s="154" t="s">
        <v>205</v>
      </c>
      <c r="E361" s="155" t="s">
        <v>1</v>
      </c>
      <c r="F361" s="156" t="s">
        <v>5372</v>
      </c>
      <c r="H361" s="155" t="s">
        <v>1</v>
      </c>
      <c r="I361" s="157"/>
      <c r="L361" s="153"/>
      <c r="M361" s="158"/>
      <c r="T361" s="159"/>
      <c r="AT361" s="155" t="s">
        <v>205</v>
      </c>
      <c r="AU361" s="155" t="s">
        <v>83</v>
      </c>
      <c r="AV361" s="12" t="s">
        <v>83</v>
      </c>
      <c r="AW361" s="12" t="s">
        <v>34</v>
      </c>
      <c r="AX361" s="12" t="s">
        <v>76</v>
      </c>
      <c r="AY361" s="155" t="s">
        <v>191</v>
      </c>
    </row>
    <row r="362" spans="2:65" s="12" customFormat="1">
      <c r="B362" s="153"/>
      <c r="D362" s="154" t="s">
        <v>205</v>
      </c>
      <c r="E362" s="155" t="s">
        <v>1</v>
      </c>
      <c r="F362" s="156" t="s">
        <v>5373</v>
      </c>
      <c r="H362" s="155" t="s">
        <v>1</v>
      </c>
      <c r="I362" s="157"/>
      <c r="L362" s="153"/>
      <c r="M362" s="158"/>
      <c r="T362" s="159"/>
      <c r="AT362" s="155" t="s">
        <v>205</v>
      </c>
      <c r="AU362" s="155" t="s">
        <v>83</v>
      </c>
      <c r="AV362" s="12" t="s">
        <v>83</v>
      </c>
      <c r="AW362" s="12" t="s">
        <v>34</v>
      </c>
      <c r="AX362" s="12" t="s">
        <v>76</v>
      </c>
      <c r="AY362" s="155" t="s">
        <v>191</v>
      </c>
    </row>
    <row r="363" spans="2:65" s="12" customFormat="1">
      <c r="B363" s="153"/>
      <c r="D363" s="154" t="s">
        <v>205</v>
      </c>
      <c r="E363" s="155" t="s">
        <v>1</v>
      </c>
      <c r="F363" s="156" t="s">
        <v>5374</v>
      </c>
      <c r="H363" s="155" t="s">
        <v>1</v>
      </c>
      <c r="I363" s="157"/>
      <c r="L363" s="153"/>
      <c r="M363" s="158"/>
      <c r="T363" s="159"/>
      <c r="AT363" s="155" t="s">
        <v>205</v>
      </c>
      <c r="AU363" s="155" t="s">
        <v>83</v>
      </c>
      <c r="AV363" s="12" t="s">
        <v>83</v>
      </c>
      <c r="AW363" s="12" t="s">
        <v>34</v>
      </c>
      <c r="AX363" s="12" t="s">
        <v>76</v>
      </c>
      <c r="AY363" s="155" t="s">
        <v>191</v>
      </c>
    </row>
    <row r="364" spans="2:65" s="12" customFormat="1">
      <c r="B364" s="153"/>
      <c r="D364" s="154" t="s">
        <v>205</v>
      </c>
      <c r="E364" s="155" t="s">
        <v>1</v>
      </c>
      <c r="F364" s="156" t="s">
        <v>5316</v>
      </c>
      <c r="H364" s="155" t="s">
        <v>1</v>
      </c>
      <c r="I364" s="157"/>
      <c r="L364" s="153"/>
      <c r="M364" s="158"/>
      <c r="T364" s="159"/>
      <c r="AT364" s="155" t="s">
        <v>205</v>
      </c>
      <c r="AU364" s="155" t="s">
        <v>83</v>
      </c>
      <c r="AV364" s="12" t="s">
        <v>83</v>
      </c>
      <c r="AW364" s="12" t="s">
        <v>34</v>
      </c>
      <c r="AX364" s="12" t="s">
        <v>76</v>
      </c>
      <c r="AY364" s="155" t="s">
        <v>191</v>
      </c>
    </row>
    <row r="365" spans="2:65" s="13" customFormat="1">
      <c r="B365" s="160"/>
      <c r="D365" s="154" t="s">
        <v>205</v>
      </c>
      <c r="E365" s="161" t="s">
        <v>1</v>
      </c>
      <c r="F365" s="162" t="s">
        <v>83</v>
      </c>
      <c r="H365" s="163">
        <v>1</v>
      </c>
      <c r="I365" s="164"/>
      <c r="L365" s="160"/>
      <c r="M365" s="165"/>
      <c r="T365" s="166"/>
      <c r="AT365" s="161" t="s">
        <v>205</v>
      </c>
      <c r="AU365" s="161" t="s">
        <v>83</v>
      </c>
      <c r="AV365" s="13" t="s">
        <v>85</v>
      </c>
      <c r="AW365" s="13" t="s">
        <v>34</v>
      </c>
      <c r="AX365" s="13" t="s">
        <v>76</v>
      </c>
      <c r="AY365" s="161" t="s">
        <v>191</v>
      </c>
    </row>
    <row r="366" spans="2:65" s="14" customFormat="1">
      <c r="B366" s="167"/>
      <c r="D366" s="154" t="s">
        <v>205</v>
      </c>
      <c r="E366" s="168" t="s">
        <v>1</v>
      </c>
      <c r="F366" s="169" t="s">
        <v>217</v>
      </c>
      <c r="H366" s="170">
        <v>1</v>
      </c>
      <c r="I366" s="171"/>
      <c r="L366" s="167"/>
      <c r="M366" s="172"/>
      <c r="T366" s="173"/>
      <c r="AT366" s="168" t="s">
        <v>205</v>
      </c>
      <c r="AU366" s="168" t="s">
        <v>83</v>
      </c>
      <c r="AV366" s="14" t="s">
        <v>200</v>
      </c>
      <c r="AW366" s="14" t="s">
        <v>34</v>
      </c>
      <c r="AX366" s="14" t="s">
        <v>83</v>
      </c>
      <c r="AY366" s="168" t="s">
        <v>191</v>
      </c>
    </row>
    <row r="367" spans="2:65" s="1" customFormat="1" ht="60" customHeight="1">
      <c r="B367" s="32"/>
      <c r="C367" s="136" t="s">
        <v>451</v>
      </c>
      <c r="D367" s="136" t="s">
        <v>195</v>
      </c>
      <c r="E367" s="137" t="s">
        <v>5379</v>
      </c>
      <c r="F367" s="138" t="s">
        <v>5380</v>
      </c>
      <c r="G367" s="139" t="s">
        <v>3064</v>
      </c>
      <c r="H367" s="140">
        <v>30</v>
      </c>
      <c r="I367" s="141"/>
      <c r="J367" s="142">
        <f>ROUND(I367*H367,2)</f>
        <v>0</v>
      </c>
      <c r="K367" s="138" t="s">
        <v>1</v>
      </c>
      <c r="L367" s="32"/>
      <c r="M367" s="143" t="s">
        <v>1</v>
      </c>
      <c r="N367" s="144" t="s">
        <v>41</v>
      </c>
      <c r="P367" s="145">
        <f>O367*H367</f>
        <v>0</v>
      </c>
      <c r="Q367" s="145">
        <v>0</v>
      </c>
      <c r="R367" s="145">
        <f>Q367*H367</f>
        <v>0</v>
      </c>
      <c r="S367" s="145">
        <v>0</v>
      </c>
      <c r="T367" s="146">
        <f>S367*H367</f>
        <v>0</v>
      </c>
      <c r="AR367" s="147" t="s">
        <v>200</v>
      </c>
      <c r="AT367" s="147" t="s">
        <v>195</v>
      </c>
      <c r="AU367" s="147" t="s">
        <v>83</v>
      </c>
      <c r="AY367" s="17" t="s">
        <v>191</v>
      </c>
      <c r="BE367" s="148">
        <f>IF(N367="základní",J367,0)</f>
        <v>0</v>
      </c>
      <c r="BF367" s="148">
        <f>IF(N367="snížená",J367,0)</f>
        <v>0</v>
      </c>
      <c r="BG367" s="148">
        <f>IF(N367="zákl. přenesená",J367,0)</f>
        <v>0</v>
      </c>
      <c r="BH367" s="148">
        <f>IF(N367="sníž. přenesená",J367,0)</f>
        <v>0</v>
      </c>
      <c r="BI367" s="148">
        <f>IF(N367="nulová",J367,0)</f>
        <v>0</v>
      </c>
      <c r="BJ367" s="17" t="s">
        <v>83</v>
      </c>
      <c r="BK367" s="148">
        <f>ROUND(I367*H367,2)</f>
        <v>0</v>
      </c>
      <c r="BL367" s="17" t="s">
        <v>200</v>
      </c>
      <c r="BM367" s="147" t="s">
        <v>785</v>
      </c>
    </row>
    <row r="368" spans="2:65" s="1" customFormat="1" ht="24" customHeight="1">
      <c r="B368" s="32"/>
      <c r="C368" s="136" t="s">
        <v>457</v>
      </c>
      <c r="D368" s="136" t="s">
        <v>195</v>
      </c>
      <c r="E368" s="137" t="s">
        <v>5381</v>
      </c>
      <c r="F368" s="138" t="s">
        <v>5382</v>
      </c>
      <c r="G368" s="139" t="s">
        <v>271</v>
      </c>
      <c r="H368" s="140">
        <v>1.6</v>
      </c>
      <c r="I368" s="141"/>
      <c r="J368" s="142">
        <f>ROUND(I368*H368,2)</f>
        <v>0</v>
      </c>
      <c r="K368" s="138" t="s">
        <v>1</v>
      </c>
      <c r="L368" s="32"/>
      <c r="M368" s="143" t="s">
        <v>1</v>
      </c>
      <c r="N368" s="144" t="s">
        <v>41</v>
      </c>
      <c r="P368" s="145">
        <f>O368*H368</f>
        <v>0</v>
      </c>
      <c r="Q368" s="145">
        <v>0</v>
      </c>
      <c r="R368" s="145">
        <f>Q368*H368</f>
        <v>0</v>
      </c>
      <c r="S368" s="145">
        <v>0</v>
      </c>
      <c r="T368" s="146">
        <f>S368*H368</f>
        <v>0</v>
      </c>
      <c r="AR368" s="147" t="s">
        <v>200</v>
      </c>
      <c r="AT368" s="147" t="s">
        <v>195</v>
      </c>
      <c r="AU368" s="147" t="s">
        <v>83</v>
      </c>
      <c r="AY368" s="17" t="s">
        <v>191</v>
      </c>
      <c r="BE368" s="148">
        <f>IF(N368="základní",J368,0)</f>
        <v>0</v>
      </c>
      <c r="BF368" s="148">
        <f>IF(N368="snížená",J368,0)</f>
        <v>0</v>
      </c>
      <c r="BG368" s="148">
        <f>IF(N368="zákl. přenesená",J368,0)</f>
        <v>0</v>
      </c>
      <c r="BH368" s="148">
        <f>IF(N368="sníž. přenesená",J368,0)</f>
        <v>0</v>
      </c>
      <c r="BI368" s="148">
        <f>IF(N368="nulová",J368,0)</f>
        <v>0</v>
      </c>
      <c r="BJ368" s="17" t="s">
        <v>83</v>
      </c>
      <c r="BK368" s="148">
        <f>ROUND(I368*H368,2)</f>
        <v>0</v>
      </c>
      <c r="BL368" s="17" t="s">
        <v>200</v>
      </c>
      <c r="BM368" s="147" t="s">
        <v>797</v>
      </c>
    </row>
    <row r="369" spans="2:65" s="11" customFormat="1" ht="25.9" customHeight="1">
      <c r="B369" s="124"/>
      <c r="D369" s="125" t="s">
        <v>75</v>
      </c>
      <c r="E369" s="126" t="s">
        <v>5383</v>
      </c>
      <c r="F369" s="126" t="s">
        <v>5384</v>
      </c>
      <c r="I369" s="127"/>
      <c r="J369" s="128">
        <f>BK369</f>
        <v>0</v>
      </c>
      <c r="L369" s="124"/>
      <c r="M369" s="129"/>
      <c r="P369" s="130">
        <f>SUM(P370:P446)</f>
        <v>0</v>
      </c>
      <c r="R369" s="130">
        <f>SUM(R370:R446)</f>
        <v>0</v>
      </c>
      <c r="T369" s="131">
        <f>SUM(T370:T446)</f>
        <v>0</v>
      </c>
      <c r="AR369" s="125" t="s">
        <v>83</v>
      </c>
      <c r="AT369" s="132" t="s">
        <v>75</v>
      </c>
      <c r="AU369" s="132" t="s">
        <v>76</v>
      </c>
      <c r="AY369" s="125" t="s">
        <v>191</v>
      </c>
      <c r="BK369" s="133">
        <f>SUM(BK370:BK446)</f>
        <v>0</v>
      </c>
    </row>
    <row r="370" spans="2:65" s="1" customFormat="1" ht="40.9" customHeight="1">
      <c r="B370" s="32"/>
      <c r="C370" s="136" t="s">
        <v>465</v>
      </c>
      <c r="D370" s="136" t="s">
        <v>195</v>
      </c>
      <c r="E370" s="137" t="s">
        <v>5385</v>
      </c>
      <c r="F370" s="138" t="s">
        <v>5386</v>
      </c>
      <c r="G370" s="139" t="s">
        <v>378</v>
      </c>
      <c r="H370" s="140">
        <v>1</v>
      </c>
      <c r="I370" s="141"/>
      <c r="J370" s="142">
        <f>ROUND(I370*H370,2)</f>
        <v>0</v>
      </c>
      <c r="K370" s="138" t="s">
        <v>1</v>
      </c>
      <c r="L370" s="32"/>
      <c r="M370" s="143" t="s">
        <v>1</v>
      </c>
      <c r="N370" s="144" t="s">
        <v>41</v>
      </c>
      <c r="P370" s="145">
        <f>O370*H370</f>
        <v>0</v>
      </c>
      <c r="Q370" s="145">
        <v>0</v>
      </c>
      <c r="R370" s="145">
        <f>Q370*H370</f>
        <v>0</v>
      </c>
      <c r="S370" s="145">
        <v>0</v>
      </c>
      <c r="T370" s="146">
        <f>S370*H370</f>
        <v>0</v>
      </c>
      <c r="AR370" s="147" t="s">
        <v>200</v>
      </c>
      <c r="AT370" s="147" t="s">
        <v>195</v>
      </c>
      <c r="AU370" s="147" t="s">
        <v>83</v>
      </c>
      <c r="AY370" s="17" t="s">
        <v>191</v>
      </c>
      <c r="BE370" s="148">
        <f>IF(N370="základní",J370,0)</f>
        <v>0</v>
      </c>
      <c r="BF370" s="148">
        <f>IF(N370="snížená",J370,0)</f>
        <v>0</v>
      </c>
      <c r="BG370" s="148">
        <f>IF(N370="zákl. přenesená",J370,0)</f>
        <v>0</v>
      </c>
      <c r="BH370" s="148">
        <f>IF(N370="sníž. přenesená",J370,0)</f>
        <v>0</v>
      </c>
      <c r="BI370" s="148">
        <f>IF(N370="nulová",J370,0)</f>
        <v>0</v>
      </c>
      <c r="BJ370" s="17" t="s">
        <v>83</v>
      </c>
      <c r="BK370" s="148">
        <f>ROUND(I370*H370,2)</f>
        <v>0</v>
      </c>
      <c r="BL370" s="17" t="s">
        <v>200</v>
      </c>
      <c r="BM370" s="147" t="s">
        <v>809</v>
      </c>
    </row>
    <row r="371" spans="2:65" s="12" customFormat="1">
      <c r="B371" s="153"/>
      <c r="D371" s="154" t="s">
        <v>205</v>
      </c>
      <c r="E371" s="155" t="s">
        <v>1</v>
      </c>
      <c r="F371" s="156" t="s">
        <v>5289</v>
      </c>
      <c r="H371" s="155" t="s">
        <v>1</v>
      </c>
      <c r="I371" s="157"/>
      <c r="L371" s="153"/>
      <c r="M371" s="158"/>
      <c r="T371" s="159"/>
      <c r="AT371" s="155" t="s">
        <v>205</v>
      </c>
      <c r="AU371" s="155" t="s">
        <v>83</v>
      </c>
      <c r="AV371" s="12" t="s">
        <v>83</v>
      </c>
      <c r="AW371" s="12" t="s">
        <v>34</v>
      </c>
      <c r="AX371" s="12" t="s">
        <v>76</v>
      </c>
      <c r="AY371" s="155" t="s">
        <v>191</v>
      </c>
    </row>
    <row r="372" spans="2:65" s="12" customFormat="1">
      <c r="B372" s="153"/>
      <c r="D372" s="154" t="s">
        <v>205</v>
      </c>
      <c r="E372" s="155" t="s">
        <v>1</v>
      </c>
      <c r="F372" s="156" t="s">
        <v>5387</v>
      </c>
      <c r="H372" s="155" t="s">
        <v>1</v>
      </c>
      <c r="I372" s="157"/>
      <c r="L372" s="153"/>
      <c r="M372" s="158"/>
      <c r="T372" s="159"/>
      <c r="AT372" s="155" t="s">
        <v>205</v>
      </c>
      <c r="AU372" s="155" t="s">
        <v>83</v>
      </c>
      <c r="AV372" s="12" t="s">
        <v>83</v>
      </c>
      <c r="AW372" s="12" t="s">
        <v>34</v>
      </c>
      <c r="AX372" s="12" t="s">
        <v>76</v>
      </c>
      <c r="AY372" s="155" t="s">
        <v>191</v>
      </c>
    </row>
    <row r="373" spans="2:65" s="12" customFormat="1">
      <c r="B373" s="153"/>
      <c r="D373" s="154" t="s">
        <v>205</v>
      </c>
      <c r="E373" s="155" t="s">
        <v>1</v>
      </c>
      <c r="F373" s="156" t="s">
        <v>5388</v>
      </c>
      <c r="H373" s="155" t="s">
        <v>1</v>
      </c>
      <c r="I373" s="157"/>
      <c r="L373" s="153"/>
      <c r="M373" s="158"/>
      <c r="T373" s="159"/>
      <c r="AT373" s="155" t="s">
        <v>205</v>
      </c>
      <c r="AU373" s="155" t="s">
        <v>83</v>
      </c>
      <c r="AV373" s="12" t="s">
        <v>83</v>
      </c>
      <c r="AW373" s="12" t="s">
        <v>34</v>
      </c>
      <c r="AX373" s="12" t="s">
        <v>76</v>
      </c>
      <c r="AY373" s="155" t="s">
        <v>191</v>
      </c>
    </row>
    <row r="374" spans="2:65" s="12" customFormat="1">
      <c r="B374" s="153"/>
      <c r="D374" s="154" t="s">
        <v>205</v>
      </c>
      <c r="E374" s="155" t="s">
        <v>1</v>
      </c>
      <c r="F374" s="156" t="s">
        <v>5389</v>
      </c>
      <c r="H374" s="155" t="s">
        <v>1</v>
      </c>
      <c r="I374" s="157"/>
      <c r="L374" s="153"/>
      <c r="M374" s="158"/>
      <c r="T374" s="159"/>
      <c r="AT374" s="155" t="s">
        <v>205</v>
      </c>
      <c r="AU374" s="155" t="s">
        <v>83</v>
      </c>
      <c r="AV374" s="12" t="s">
        <v>83</v>
      </c>
      <c r="AW374" s="12" t="s">
        <v>34</v>
      </c>
      <c r="AX374" s="12" t="s">
        <v>76</v>
      </c>
      <c r="AY374" s="155" t="s">
        <v>191</v>
      </c>
    </row>
    <row r="375" spans="2:65" s="12" customFormat="1">
      <c r="B375" s="153"/>
      <c r="D375" s="154" t="s">
        <v>205</v>
      </c>
      <c r="E375" s="155" t="s">
        <v>1</v>
      </c>
      <c r="F375" s="156" t="s">
        <v>5390</v>
      </c>
      <c r="H375" s="155" t="s">
        <v>1</v>
      </c>
      <c r="I375" s="157"/>
      <c r="L375" s="153"/>
      <c r="M375" s="158"/>
      <c r="T375" s="159"/>
      <c r="AT375" s="155" t="s">
        <v>205</v>
      </c>
      <c r="AU375" s="155" t="s">
        <v>83</v>
      </c>
      <c r="AV375" s="12" t="s">
        <v>83</v>
      </c>
      <c r="AW375" s="12" t="s">
        <v>34</v>
      </c>
      <c r="AX375" s="12" t="s">
        <v>76</v>
      </c>
      <c r="AY375" s="155" t="s">
        <v>191</v>
      </c>
    </row>
    <row r="376" spans="2:65" s="12" customFormat="1">
      <c r="B376" s="153"/>
      <c r="D376" s="154" t="s">
        <v>205</v>
      </c>
      <c r="E376" s="155" t="s">
        <v>1</v>
      </c>
      <c r="F376" s="156" t="s">
        <v>5391</v>
      </c>
      <c r="H376" s="155" t="s">
        <v>1</v>
      </c>
      <c r="I376" s="157"/>
      <c r="L376" s="153"/>
      <c r="M376" s="158"/>
      <c r="T376" s="159"/>
      <c r="AT376" s="155" t="s">
        <v>205</v>
      </c>
      <c r="AU376" s="155" t="s">
        <v>83</v>
      </c>
      <c r="AV376" s="12" t="s">
        <v>83</v>
      </c>
      <c r="AW376" s="12" t="s">
        <v>34</v>
      </c>
      <c r="AX376" s="12" t="s">
        <v>76</v>
      </c>
      <c r="AY376" s="155" t="s">
        <v>191</v>
      </c>
    </row>
    <row r="377" spans="2:65" s="12" customFormat="1">
      <c r="B377" s="153"/>
      <c r="D377" s="154" t="s">
        <v>205</v>
      </c>
      <c r="E377" s="155" t="s">
        <v>1</v>
      </c>
      <c r="F377" s="156" t="s">
        <v>5392</v>
      </c>
      <c r="H377" s="155" t="s">
        <v>1</v>
      </c>
      <c r="I377" s="157"/>
      <c r="L377" s="153"/>
      <c r="M377" s="158"/>
      <c r="T377" s="159"/>
      <c r="AT377" s="155" t="s">
        <v>205</v>
      </c>
      <c r="AU377" s="155" t="s">
        <v>83</v>
      </c>
      <c r="AV377" s="12" t="s">
        <v>83</v>
      </c>
      <c r="AW377" s="12" t="s">
        <v>34</v>
      </c>
      <c r="AX377" s="12" t="s">
        <v>76</v>
      </c>
      <c r="AY377" s="155" t="s">
        <v>191</v>
      </c>
    </row>
    <row r="378" spans="2:65" s="12" customFormat="1">
      <c r="B378" s="153"/>
      <c r="D378" s="154" t="s">
        <v>205</v>
      </c>
      <c r="E378" s="155" t="s">
        <v>1</v>
      </c>
      <c r="F378" s="156" t="s">
        <v>5316</v>
      </c>
      <c r="H378" s="155" t="s">
        <v>1</v>
      </c>
      <c r="I378" s="157"/>
      <c r="L378" s="153"/>
      <c r="M378" s="158"/>
      <c r="T378" s="159"/>
      <c r="AT378" s="155" t="s">
        <v>205</v>
      </c>
      <c r="AU378" s="155" t="s">
        <v>83</v>
      </c>
      <c r="AV378" s="12" t="s">
        <v>83</v>
      </c>
      <c r="AW378" s="12" t="s">
        <v>34</v>
      </c>
      <c r="AX378" s="12" t="s">
        <v>76</v>
      </c>
      <c r="AY378" s="155" t="s">
        <v>191</v>
      </c>
    </row>
    <row r="379" spans="2:65" s="13" customFormat="1">
      <c r="B379" s="160"/>
      <c r="D379" s="154" t="s">
        <v>205</v>
      </c>
      <c r="E379" s="161" t="s">
        <v>1</v>
      </c>
      <c r="F379" s="162" t="s">
        <v>83</v>
      </c>
      <c r="H379" s="163">
        <v>1</v>
      </c>
      <c r="I379" s="164"/>
      <c r="L379" s="160"/>
      <c r="M379" s="165"/>
      <c r="T379" s="166"/>
      <c r="AT379" s="161" t="s">
        <v>205</v>
      </c>
      <c r="AU379" s="161" t="s">
        <v>83</v>
      </c>
      <c r="AV379" s="13" t="s">
        <v>85</v>
      </c>
      <c r="AW379" s="13" t="s">
        <v>34</v>
      </c>
      <c r="AX379" s="13" t="s">
        <v>76</v>
      </c>
      <c r="AY379" s="161" t="s">
        <v>191</v>
      </c>
    </row>
    <row r="380" spans="2:65" s="14" customFormat="1">
      <c r="B380" s="167"/>
      <c r="D380" s="154" t="s">
        <v>205</v>
      </c>
      <c r="E380" s="168" t="s">
        <v>1</v>
      </c>
      <c r="F380" s="169" t="s">
        <v>217</v>
      </c>
      <c r="H380" s="170">
        <v>1</v>
      </c>
      <c r="I380" s="171"/>
      <c r="L380" s="167"/>
      <c r="M380" s="172"/>
      <c r="T380" s="173"/>
      <c r="AT380" s="168" t="s">
        <v>205</v>
      </c>
      <c r="AU380" s="168" t="s">
        <v>83</v>
      </c>
      <c r="AV380" s="14" t="s">
        <v>200</v>
      </c>
      <c r="AW380" s="14" t="s">
        <v>34</v>
      </c>
      <c r="AX380" s="14" t="s">
        <v>83</v>
      </c>
      <c r="AY380" s="168" t="s">
        <v>191</v>
      </c>
    </row>
    <row r="381" spans="2:65" s="1" customFormat="1" ht="24" customHeight="1">
      <c r="B381" s="32"/>
      <c r="C381" s="136" t="s">
        <v>474</v>
      </c>
      <c r="D381" s="136" t="s">
        <v>195</v>
      </c>
      <c r="E381" s="137" t="s">
        <v>5393</v>
      </c>
      <c r="F381" s="138" t="s">
        <v>5394</v>
      </c>
      <c r="G381" s="139" t="s">
        <v>378</v>
      </c>
      <c r="H381" s="140">
        <v>2</v>
      </c>
      <c r="I381" s="141"/>
      <c r="J381" s="142">
        <f>ROUND(I381*H381,2)</f>
        <v>0</v>
      </c>
      <c r="K381" s="138" t="s">
        <v>1</v>
      </c>
      <c r="L381" s="32"/>
      <c r="M381" s="143" t="s">
        <v>1</v>
      </c>
      <c r="N381" s="144" t="s">
        <v>41</v>
      </c>
      <c r="P381" s="145">
        <f>O381*H381</f>
        <v>0</v>
      </c>
      <c r="Q381" s="145">
        <v>0</v>
      </c>
      <c r="R381" s="145">
        <f>Q381*H381</f>
        <v>0</v>
      </c>
      <c r="S381" s="145">
        <v>0</v>
      </c>
      <c r="T381" s="146">
        <f>S381*H381</f>
        <v>0</v>
      </c>
      <c r="AR381" s="147" t="s">
        <v>200</v>
      </c>
      <c r="AT381" s="147" t="s">
        <v>195</v>
      </c>
      <c r="AU381" s="147" t="s">
        <v>83</v>
      </c>
      <c r="AY381" s="17" t="s">
        <v>191</v>
      </c>
      <c r="BE381" s="148">
        <f>IF(N381="základní",J381,0)</f>
        <v>0</v>
      </c>
      <c r="BF381" s="148">
        <f>IF(N381="snížená",J381,0)</f>
        <v>0</v>
      </c>
      <c r="BG381" s="148">
        <f>IF(N381="zákl. přenesená",J381,0)</f>
        <v>0</v>
      </c>
      <c r="BH381" s="148">
        <f>IF(N381="sníž. přenesená",J381,0)</f>
        <v>0</v>
      </c>
      <c r="BI381" s="148">
        <f>IF(N381="nulová",J381,0)</f>
        <v>0</v>
      </c>
      <c r="BJ381" s="17" t="s">
        <v>83</v>
      </c>
      <c r="BK381" s="148">
        <f>ROUND(I381*H381,2)</f>
        <v>0</v>
      </c>
      <c r="BL381" s="17" t="s">
        <v>200</v>
      </c>
      <c r="BM381" s="147" t="s">
        <v>822</v>
      </c>
    </row>
    <row r="382" spans="2:65" s="12" customFormat="1">
      <c r="B382" s="153"/>
      <c r="D382" s="154" t="s">
        <v>205</v>
      </c>
      <c r="E382" s="155" t="s">
        <v>1</v>
      </c>
      <c r="F382" s="156" t="s">
        <v>5316</v>
      </c>
      <c r="H382" s="155" t="s">
        <v>1</v>
      </c>
      <c r="I382" s="157"/>
      <c r="L382" s="153"/>
      <c r="M382" s="158"/>
      <c r="T382" s="159"/>
      <c r="AT382" s="155" t="s">
        <v>205</v>
      </c>
      <c r="AU382" s="155" t="s">
        <v>83</v>
      </c>
      <c r="AV382" s="12" t="s">
        <v>83</v>
      </c>
      <c r="AW382" s="12" t="s">
        <v>34</v>
      </c>
      <c r="AX382" s="12" t="s">
        <v>76</v>
      </c>
      <c r="AY382" s="155" t="s">
        <v>191</v>
      </c>
    </row>
    <row r="383" spans="2:65" s="13" customFormat="1">
      <c r="B383" s="160"/>
      <c r="D383" s="154" t="s">
        <v>205</v>
      </c>
      <c r="E383" s="161" t="s">
        <v>1</v>
      </c>
      <c r="F383" s="162" t="s">
        <v>85</v>
      </c>
      <c r="H383" s="163">
        <v>2</v>
      </c>
      <c r="I383" s="164"/>
      <c r="L383" s="160"/>
      <c r="M383" s="165"/>
      <c r="T383" s="166"/>
      <c r="AT383" s="161" t="s">
        <v>205</v>
      </c>
      <c r="AU383" s="161" t="s">
        <v>83</v>
      </c>
      <c r="AV383" s="13" t="s">
        <v>85</v>
      </c>
      <c r="AW383" s="13" t="s">
        <v>34</v>
      </c>
      <c r="AX383" s="13" t="s">
        <v>76</v>
      </c>
      <c r="AY383" s="161" t="s">
        <v>191</v>
      </c>
    </row>
    <row r="384" spans="2:65" s="14" customFormat="1">
      <c r="B384" s="167"/>
      <c r="D384" s="154" t="s">
        <v>205</v>
      </c>
      <c r="E384" s="168" t="s">
        <v>1</v>
      </c>
      <c r="F384" s="169" t="s">
        <v>217</v>
      </c>
      <c r="H384" s="170">
        <v>2</v>
      </c>
      <c r="I384" s="171"/>
      <c r="L384" s="167"/>
      <c r="M384" s="172"/>
      <c r="T384" s="173"/>
      <c r="AT384" s="168" t="s">
        <v>205</v>
      </c>
      <c r="AU384" s="168" t="s">
        <v>83</v>
      </c>
      <c r="AV384" s="14" t="s">
        <v>200</v>
      </c>
      <c r="AW384" s="14" t="s">
        <v>34</v>
      </c>
      <c r="AX384" s="14" t="s">
        <v>83</v>
      </c>
      <c r="AY384" s="168" t="s">
        <v>191</v>
      </c>
    </row>
    <row r="385" spans="2:65" s="1" customFormat="1" ht="26.45" customHeight="1">
      <c r="B385" s="32"/>
      <c r="C385" s="136" t="s">
        <v>479</v>
      </c>
      <c r="D385" s="136" t="s">
        <v>195</v>
      </c>
      <c r="E385" s="137" t="s">
        <v>5395</v>
      </c>
      <c r="F385" s="138" t="s">
        <v>5396</v>
      </c>
      <c r="G385" s="139" t="s">
        <v>378</v>
      </c>
      <c r="H385" s="140">
        <v>1</v>
      </c>
      <c r="I385" s="141"/>
      <c r="J385" s="142">
        <f>ROUND(I385*H385,2)</f>
        <v>0</v>
      </c>
      <c r="K385" s="138" t="s">
        <v>1</v>
      </c>
      <c r="L385" s="32"/>
      <c r="M385" s="143" t="s">
        <v>1</v>
      </c>
      <c r="N385" s="144" t="s">
        <v>41</v>
      </c>
      <c r="P385" s="145">
        <f>O385*H385</f>
        <v>0</v>
      </c>
      <c r="Q385" s="145">
        <v>0</v>
      </c>
      <c r="R385" s="145">
        <f>Q385*H385</f>
        <v>0</v>
      </c>
      <c r="S385" s="145">
        <v>0</v>
      </c>
      <c r="T385" s="146">
        <f>S385*H385</f>
        <v>0</v>
      </c>
      <c r="AR385" s="147" t="s">
        <v>200</v>
      </c>
      <c r="AT385" s="147" t="s">
        <v>195</v>
      </c>
      <c r="AU385" s="147" t="s">
        <v>83</v>
      </c>
      <c r="AY385" s="17" t="s">
        <v>191</v>
      </c>
      <c r="BE385" s="148">
        <f>IF(N385="základní",J385,0)</f>
        <v>0</v>
      </c>
      <c r="BF385" s="148">
        <f>IF(N385="snížená",J385,0)</f>
        <v>0</v>
      </c>
      <c r="BG385" s="148">
        <f>IF(N385="zákl. přenesená",J385,0)</f>
        <v>0</v>
      </c>
      <c r="BH385" s="148">
        <f>IF(N385="sníž. přenesená",J385,0)</f>
        <v>0</v>
      </c>
      <c r="BI385" s="148">
        <f>IF(N385="nulová",J385,0)</f>
        <v>0</v>
      </c>
      <c r="BJ385" s="17" t="s">
        <v>83</v>
      </c>
      <c r="BK385" s="148">
        <f>ROUND(I385*H385,2)</f>
        <v>0</v>
      </c>
      <c r="BL385" s="17" t="s">
        <v>200</v>
      </c>
      <c r="BM385" s="147" t="s">
        <v>834</v>
      </c>
    </row>
    <row r="386" spans="2:65" s="12" customFormat="1">
      <c r="B386" s="153"/>
      <c r="D386" s="154" t="s">
        <v>205</v>
      </c>
      <c r="E386" s="155" t="s">
        <v>1</v>
      </c>
      <c r="F386" s="156" t="s">
        <v>5316</v>
      </c>
      <c r="H386" s="155" t="s">
        <v>1</v>
      </c>
      <c r="I386" s="157"/>
      <c r="L386" s="153"/>
      <c r="M386" s="158"/>
      <c r="T386" s="159"/>
      <c r="AT386" s="155" t="s">
        <v>205</v>
      </c>
      <c r="AU386" s="155" t="s">
        <v>83</v>
      </c>
      <c r="AV386" s="12" t="s">
        <v>83</v>
      </c>
      <c r="AW386" s="12" t="s">
        <v>34</v>
      </c>
      <c r="AX386" s="12" t="s">
        <v>76</v>
      </c>
      <c r="AY386" s="155" t="s">
        <v>191</v>
      </c>
    </row>
    <row r="387" spans="2:65" s="13" customFormat="1">
      <c r="B387" s="160"/>
      <c r="D387" s="154" t="s">
        <v>205</v>
      </c>
      <c r="E387" s="161" t="s">
        <v>1</v>
      </c>
      <c r="F387" s="162" t="s">
        <v>83</v>
      </c>
      <c r="H387" s="163">
        <v>1</v>
      </c>
      <c r="I387" s="164"/>
      <c r="L387" s="160"/>
      <c r="M387" s="165"/>
      <c r="T387" s="166"/>
      <c r="AT387" s="161" t="s">
        <v>205</v>
      </c>
      <c r="AU387" s="161" t="s">
        <v>83</v>
      </c>
      <c r="AV387" s="13" t="s">
        <v>85</v>
      </c>
      <c r="AW387" s="13" t="s">
        <v>34</v>
      </c>
      <c r="AX387" s="13" t="s">
        <v>76</v>
      </c>
      <c r="AY387" s="161" t="s">
        <v>191</v>
      </c>
    </row>
    <row r="388" spans="2:65" s="14" customFormat="1">
      <c r="B388" s="167"/>
      <c r="D388" s="154" t="s">
        <v>205</v>
      </c>
      <c r="E388" s="168" t="s">
        <v>1</v>
      </c>
      <c r="F388" s="169" t="s">
        <v>217</v>
      </c>
      <c r="H388" s="170">
        <v>1</v>
      </c>
      <c r="I388" s="171"/>
      <c r="L388" s="167"/>
      <c r="M388" s="172"/>
      <c r="T388" s="173"/>
      <c r="AT388" s="168" t="s">
        <v>205</v>
      </c>
      <c r="AU388" s="168" t="s">
        <v>83</v>
      </c>
      <c r="AV388" s="14" t="s">
        <v>200</v>
      </c>
      <c r="AW388" s="14" t="s">
        <v>34</v>
      </c>
      <c r="AX388" s="14" t="s">
        <v>83</v>
      </c>
      <c r="AY388" s="168" t="s">
        <v>191</v>
      </c>
    </row>
    <row r="389" spans="2:65" s="1" customFormat="1" ht="24" customHeight="1">
      <c r="B389" s="32"/>
      <c r="C389" s="136" t="s">
        <v>490</v>
      </c>
      <c r="D389" s="136" t="s">
        <v>195</v>
      </c>
      <c r="E389" s="137" t="s">
        <v>5397</v>
      </c>
      <c r="F389" s="138" t="s">
        <v>5398</v>
      </c>
      <c r="G389" s="139" t="s">
        <v>378</v>
      </c>
      <c r="H389" s="140">
        <v>1</v>
      </c>
      <c r="I389" s="141"/>
      <c r="J389" s="142">
        <f>ROUND(I389*H389,2)</f>
        <v>0</v>
      </c>
      <c r="K389" s="138" t="s">
        <v>1</v>
      </c>
      <c r="L389" s="32"/>
      <c r="M389" s="143" t="s">
        <v>1</v>
      </c>
      <c r="N389" s="144" t="s">
        <v>41</v>
      </c>
      <c r="P389" s="145">
        <f>O389*H389</f>
        <v>0</v>
      </c>
      <c r="Q389" s="145">
        <v>0</v>
      </c>
      <c r="R389" s="145">
        <f>Q389*H389</f>
        <v>0</v>
      </c>
      <c r="S389" s="145">
        <v>0</v>
      </c>
      <c r="T389" s="146">
        <f>S389*H389</f>
        <v>0</v>
      </c>
      <c r="AR389" s="147" t="s">
        <v>200</v>
      </c>
      <c r="AT389" s="147" t="s">
        <v>195</v>
      </c>
      <c r="AU389" s="147" t="s">
        <v>83</v>
      </c>
      <c r="AY389" s="17" t="s">
        <v>191</v>
      </c>
      <c r="BE389" s="148">
        <f>IF(N389="základní",J389,0)</f>
        <v>0</v>
      </c>
      <c r="BF389" s="148">
        <f>IF(N389="snížená",J389,0)</f>
        <v>0</v>
      </c>
      <c r="BG389" s="148">
        <f>IF(N389="zákl. přenesená",J389,0)</f>
        <v>0</v>
      </c>
      <c r="BH389" s="148">
        <f>IF(N389="sníž. přenesená",J389,0)</f>
        <v>0</v>
      </c>
      <c r="BI389" s="148">
        <f>IF(N389="nulová",J389,0)</f>
        <v>0</v>
      </c>
      <c r="BJ389" s="17" t="s">
        <v>83</v>
      </c>
      <c r="BK389" s="148">
        <f>ROUND(I389*H389,2)</f>
        <v>0</v>
      </c>
      <c r="BL389" s="17" t="s">
        <v>200</v>
      </c>
      <c r="BM389" s="147" t="s">
        <v>845</v>
      </c>
    </row>
    <row r="390" spans="2:65" s="12" customFormat="1">
      <c r="B390" s="153"/>
      <c r="D390" s="154" t="s">
        <v>205</v>
      </c>
      <c r="E390" s="155" t="s">
        <v>1</v>
      </c>
      <c r="F390" s="156" t="s">
        <v>5316</v>
      </c>
      <c r="H390" s="155" t="s">
        <v>1</v>
      </c>
      <c r="I390" s="157"/>
      <c r="L390" s="153"/>
      <c r="M390" s="158"/>
      <c r="T390" s="159"/>
      <c r="AT390" s="155" t="s">
        <v>205</v>
      </c>
      <c r="AU390" s="155" t="s">
        <v>83</v>
      </c>
      <c r="AV390" s="12" t="s">
        <v>83</v>
      </c>
      <c r="AW390" s="12" t="s">
        <v>34</v>
      </c>
      <c r="AX390" s="12" t="s">
        <v>76</v>
      </c>
      <c r="AY390" s="155" t="s">
        <v>191</v>
      </c>
    </row>
    <row r="391" spans="2:65" s="13" customFormat="1">
      <c r="B391" s="160"/>
      <c r="D391" s="154" t="s">
        <v>205</v>
      </c>
      <c r="E391" s="161" t="s">
        <v>1</v>
      </c>
      <c r="F391" s="162" t="s">
        <v>83</v>
      </c>
      <c r="H391" s="163">
        <v>1</v>
      </c>
      <c r="I391" s="164"/>
      <c r="L391" s="160"/>
      <c r="M391" s="165"/>
      <c r="T391" s="166"/>
      <c r="AT391" s="161" t="s">
        <v>205</v>
      </c>
      <c r="AU391" s="161" t="s">
        <v>83</v>
      </c>
      <c r="AV391" s="13" t="s">
        <v>85</v>
      </c>
      <c r="AW391" s="13" t="s">
        <v>34</v>
      </c>
      <c r="AX391" s="13" t="s">
        <v>76</v>
      </c>
      <c r="AY391" s="161" t="s">
        <v>191</v>
      </c>
    </row>
    <row r="392" spans="2:65" s="14" customFormat="1">
      <c r="B392" s="167"/>
      <c r="D392" s="154" t="s">
        <v>205</v>
      </c>
      <c r="E392" s="168" t="s">
        <v>1</v>
      </c>
      <c r="F392" s="169" t="s">
        <v>217</v>
      </c>
      <c r="H392" s="170">
        <v>1</v>
      </c>
      <c r="I392" s="171"/>
      <c r="L392" s="167"/>
      <c r="M392" s="172"/>
      <c r="T392" s="173"/>
      <c r="AT392" s="168" t="s">
        <v>205</v>
      </c>
      <c r="AU392" s="168" t="s">
        <v>83</v>
      </c>
      <c r="AV392" s="14" t="s">
        <v>200</v>
      </c>
      <c r="AW392" s="14" t="s">
        <v>34</v>
      </c>
      <c r="AX392" s="14" t="s">
        <v>83</v>
      </c>
      <c r="AY392" s="168" t="s">
        <v>191</v>
      </c>
    </row>
    <row r="393" spans="2:65" s="1" customFormat="1" ht="36" customHeight="1">
      <c r="B393" s="32"/>
      <c r="C393" s="136" t="s">
        <v>508</v>
      </c>
      <c r="D393" s="136" t="s">
        <v>195</v>
      </c>
      <c r="E393" s="137" t="s">
        <v>5399</v>
      </c>
      <c r="F393" s="138" t="s">
        <v>5400</v>
      </c>
      <c r="G393" s="139" t="s">
        <v>378</v>
      </c>
      <c r="H393" s="140">
        <v>4</v>
      </c>
      <c r="I393" s="141"/>
      <c r="J393" s="142">
        <f>ROUND(I393*H393,2)</f>
        <v>0</v>
      </c>
      <c r="K393" s="138" t="s">
        <v>1</v>
      </c>
      <c r="L393" s="32"/>
      <c r="M393" s="143" t="s">
        <v>1</v>
      </c>
      <c r="N393" s="144" t="s">
        <v>41</v>
      </c>
      <c r="P393" s="145">
        <f>O393*H393</f>
        <v>0</v>
      </c>
      <c r="Q393" s="145">
        <v>0</v>
      </c>
      <c r="R393" s="145">
        <f>Q393*H393</f>
        <v>0</v>
      </c>
      <c r="S393" s="145">
        <v>0</v>
      </c>
      <c r="T393" s="146">
        <f>S393*H393</f>
        <v>0</v>
      </c>
      <c r="AR393" s="147" t="s">
        <v>200</v>
      </c>
      <c r="AT393" s="147" t="s">
        <v>195</v>
      </c>
      <c r="AU393" s="147" t="s">
        <v>83</v>
      </c>
      <c r="AY393" s="17" t="s">
        <v>191</v>
      </c>
      <c r="BE393" s="148">
        <f>IF(N393="základní",J393,0)</f>
        <v>0</v>
      </c>
      <c r="BF393" s="148">
        <f>IF(N393="snížená",J393,0)</f>
        <v>0</v>
      </c>
      <c r="BG393" s="148">
        <f>IF(N393="zákl. přenesená",J393,0)</f>
        <v>0</v>
      </c>
      <c r="BH393" s="148">
        <f>IF(N393="sníž. přenesená",J393,0)</f>
        <v>0</v>
      </c>
      <c r="BI393" s="148">
        <f>IF(N393="nulová",J393,0)</f>
        <v>0</v>
      </c>
      <c r="BJ393" s="17" t="s">
        <v>83</v>
      </c>
      <c r="BK393" s="148">
        <f>ROUND(I393*H393,2)</f>
        <v>0</v>
      </c>
      <c r="BL393" s="17" t="s">
        <v>200</v>
      </c>
      <c r="BM393" s="147" t="s">
        <v>859</v>
      </c>
    </row>
    <row r="394" spans="2:65" s="12" customFormat="1">
      <c r="B394" s="153"/>
      <c r="D394" s="154" t="s">
        <v>205</v>
      </c>
      <c r="E394" s="155" t="s">
        <v>1</v>
      </c>
      <c r="F394" s="156" t="s">
        <v>5316</v>
      </c>
      <c r="H394" s="155" t="s">
        <v>1</v>
      </c>
      <c r="I394" s="157"/>
      <c r="L394" s="153"/>
      <c r="M394" s="158"/>
      <c r="T394" s="159"/>
      <c r="AT394" s="155" t="s">
        <v>205</v>
      </c>
      <c r="AU394" s="155" t="s">
        <v>83</v>
      </c>
      <c r="AV394" s="12" t="s">
        <v>83</v>
      </c>
      <c r="AW394" s="12" t="s">
        <v>34</v>
      </c>
      <c r="AX394" s="12" t="s">
        <v>76</v>
      </c>
      <c r="AY394" s="155" t="s">
        <v>191</v>
      </c>
    </row>
    <row r="395" spans="2:65" s="13" customFormat="1">
      <c r="B395" s="160"/>
      <c r="D395" s="154" t="s">
        <v>205</v>
      </c>
      <c r="E395" s="161" t="s">
        <v>1</v>
      </c>
      <c r="F395" s="162" t="s">
        <v>200</v>
      </c>
      <c r="H395" s="163">
        <v>4</v>
      </c>
      <c r="I395" s="164"/>
      <c r="L395" s="160"/>
      <c r="M395" s="165"/>
      <c r="T395" s="166"/>
      <c r="AT395" s="161" t="s">
        <v>205</v>
      </c>
      <c r="AU395" s="161" t="s">
        <v>83</v>
      </c>
      <c r="AV395" s="13" t="s">
        <v>85</v>
      </c>
      <c r="AW395" s="13" t="s">
        <v>34</v>
      </c>
      <c r="AX395" s="13" t="s">
        <v>76</v>
      </c>
      <c r="AY395" s="161" t="s">
        <v>191</v>
      </c>
    </row>
    <row r="396" spans="2:65" s="14" customFormat="1">
      <c r="B396" s="167"/>
      <c r="D396" s="154" t="s">
        <v>205</v>
      </c>
      <c r="E396" s="168" t="s">
        <v>1</v>
      </c>
      <c r="F396" s="169" t="s">
        <v>217</v>
      </c>
      <c r="H396" s="170">
        <v>4</v>
      </c>
      <c r="I396" s="171"/>
      <c r="L396" s="167"/>
      <c r="M396" s="172"/>
      <c r="T396" s="173"/>
      <c r="AT396" s="168" t="s">
        <v>205</v>
      </c>
      <c r="AU396" s="168" t="s">
        <v>83</v>
      </c>
      <c r="AV396" s="14" t="s">
        <v>200</v>
      </c>
      <c r="AW396" s="14" t="s">
        <v>34</v>
      </c>
      <c r="AX396" s="14" t="s">
        <v>83</v>
      </c>
      <c r="AY396" s="168" t="s">
        <v>191</v>
      </c>
    </row>
    <row r="397" spans="2:65" s="1" customFormat="1" ht="26.45" customHeight="1">
      <c r="B397" s="32"/>
      <c r="C397" s="136" t="s">
        <v>515</v>
      </c>
      <c r="D397" s="136" t="s">
        <v>195</v>
      </c>
      <c r="E397" s="137" t="s">
        <v>5401</v>
      </c>
      <c r="F397" s="138" t="s">
        <v>5402</v>
      </c>
      <c r="G397" s="139" t="s">
        <v>378</v>
      </c>
      <c r="H397" s="140">
        <v>1</v>
      </c>
      <c r="I397" s="141"/>
      <c r="J397" s="142">
        <f>ROUND(I397*H397,2)</f>
        <v>0</v>
      </c>
      <c r="K397" s="138" t="s">
        <v>1</v>
      </c>
      <c r="L397" s="32"/>
      <c r="M397" s="143" t="s">
        <v>1</v>
      </c>
      <c r="N397" s="144" t="s">
        <v>41</v>
      </c>
      <c r="P397" s="145">
        <f>O397*H397</f>
        <v>0</v>
      </c>
      <c r="Q397" s="145">
        <v>0</v>
      </c>
      <c r="R397" s="145">
        <f>Q397*H397</f>
        <v>0</v>
      </c>
      <c r="S397" s="145">
        <v>0</v>
      </c>
      <c r="T397" s="146">
        <f>S397*H397</f>
        <v>0</v>
      </c>
      <c r="AR397" s="147" t="s">
        <v>200</v>
      </c>
      <c r="AT397" s="147" t="s">
        <v>195</v>
      </c>
      <c r="AU397" s="147" t="s">
        <v>83</v>
      </c>
      <c r="AY397" s="17" t="s">
        <v>191</v>
      </c>
      <c r="BE397" s="148">
        <f>IF(N397="základní",J397,0)</f>
        <v>0</v>
      </c>
      <c r="BF397" s="148">
        <f>IF(N397="snížená",J397,0)</f>
        <v>0</v>
      </c>
      <c r="BG397" s="148">
        <f>IF(N397="zákl. přenesená",J397,0)</f>
        <v>0</v>
      </c>
      <c r="BH397" s="148">
        <f>IF(N397="sníž. přenesená",J397,0)</f>
        <v>0</v>
      </c>
      <c r="BI397" s="148">
        <f>IF(N397="nulová",J397,0)</f>
        <v>0</v>
      </c>
      <c r="BJ397" s="17" t="s">
        <v>83</v>
      </c>
      <c r="BK397" s="148">
        <f>ROUND(I397*H397,2)</f>
        <v>0</v>
      </c>
      <c r="BL397" s="17" t="s">
        <v>200</v>
      </c>
      <c r="BM397" s="147" t="s">
        <v>877</v>
      </c>
    </row>
    <row r="398" spans="2:65" s="12" customFormat="1">
      <c r="B398" s="153"/>
      <c r="D398" s="154" t="s">
        <v>205</v>
      </c>
      <c r="E398" s="155" t="s">
        <v>1</v>
      </c>
      <c r="F398" s="156" t="s">
        <v>5403</v>
      </c>
      <c r="H398" s="155" t="s">
        <v>1</v>
      </c>
      <c r="I398" s="157"/>
      <c r="L398" s="153"/>
      <c r="M398" s="158"/>
      <c r="T398" s="159"/>
      <c r="AT398" s="155" t="s">
        <v>205</v>
      </c>
      <c r="AU398" s="155" t="s">
        <v>83</v>
      </c>
      <c r="AV398" s="12" t="s">
        <v>83</v>
      </c>
      <c r="AW398" s="12" t="s">
        <v>34</v>
      </c>
      <c r="AX398" s="12" t="s">
        <v>76</v>
      </c>
      <c r="AY398" s="155" t="s">
        <v>191</v>
      </c>
    </row>
    <row r="399" spans="2:65" s="12" customFormat="1">
      <c r="B399" s="153"/>
      <c r="D399" s="154" t="s">
        <v>205</v>
      </c>
      <c r="E399" s="155" t="s">
        <v>1</v>
      </c>
      <c r="F399" s="156" t="s">
        <v>5316</v>
      </c>
      <c r="H399" s="155" t="s">
        <v>1</v>
      </c>
      <c r="I399" s="157"/>
      <c r="L399" s="153"/>
      <c r="M399" s="158"/>
      <c r="T399" s="159"/>
      <c r="AT399" s="155" t="s">
        <v>205</v>
      </c>
      <c r="AU399" s="155" t="s">
        <v>83</v>
      </c>
      <c r="AV399" s="12" t="s">
        <v>83</v>
      </c>
      <c r="AW399" s="12" t="s">
        <v>34</v>
      </c>
      <c r="AX399" s="12" t="s">
        <v>76</v>
      </c>
      <c r="AY399" s="155" t="s">
        <v>191</v>
      </c>
    </row>
    <row r="400" spans="2:65" s="13" customFormat="1">
      <c r="B400" s="160"/>
      <c r="D400" s="154" t="s">
        <v>205</v>
      </c>
      <c r="E400" s="161" t="s">
        <v>1</v>
      </c>
      <c r="F400" s="162" t="s">
        <v>83</v>
      </c>
      <c r="H400" s="163">
        <v>1</v>
      </c>
      <c r="I400" s="164"/>
      <c r="L400" s="160"/>
      <c r="M400" s="165"/>
      <c r="T400" s="166"/>
      <c r="AT400" s="161" t="s">
        <v>205</v>
      </c>
      <c r="AU400" s="161" t="s">
        <v>83</v>
      </c>
      <c r="AV400" s="13" t="s">
        <v>85</v>
      </c>
      <c r="AW400" s="13" t="s">
        <v>34</v>
      </c>
      <c r="AX400" s="13" t="s">
        <v>76</v>
      </c>
      <c r="AY400" s="161" t="s">
        <v>191</v>
      </c>
    </row>
    <row r="401" spans="2:65" s="14" customFormat="1">
      <c r="B401" s="167"/>
      <c r="D401" s="154" t="s">
        <v>205</v>
      </c>
      <c r="E401" s="168" t="s">
        <v>1</v>
      </c>
      <c r="F401" s="169" t="s">
        <v>217</v>
      </c>
      <c r="H401" s="170">
        <v>1</v>
      </c>
      <c r="I401" s="171"/>
      <c r="L401" s="167"/>
      <c r="M401" s="172"/>
      <c r="T401" s="173"/>
      <c r="AT401" s="168" t="s">
        <v>205</v>
      </c>
      <c r="AU401" s="168" t="s">
        <v>83</v>
      </c>
      <c r="AV401" s="14" t="s">
        <v>200</v>
      </c>
      <c r="AW401" s="14" t="s">
        <v>34</v>
      </c>
      <c r="AX401" s="14" t="s">
        <v>83</v>
      </c>
      <c r="AY401" s="168" t="s">
        <v>191</v>
      </c>
    </row>
    <row r="402" spans="2:65" s="1" customFormat="1" ht="26.45" customHeight="1">
      <c r="B402" s="32"/>
      <c r="C402" s="136" t="s">
        <v>523</v>
      </c>
      <c r="D402" s="136" t="s">
        <v>195</v>
      </c>
      <c r="E402" s="137" t="s">
        <v>5404</v>
      </c>
      <c r="F402" s="138" t="s">
        <v>5405</v>
      </c>
      <c r="G402" s="139" t="s">
        <v>378</v>
      </c>
      <c r="H402" s="140">
        <v>1</v>
      </c>
      <c r="I402" s="141"/>
      <c r="J402" s="142">
        <f>ROUND(I402*H402,2)</f>
        <v>0</v>
      </c>
      <c r="K402" s="138" t="s">
        <v>1</v>
      </c>
      <c r="L402" s="32"/>
      <c r="M402" s="143" t="s">
        <v>1</v>
      </c>
      <c r="N402" s="144" t="s">
        <v>41</v>
      </c>
      <c r="P402" s="145">
        <f>O402*H402</f>
        <v>0</v>
      </c>
      <c r="Q402" s="145">
        <v>0</v>
      </c>
      <c r="R402" s="145">
        <f>Q402*H402</f>
        <v>0</v>
      </c>
      <c r="S402" s="145">
        <v>0</v>
      </c>
      <c r="T402" s="146">
        <f>S402*H402</f>
        <v>0</v>
      </c>
      <c r="AR402" s="147" t="s">
        <v>200</v>
      </c>
      <c r="AT402" s="147" t="s">
        <v>195</v>
      </c>
      <c r="AU402" s="147" t="s">
        <v>83</v>
      </c>
      <c r="AY402" s="17" t="s">
        <v>191</v>
      </c>
      <c r="BE402" s="148">
        <f>IF(N402="základní",J402,0)</f>
        <v>0</v>
      </c>
      <c r="BF402" s="148">
        <f>IF(N402="snížená",J402,0)</f>
        <v>0</v>
      </c>
      <c r="BG402" s="148">
        <f>IF(N402="zákl. přenesená",J402,0)</f>
        <v>0</v>
      </c>
      <c r="BH402" s="148">
        <f>IF(N402="sníž. přenesená",J402,0)</f>
        <v>0</v>
      </c>
      <c r="BI402" s="148">
        <f>IF(N402="nulová",J402,0)</f>
        <v>0</v>
      </c>
      <c r="BJ402" s="17" t="s">
        <v>83</v>
      </c>
      <c r="BK402" s="148">
        <f>ROUND(I402*H402,2)</f>
        <v>0</v>
      </c>
      <c r="BL402" s="17" t="s">
        <v>200</v>
      </c>
      <c r="BM402" s="147" t="s">
        <v>891</v>
      </c>
    </row>
    <row r="403" spans="2:65" s="12" customFormat="1">
      <c r="B403" s="153"/>
      <c r="D403" s="154" t="s">
        <v>205</v>
      </c>
      <c r="E403" s="155" t="s">
        <v>1</v>
      </c>
      <c r="F403" s="156" t="s">
        <v>5316</v>
      </c>
      <c r="H403" s="155" t="s">
        <v>1</v>
      </c>
      <c r="I403" s="157"/>
      <c r="L403" s="153"/>
      <c r="M403" s="158"/>
      <c r="T403" s="159"/>
      <c r="AT403" s="155" t="s">
        <v>205</v>
      </c>
      <c r="AU403" s="155" t="s">
        <v>83</v>
      </c>
      <c r="AV403" s="12" t="s">
        <v>83</v>
      </c>
      <c r="AW403" s="12" t="s">
        <v>34</v>
      </c>
      <c r="AX403" s="12" t="s">
        <v>76</v>
      </c>
      <c r="AY403" s="155" t="s">
        <v>191</v>
      </c>
    </row>
    <row r="404" spans="2:65" s="13" customFormat="1">
      <c r="B404" s="160"/>
      <c r="D404" s="154" t="s">
        <v>205</v>
      </c>
      <c r="E404" s="161" t="s">
        <v>1</v>
      </c>
      <c r="F404" s="162" t="s">
        <v>83</v>
      </c>
      <c r="H404" s="163">
        <v>1</v>
      </c>
      <c r="I404" s="164"/>
      <c r="L404" s="160"/>
      <c r="M404" s="165"/>
      <c r="T404" s="166"/>
      <c r="AT404" s="161" t="s">
        <v>205</v>
      </c>
      <c r="AU404" s="161" t="s">
        <v>83</v>
      </c>
      <c r="AV404" s="13" t="s">
        <v>85</v>
      </c>
      <c r="AW404" s="13" t="s">
        <v>34</v>
      </c>
      <c r="AX404" s="13" t="s">
        <v>76</v>
      </c>
      <c r="AY404" s="161" t="s">
        <v>191</v>
      </c>
    </row>
    <row r="405" spans="2:65" s="14" customFormat="1">
      <c r="B405" s="167"/>
      <c r="D405" s="154" t="s">
        <v>205</v>
      </c>
      <c r="E405" s="168" t="s">
        <v>1</v>
      </c>
      <c r="F405" s="169" t="s">
        <v>217</v>
      </c>
      <c r="H405" s="170">
        <v>1</v>
      </c>
      <c r="I405" s="171"/>
      <c r="L405" s="167"/>
      <c r="M405" s="172"/>
      <c r="T405" s="173"/>
      <c r="AT405" s="168" t="s">
        <v>205</v>
      </c>
      <c r="AU405" s="168" t="s">
        <v>83</v>
      </c>
      <c r="AV405" s="14" t="s">
        <v>200</v>
      </c>
      <c r="AW405" s="14" t="s">
        <v>34</v>
      </c>
      <c r="AX405" s="14" t="s">
        <v>83</v>
      </c>
      <c r="AY405" s="168" t="s">
        <v>191</v>
      </c>
    </row>
    <row r="406" spans="2:65" s="1" customFormat="1" ht="24" customHeight="1">
      <c r="B406" s="32"/>
      <c r="C406" s="136" t="s">
        <v>531</v>
      </c>
      <c r="D406" s="136" t="s">
        <v>195</v>
      </c>
      <c r="E406" s="137" t="s">
        <v>5406</v>
      </c>
      <c r="F406" s="138" t="s">
        <v>5407</v>
      </c>
      <c r="G406" s="139" t="s">
        <v>378</v>
      </c>
      <c r="H406" s="140">
        <v>1</v>
      </c>
      <c r="I406" s="141"/>
      <c r="J406" s="142">
        <f>ROUND(I406*H406,2)</f>
        <v>0</v>
      </c>
      <c r="K406" s="138" t="s">
        <v>1</v>
      </c>
      <c r="L406" s="32"/>
      <c r="M406" s="143" t="s">
        <v>1</v>
      </c>
      <c r="N406" s="144" t="s">
        <v>41</v>
      </c>
      <c r="P406" s="145">
        <f>O406*H406</f>
        <v>0</v>
      </c>
      <c r="Q406" s="145">
        <v>0</v>
      </c>
      <c r="R406" s="145">
        <f>Q406*H406</f>
        <v>0</v>
      </c>
      <c r="S406" s="145">
        <v>0</v>
      </c>
      <c r="T406" s="146">
        <f>S406*H406</f>
        <v>0</v>
      </c>
      <c r="AR406" s="147" t="s">
        <v>200</v>
      </c>
      <c r="AT406" s="147" t="s">
        <v>195</v>
      </c>
      <c r="AU406" s="147" t="s">
        <v>83</v>
      </c>
      <c r="AY406" s="17" t="s">
        <v>191</v>
      </c>
      <c r="BE406" s="148">
        <f>IF(N406="základní",J406,0)</f>
        <v>0</v>
      </c>
      <c r="BF406" s="148">
        <f>IF(N406="snížená",J406,0)</f>
        <v>0</v>
      </c>
      <c r="BG406" s="148">
        <f>IF(N406="zákl. přenesená",J406,0)</f>
        <v>0</v>
      </c>
      <c r="BH406" s="148">
        <f>IF(N406="sníž. přenesená",J406,0)</f>
        <v>0</v>
      </c>
      <c r="BI406" s="148">
        <f>IF(N406="nulová",J406,0)</f>
        <v>0</v>
      </c>
      <c r="BJ406" s="17" t="s">
        <v>83</v>
      </c>
      <c r="BK406" s="148">
        <f>ROUND(I406*H406,2)</f>
        <v>0</v>
      </c>
      <c r="BL406" s="17" t="s">
        <v>200</v>
      </c>
      <c r="BM406" s="147" t="s">
        <v>909</v>
      </c>
    </row>
    <row r="407" spans="2:65" s="12" customFormat="1">
      <c r="B407" s="153"/>
      <c r="D407" s="154" t="s">
        <v>205</v>
      </c>
      <c r="E407" s="155" t="s">
        <v>1</v>
      </c>
      <c r="F407" s="156" t="s">
        <v>5408</v>
      </c>
      <c r="H407" s="155" t="s">
        <v>1</v>
      </c>
      <c r="I407" s="157"/>
      <c r="L407" s="153"/>
      <c r="M407" s="158"/>
      <c r="T407" s="159"/>
      <c r="AT407" s="155" t="s">
        <v>205</v>
      </c>
      <c r="AU407" s="155" t="s">
        <v>83</v>
      </c>
      <c r="AV407" s="12" t="s">
        <v>83</v>
      </c>
      <c r="AW407" s="12" t="s">
        <v>34</v>
      </c>
      <c r="AX407" s="12" t="s">
        <v>76</v>
      </c>
      <c r="AY407" s="155" t="s">
        <v>191</v>
      </c>
    </row>
    <row r="408" spans="2:65" s="12" customFormat="1">
      <c r="B408" s="153"/>
      <c r="D408" s="154" t="s">
        <v>205</v>
      </c>
      <c r="E408" s="155" t="s">
        <v>1</v>
      </c>
      <c r="F408" s="156" t="s">
        <v>5316</v>
      </c>
      <c r="H408" s="155" t="s">
        <v>1</v>
      </c>
      <c r="I408" s="157"/>
      <c r="L408" s="153"/>
      <c r="M408" s="158"/>
      <c r="T408" s="159"/>
      <c r="AT408" s="155" t="s">
        <v>205</v>
      </c>
      <c r="AU408" s="155" t="s">
        <v>83</v>
      </c>
      <c r="AV408" s="12" t="s">
        <v>83</v>
      </c>
      <c r="AW408" s="12" t="s">
        <v>34</v>
      </c>
      <c r="AX408" s="12" t="s">
        <v>76</v>
      </c>
      <c r="AY408" s="155" t="s">
        <v>191</v>
      </c>
    </row>
    <row r="409" spans="2:65" s="13" customFormat="1">
      <c r="B409" s="160"/>
      <c r="D409" s="154" t="s">
        <v>205</v>
      </c>
      <c r="E409" s="161" t="s">
        <v>1</v>
      </c>
      <c r="F409" s="162" t="s">
        <v>83</v>
      </c>
      <c r="H409" s="163">
        <v>1</v>
      </c>
      <c r="I409" s="164"/>
      <c r="L409" s="160"/>
      <c r="M409" s="165"/>
      <c r="T409" s="166"/>
      <c r="AT409" s="161" t="s">
        <v>205</v>
      </c>
      <c r="AU409" s="161" t="s">
        <v>83</v>
      </c>
      <c r="AV409" s="13" t="s">
        <v>85</v>
      </c>
      <c r="AW409" s="13" t="s">
        <v>34</v>
      </c>
      <c r="AX409" s="13" t="s">
        <v>76</v>
      </c>
      <c r="AY409" s="161" t="s">
        <v>191</v>
      </c>
    </row>
    <row r="410" spans="2:65" s="14" customFormat="1">
      <c r="B410" s="167"/>
      <c r="D410" s="154" t="s">
        <v>205</v>
      </c>
      <c r="E410" s="168" t="s">
        <v>1</v>
      </c>
      <c r="F410" s="169" t="s">
        <v>217</v>
      </c>
      <c r="H410" s="170">
        <v>1</v>
      </c>
      <c r="I410" s="171"/>
      <c r="L410" s="167"/>
      <c r="M410" s="172"/>
      <c r="T410" s="173"/>
      <c r="AT410" s="168" t="s">
        <v>205</v>
      </c>
      <c r="AU410" s="168" t="s">
        <v>83</v>
      </c>
      <c r="AV410" s="14" t="s">
        <v>200</v>
      </c>
      <c r="AW410" s="14" t="s">
        <v>34</v>
      </c>
      <c r="AX410" s="14" t="s">
        <v>83</v>
      </c>
      <c r="AY410" s="168" t="s">
        <v>191</v>
      </c>
    </row>
    <row r="411" spans="2:65" s="1" customFormat="1" ht="26.45" customHeight="1">
      <c r="B411" s="32"/>
      <c r="C411" s="136" t="s">
        <v>540</v>
      </c>
      <c r="D411" s="136" t="s">
        <v>195</v>
      </c>
      <c r="E411" s="137" t="s">
        <v>5409</v>
      </c>
      <c r="F411" s="138" t="s">
        <v>5410</v>
      </c>
      <c r="G411" s="139" t="s">
        <v>378</v>
      </c>
      <c r="H411" s="140">
        <v>1</v>
      </c>
      <c r="I411" s="141"/>
      <c r="J411" s="142">
        <f>ROUND(I411*H411,2)</f>
        <v>0</v>
      </c>
      <c r="K411" s="138" t="s">
        <v>1</v>
      </c>
      <c r="L411" s="32"/>
      <c r="M411" s="143" t="s">
        <v>1</v>
      </c>
      <c r="N411" s="144" t="s">
        <v>41</v>
      </c>
      <c r="P411" s="145">
        <f>O411*H411</f>
        <v>0</v>
      </c>
      <c r="Q411" s="145">
        <v>0</v>
      </c>
      <c r="R411" s="145">
        <f>Q411*H411</f>
        <v>0</v>
      </c>
      <c r="S411" s="145">
        <v>0</v>
      </c>
      <c r="T411" s="146">
        <f>S411*H411</f>
        <v>0</v>
      </c>
      <c r="AR411" s="147" t="s">
        <v>200</v>
      </c>
      <c r="AT411" s="147" t="s">
        <v>195</v>
      </c>
      <c r="AU411" s="147" t="s">
        <v>83</v>
      </c>
      <c r="AY411" s="17" t="s">
        <v>191</v>
      </c>
      <c r="BE411" s="148">
        <f>IF(N411="základní",J411,0)</f>
        <v>0</v>
      </c>
      <c r="BF411" s="148">
        <f>IF(N411="snížená",J411,0)</f>
        <v>0</v>
      </c>
      <c r="BG411" s="148">
        <f>IF(N411="zákl. přenesená",J411,0)</f>
        <v>0</v>
      </c>
      <c r="BH411" s="148">
        <f>IF(N411="sníž. přenesená",J411,0)</f>
        <v>0</v>
      </c>
      <c r="BI411" s="148">
        <f>IF(N411="nulová",J411,0)</f>
        <v>0</v>
      </c>
      <c r="BJ411" s="17" t="s">
        <v>83</v>
      </c>
      <c r="BK411" s="148">
        <f>ROUND(I411*H411,2)</f>
        <v>0</v>
      </c>
      <c r="BL411" s="17" t="s">
        <v>200</v>
      </c>
      <c r="BM411" s="147" t="s">
        <v>864</v>
      </c>
    </row>
    <row r="412" spans="2:65" s="12" customFormat="1">
      <c r="B412" s="153"/>
      <c r="D412" s="154" t="s">
        <v>205</v>
      </c>
      <c r="E412" s="155" t="s">
        <v>1</v>
      </c>
      <c r="F412" s="156" t="s">
        <v>5411</v>
      </c>
      <c r="H412" s="155" t="s">
        <v>1</v>
      </c>
      <c r="I412" s="157"/>
      <c r="L412" s="153"/>
      <c r="M412" s="158"/>
      <c r="T412" s="159"/>
      <c r="AT412" s="155" t="s">
        <v>205</v>
      </c>
      <c r="AU412" s="155" t="s">
        <v>83</v>
      </c>
      <c r="AV412" s="12" t="s">
        <v>83</v>
      </c>
      <c r="AW412" s="12" t="s">
        <v>34</v>
      </c>
      <c r="AX412" s="12" t="s">
        <v>76</v>
      </c>
      <c r="AY412" s="155" t="s">
        <v>191</v>
      </c>
    </row>
    <row r="413" spans="2:65" s="13" customFormat="1">
      <c r="B413" s="160"/>
      <c r="D413" s="154" t="s">
        <v>205</v>
      </c>
      <c r="E413" s="161" t="s">
        <v>1</v>
      </c>
      <c r="F413" s="162" t="s">
        <v>83</v>
      </c>
      <c r="H413" s="163">
        <v>1</v>
      </c>
      <c r="I413" s="164"/>
      <c r="L413" s="160"/>
      <c r="M413" s="165"/>
      <c r="T413" s="166"/>
      <c r="AT413" s="161" t="s">
        <v>205</v>
      </c>
      <c r="AU413" s="161" t="s">
        <v>83</v>
      </c>
      <c r="AV413" s="13" t="s">
        <v>85</v>
      </c>
      <c r="AW413" s="13" t="s">
        <v>34</v>
      </c>
      <c r="AX413" s="13" t="s">
        <v>76</v>
      </c>
      <c r="AY413" s="161" t="s">
        <v>191</v>
      </c>
    </row>
    <row r="414" spans="2:65" s="14" customFormat="1">
      <c r="B414" s="167"/>
      <c r="D414" s="154" t="s">
        <v>205</v>
      </c>
      <c r="E414" s="168" t="s">
        <v>1</v>
      </c>
      <c r="F414" s="169" t="s">
        <v>217</v>
      </c>
      <c r="H414" s="170">
        <v>1</v>
      </c>
      <c r="I414" s="171"/>
      <c r="L414" s="167"/>
      <c r="M414" s="172"/>
      <c r="T414" s="173"/>
      <c r="AT414" s="168" t="s">
        <v>205</v>
      </c>
      <c r="AU414" s="168" t="s">
        <v>83</v>
      </c>
      <c r="AV414" s="14" t="s">
        <v>200</v>
      </c>
      <c r="AW414" s="14" t="s">
        <v>34</v>
      </c>
      <c r="AX414" s="14" t="s">
        <v>83</v>
      </c>
      <c r="AY414" s="168" t="s">
        <v>191</v>
      </c>
    </row>
    <row r="415" spans="2:65" s="1" customFormat="1" ht="40.9" customHeight="1">
      <c r="B415" s="32"/>
      <c r="C415" s="136" t="s">
        <v>548</v>
      </c>
      <c r="D415" s="136" t="s">
        <v>195</v>
      </c>
      <c r="E415" s="137" t="s">
        <v>5412</v>
      </c>
      <c r="F415" s="138" t="s">
        <v>5413</v>
      </c>
      <c r="G415" s="139" t="s">
        <v>403</v>
      </c>
      <c r="H415" s="140">
        <v>9</v>
      </c>
      <c r="I415" s="141"/>
      <c r="J415" s="142">
        <f>ROUND(I415*H415,2)</f>
        <v>0</v>
      </c>
      <c r="K415" s="138" t="s">
        <v>1</v>
      </c>
      <c r="L415" s="32"/>
      <c r="M415" s="143" t="s">
        <v>1</v>
      </c>
      <c r="N415" s="144" t="s">
        <v>41</v>
      </c>
      <c r="P415" s="145">
        <f>O415*H415</f>
        <v>0</v>
      </c>
      <c r="Q415" s="145">
        <v>0</v>
      </c>
      <c r="R415" s="145">
        <f>Q415*H415</f>
        <v>0</v>
      </c>
      <c r="S415" s="145">
        <v>0</v>
      </c>
      <c r="T415" s="146">
        <f>S415*H415</f>
        <v>0</v>
      </c>
      <c r="AR415" s="147" t="s">
        <v>200</v>
      </c>
      <c r="AT415" s="147" t="s">
        <v>195</v>
      </c>
      <c r="AU415" s="147" t="s">
        <v>83</v>
      </c>
      <c r="AY415" s="17" t="s">
        <v>191</v>
      </c>
      <c r="BE415" s="148">
        <f>IF(N415="základní",J415,0)</f>
        <v>0</v>
      </c>
      <c r="BF415" s="148">
        <f>IF(N415="snížená",J415,0)</f>
        <v>0</v>
      </c>
      <c r="BG415" s="148">
        <f>IF(N415="zákl. přenesená",J415,0)</f>
        <v>0</v>
      </c>
      <c r="BH415" s="148">
        <f>IF(N415="sníž. přenesená",J415,0)</f>
        <v>0</v>
      </c>
      <c r="BI415" s="148">
        <f>IF(N415="nulová",J415,0)</f>
        <v>0</v>
      </c>
      <c r="BJ415" s="17" t="s">
        <v>83</v>
      </c>
      <c r="BK415" s="148">
        <f>ROUND(I415*H415,2)</f>
        <v>0</v>
      </c>
      <c r="BL415" s="17" t="s">
        <v>200</v>
      </c>
      <c r="BM415" s="147" t="s">
        <v>934</v>
      </c>
    </row>
    <row r="416" spans="2:65" s="12" customFormat="1">
      <c r="B416" s="153"/>
      <c r="D416" s="154" t="s">
        <v>205</v>
      </c>
      <c r="E416" s="155" t="s">
        <v>1</v>
      </c>
      <c r="F416" s="156" t="s">
        <v>5316</v>
      </c>
      <c r="H416" s="155" t="s">
        <v>1</v>
      </c>
      <c r="I416" s="157"/>
      <c r="L416" s="153"/>
      <c r="M416" s="158"/>
      <c r="T416" s="159"/>
      <c r="AT416" s="155" t="s">
        <v>205</v>
      </c>
      <c r="AU416" s="155" t="s">
        <v>83</v>
      </c>
      <c r="AV416" s="12" t="s">
        <v>83</v>
      </c>
      <c r="AW416" s="12" t="s">
        <v>34</v>
      </c>
      <c r="AX416" s="12" t="s">
        <v>76</v>
      </c>
      <c r="AY416" s="155" t="s">
        <v>191</v>
      </c>
    </row>
    <row r="417" spans="2:65" s="13" customFormat="1">
      <c r="B417" s="160"/>
      <c r="D417" s="154" t="s">
        <v>205</v>
      </c>
      <c r="E417" s="161" t="s">
        <v>1</v>
      </c>
      <c r="F417" s="162" t="s">
        <v>258</v>
      </c>
      <c r="H417" s="163">
        <v>9</v>
      </c>
      <c r="I417" s="164"/>
      <c r="L417" s="160"/>
      <c r="M417" s="165"/>
      <c r="T417" s="166"/>
      <c r="AT417" s="161" t="s">
        <v>205</v>
      </c>
      <c r="AU417" s="161" t="s">
        <v>83</v>
      </c>
      <c r="AV417" s="13" t="s">
        <v>85</v>
      </c>
      <c r="AW417" s="13" t="s">
        <v>34</v>
      </c>
      <c r="AX417" s="13" t="s">
        <v>76</v>
      </c>
      <c r="AY417" s="161" t="s">
        <v>191</v>
      </c>
    </row>
    <row r="418" spans="2:65" s="14" customFormat="1">
      <c r="B418" s="167"/>
      <c r="D418" s="154" t="s">
        <v>205</v>
      </c>
      <c r="E418" s="168" t="s">
        <v>1</v>
      </c>
      <c r="F418" s="169" t="s">
        <v>217</v>
      </c>
      <c r="H418" s="170">
        <v>9</v>
      </c>
      <c r="I418" s="171"/>
      <c r="L418" s="167"/>
      <c r="M418" s="172"/>
      <c r="T418" s="173"/>
      <c r="AT418" s="168" t="s">
        <v>205</v>
      </c>
      <c r="AU418" s="168" t="s">
        <v>83</v>
      </c>
      <c r="AV418" s="14" t="s">
        <v>200</v>
      </c>
      <c r="AW418" s="14" t="s">
        <v>34</v>
      </c>
      <c r="AX418" s="14" t="s">
        <v>83</v>
      </c>
      <c r="AY418" s="168" t="s">
        <v>191</v>
      </c>
    </row>
    <row r="419" spans="2:65" s="1" customFormat="1" ht="36" customHeight="1">
      <c r="B419" s="32"/>
      <c r="C419" s="136" t="s">
        <v>554</v>
      </c>
      <c r="D419" s="136" t="s">
        <v>195</v>
      </c>
      <c r="E419" s="137" t="s">
        <v>5414</v>
      </c>
      <c r="F419" s="138" t="s">
        <v>5415</v>
      </c>
      <c r="G419" s="139" t="s">
        <v>289</v>
      </c>
      <c r="H419" s="140">
        <v>1</v>
      </c>
      <c r="I419" s="141"/>
      <c r="J419" s="142">
        <f>ROUND(I419*H419,2)</f>
        <v>0</v>
      </c>
      <c r="K419" s="138" t="s">
        <v>1</v>
      </c>
      <c r="L419" s="32"/>
      <c r="M419" s="143" t="s">
        <v>1</v>
      </c>
      <c r="N419" s="144" t="s">
        <v>41</v>
      </c>
      <c r="P419" s="145">
        <f>O419*H419</f>
        <v>0</v>
      </c>
      <c r="Q419" s="145">
        <v>0</v>
      </c>
      <c r="R419" s="145">
        <f>Q419*H419</f>
        <v>0</v>
      </c>
      <c r="S419" s="145">
        <v>0</v>
      </c>
      <c r="T419" s="146">
        <f>S419*H419</f>
        <v>0</v>
      </c>
      <c r="AR419" s="147" t="s">
        <v>200</v>
      </c>
      <c r="AT419" s="147" t="s">
        <v>195</v>
      </c>
      <c r="AU419" s="147" t="s">
        <v>83</v>
      </c>
      <c r="AY419" s="17" t="s">
        <v>191</v>
      </c>
      <c r="BE419" s="148">
        <f>IF(N419="základní",J419,0)</f>
        <v>0</v>
      </c>
      <c r="BF419" s="148">
        <f>IF(N419="snížená",J419,0)</f>
        <v>0</v>
      </c>
      <c r="BG419" s="148">
        <f>IF(N419="zákl. přenesená",J419,0)</f>
        <v>0</v>
      </c>
      <c r="BH419" s="148">
        <f>IF(N419="sníž. přenesená",J419,0)</f>
        <v>0</v>
      </c>
      <c r="BI419" s="148">
        <f>IF(N419="nulová",J419,0)</f>
        <v>0</v>
      </c>
      <c r="BJ419" s="17" t="s">
        <v>83</v>
      </c>
      <c r="BK419" s="148">
        <f>ROUND(I419*H419,2)</f>
        <v>0</v>
      </c>
      <c r="BL419" s="17" t="s">
        <v>200</v>
      </c>
      <c r="BM419" s="147" t="s">
        <v>955</v>
      </c>
    </row>
    <row r="420" spans="2:65" s="12" customFormat="1">
      <c r="B420" s="153"/>
      <c r="D420" s="154" t="s">
        <v>205</v>
      </c>
      <c r="E420" s="155" t="s">
        <v>1</v>
      </c>
      <c r="F420" s="156" t="s">
        <v>5316</v>
      </c>
      <c r="H420" s="155" t="s">
        <v>1</v>
      </c>
      <c r="I420" s="157"/>
      <c r="L420" s="153"/>
      <c r="M420" s="158"/>
      <c r="T420" s="159"/>
      <c r="AT420" s="155" t="s">
        <v>205</v>
      </c>
      <c r="AU420" s="155" t="s">
        <v>83</v>
      </c>
      <c r="AV420" s="12" t="s">
        <v>83</v>
      </c>
      <c r="AW420" s="12" t="s">
        <v>34</v>
      </c>
      <c r="AX420" s="12" t="s">
        <v>76</v>
      </c>
      <c r="AY420" s="155" t="s">
        <v>191</v>
      </c>
    </row>
    <row r="421" spans="2:65" s="13" customFormat="1">
      <c r="B421" s="160"/>
      <c r="D421" s="154" t="s">
        <v>205</v>
      </c>
      <c r="E421" s="161" t="s">
        <v>1</v>
      </c>
      <c r="F421" s="162" t="s">
        <v>83</v>
      </c>
      <c r="H421" s="163">
        <v>1</v>
      </c>
      <c r="I421" s="164"/>
      <c r="L421" s="160"/>
      <c r="M421" s="165"/>
      <c r="T421" s="166"/>
      <c r="AT421" s="161" t="s">
        <v>205</v>
      </c>
      <c r="AU421" s="161" t="s">
        <v>83</v>
      </c>
      <c r="AV421" s="13" t="s">
        <v>85</v>
      </c>
      <c r="AW421" s="13" t="s">
        <v>34</v>
      </c>
      <c r="AX421" s="13" t="s">
        <v>76</v>
      </c>
      <c r="AY421" s="161" t="s">
        <v>191</v>
      </c>
    </row>
    <row r="422" spans="2:65" s="14" customFormat="1">
      <c r="B422" s="167"/>
      <c r="D422" s="154" t="s">
        <v>205</v>
      </c>
      <c r="E422" s="168" t="s">
        <v>1</v>
      </c>
      <c r="F422" s="169" t="s">
        <v>217</v>
      </c>
      <c r="H422" s="170">
        <v>1</v>
      </c>
      <c r="I422" s="171"/>
      <c r="L422" s="167"/>
      <c r="M422" s="172"/>
      <c r="T422" s="173"/>
      <c r="AT422" s="168" t="s">
        <v>205</v>
      </c>
      <c r="AU422" s="168" t="s">
        <v>83</v>
      </c>
      <c r="AV422" s="14" t="s">
        <v>200</v>
      </c>
      <c r="AW422" s="14" t="s">
        <v>34</v>
      </c>
      <c r="AX422" s="14" t="s">
        <v>83</v>
      </c>
      <c r="AY422" s="168" t="s">
        <v>191</v>
      </c>
    </row>
    <row r="423" spans="2:65" s="1" customFormat="1" ht="24" customHeight="1">
      <c r="B423" s="32"/>
      <c r="C423" s="136" t="s">
        <v>559</v>
      </c>
      <c r="D423" s="136" t="s">
        <v>195</v>
      </c>
      <c r="E423" s="137" t="s">
        <v>5416</v>
      </c>
      <c r="F423" s="138" t="s">
        <v>5417</v>
      </c>
      <c r="G423" s="139" t="s">
        <v>403</v>
      </c>
      <c r="H423" s="140">
        <v>50</v>
      </c>
      <c r="I423" s="141"/>
      <c r="J423" s="142">
        <f>ROUND(I423*H423,2)</f>
        <v>0</v>
      </c>
      <c r="K423" s="138" t="s">
        <v>1</v>
      </c>
      <c r="L423" s="32"/>
      <c r="M423" s="143" t="s">
        <v>1</v>
      </c>
      <c r="N423" s="144" t="s">
        <v>41</v>
      </c>
      <c r="P423" s="145">
        <f>O423*H423</f>
        <v>0</v>
      </c>
      <c r="Q423" s="145">
        <v>0</v>
      </c>
      <c r="R423" s="145">
        <f>Q423*H423</f>
        <v>0</v>
      </c>
      <c r="S423" s="145">
        <v>0</v>
      </c>
      <c r="T423" s="146">
        <f>S423*H423</f>
        <v>0</v>
      </c>
      <c r="AR423" s="147" t="s">
        <v>200</v>
      </c>
      <c r="AT423" s="147" t="s">
        <v>195</v>
      </c>
      <c r="AU423" s="147" t="s">
        <v>83</v>
      </c>
      <c r="AY423" s="17" t="s">
        <v>191</v>
      </c>
      <c r="BE423" s="148">
        <f>IF(N423="základní",J423,0)</f>
        <v>0</v>
      </c>
      <c r="BF423" s="148">
        <f>IF(N423="snížená",J423,0)</f>
        <v>0</v>
      </c>
      <c r="BG423" s="148">
        <f>IF(N423="zákl. přenesená",J423,0)</f>
        <v>0</v>
      </c>
      <c r="BH423" s="148">
        <f>IF(N423="sníž. přenesená",J423,0)</f>
        <v>0</v>
      </c>
      <c r="BI423" s="148">
        <f>IF(N423="nulová",J423,0)</f>
        <v>0</v>
      </c>
      <c r="BJ423" s="17" t="s">
        <v>83</v>
      </c>
      <c r="BK423" s="148">
        <f>ROUND(I423*H423,2)</f>
        <v>0</v>
      </c>
      <c r="BL423" s="17" t="s">
        <v>200</v>
      </c>
      <c r="BM423" s="147" t="s">
        <v>968</v>
      </c>
    </row>
    <row r="424" spans="2:65" s="12" customFormat="1">
      <c r="B424" s="153"/>
      <c r="D424" s="154" t="s">
        <v>205</v>
      </c>
      <c r="E424" s="155" t="s">
        <v>1</v>
      </c>
      <c r="F424" s="156" t="s">
        <v>5411</v>
      </c>
      <c r="H424" s="155" t="s">
        <v>1</v>
      </c>
      <c r="I424" s="157"/>
      <c r="L424" s="153"/>
      <c r="M424" s="158"/>
      <c r="T424" s="159"/>
      <c r="AT424" s="155" t="s">
        <v>205</v>
      </c>
      <c r="AU424" s="155" t="s">
        <v>83</v>
      </c>
      <c r="AV424" s="12" t="s">
        <v>83</v>
      </c>
      <c r="AW424" s="12" t="s">
        <v>34</v>
      </c>
      <c r="AX424" s="12" t="s">
        <v>76</v>
      </c>
      <c r="AY424" s="155" t="s">
        <v>191</v>
      </c>
    </row>
    <row r="425" spans="2:65" s="13" customFormat="1">
      <c r="B425" s="160"/>
      <c r="D425" s="154" t="s">
        <v>205</v>
      </c>
      <c r="E425" s="161" t="s">
        <v>1</v>
      </c>
      <c r="F425" s="162" t="s">
        <v>554</v>
      </c>
      <c r="H425" s="163">
        <v>50</v>
      </c>
      <c r="I425" s="164"/>
      <c r="L425" s="160"/>
      <c r="M425" s="165"/>
      <c r="T425" s="166"/>
      <c r="AT425" s="161" t="s">
        <v>205</v>
      </c>
      <c r="AU425" s="161" t="s">
        <v>83</v>
      </c>
      <c r="AV425" s="13" t="s">
        <v>85</v>
      </c>
      <c r="AW425" s="13" t="s">
        <v>34</v>
      </c>
      <c r="AX425" s="13" t="s">
        <v>76</v>
      </c>
      <c r="AY425" s="161" t="s">
        <v>191</v>
      </c>
    </row>
    <row r="426" spans="2:65" s="14" customFormat="1">
      <c r="B426" s="167"/>
      <c r="D426" s="154" t="s">
        <v>205</v>
      </c>
      <c r="E426" s="168" t="s">
        <v>1</v>
      </c>
      <c r="F426" s="169" t="s">
        <v>217</v>
      </c>
      <c r="H426" s="170">
        <v>50</v>
      </c>
      <c r="I426" s="171"/>
      <c r="L426" s="167"/>
      <c r="M426" s="172"/>
      <c r="T426" s="173"/>
      <c r="AT426" s="168" t="s">
        <v>205</v>
      </c>
      <c r="AU426" s="168" t="s">
        <v>83</v>
      </c>
      <c r="AV426" s="14" t="s">
        <v>200</v>
      </c>
      <c r="AW426" s="14" t="s">
        <v>34</v>
      </c>
      <c r="AX426" s="14" t="s">
        <v>83</v>
      </c>
      <c r="AY426" s="168" t="s">
        <v>191</v>
      </c>
    </row>
    <row r="427" spans="2:65" s="1" customFormat="1" ht="26.45" customHeight="1">
      <c r="B427" s="32"/>
      <c r="C427" s="136" t="s">
        <v>568</v>
      </c>
      <c r="D427" s="136" t="s">
        <v>195</v>
      </c>
      <c r="E427" s="137" t="s">
        <v>5418</v>
      </c>
      <c r="F427" s="138" t="s">
        <v>5419</v>
      </c>
      <c r="G427" s="139" t="s">
        <v>403</v>
      </c>
      <c r="H427" s="140">
        <v>50</v>
      </c>
      <c r="I427" s="141"/>
      <c r="J427" s="142">
        <f>ROUND(I427*H427,2)</f>
        <v>0</v>
      </c>
      <c r="K427" s="138" t="s">
        <v>1</v>
      </c>
      <c r="L427" s="32"/>
      <c r="M427" s="143" t="s">
        <v>1</v>
      </c>
      <c r="N427" s="144" t="s">
        <v>41</v>
      </c>
      <c r="P427" s="145">
        <f>O427*H427</f>
        <v>0</v>
      </c>
      <c r="Q427" s="145">
        <v>0</v>
      </c>
      <c r="R427" s="145">
        <f>Q427*H427</f>
        <v>0</v>
      </c>
      <c r="S427" s="145">
        <v>0</v>
      </c>
      <c r="T427" s="146">
        <f>S427*H427</f>
        <v>0</v>
      </c>
      <c r="AR427" s="147" t="s">
        <v>200</v>
      </c>
      <c r="AT427" s="147" t="s">
        <v>195</v>
      </c>
      <c r="AU427" s="147" t="s">
        <v>83</v>
      </c>
      <c r="AY427" s="17" t="s">
        <v>191</v>
      </c>
      <c r="BE427" s="148">
        <f>IF(N427="základní",J427,0)</f>
        <v>0</v>
      </c>
      <c r="BF427" s="148">
        <f>IF(N427="snížená",J427,0)</f>
        <v>0</v>
      </c>
      <c r="BG427" s="148">
        <f>IF(N427="zákl. přenesená",J427,0)</f>
        <v>0</v>
      </c>
      <c r="BH427" s="148">
        <f>IF(N427="sníž. přenesená",J427,0)</f>
        <v>0</v>
      </c>
      <c r="BI427" s="148">
        <f>IF(N427="nulová",J427,0)</f>
        <v>0</v>
      </c>
      <c r="BJ427" s="17" t="s">
        <v>83</v>
      </c>
      <c r="BK427" s="148">
        <f>ROUND(I427*H427,2)</f>
        <v>0</v>
      </c>
      <c r="BL427" s="17" t="s">
        <v>200</v>
      </c>
      <c r="BM427" s="147" t="s">
        <v>983</v>
      </c>
    </row>
    <row r="428" spans="2:65" s="12" customFormat="1">
      <c r="B428" s="153"/>
      <c r="D428" s="154" t="s">
        <v>205</v>
      </c>
      <c r="E428" s="155" t="s">
        <v>1</v>
      </c>
      <c r="F428" s="156" t="s">
        <v>5411</v>
      </c>
      <c r="H428" s="155" t="s">
        <v>1</v>
      </c>
      <c r="I428" s="157"/>
      <c r="L428" s="153"/>
      <c r="M428" s="158"/>
      <c r="T428" s="159"/>
      <c r="AT428" s="155" t="s">
        <v>205</v>
      </c>
      <c r="AU428" s="155" t="s">
        <v>83</v>
      </c>
      <c r="AV428" s="12" t="s">
        <v>83</v>
      </c>
      <c r="AW428" s="12" t="s">
        <v>34</v>
      </c>
      <c r="AX428" s="12" t="s">
        <v>76</v>
      </c>
      <c r="AY428" s="155" t="s">
        <v>191</v>
      </c>
    </row>
    <row r="429" spans="2:65" s="13" customFormat="1">
      <c r="B429" s="160"/>
      <c r="D429" s="154" t="s">
        <v>205</v>
      </c>
      <c r="E429" s="161" t="s">
        <v>1</v>
      </c>
      <c r="F429" s="162" t="s">
        <v>554</v>
      </c>
      <c r="H429" s="163">
        <v>50</v>
      </c>
      <c r="I429" s="164"/>
      <c r="L429" s="160"/>
      <c r="M429" s="165"/>
      <c r="T429" s="166"/>
      <c r="AT429" s="161" t="s">
        <v>205</v>
      </c>
      <c r="AU429" s="161" t="s">
        <v>83</v>
      </c>
      <c r="AV429" s="13" t="s">
        <v>85</v>
      </c>
      <c r="AW429" s="13" t="s">
        <v>34</v>
      </c>
      <c r="AX429" s="13" t="s">
        <v>76</v>
      </c>
      <c r="AY429" s="161" t="s">
        <v>191</v>
      </c>
    </row>
    <row r="430" spans="2:65" s="14" customFormat="1">
      <c r="B430" s="167"/>
      <c r="D430" s="154" t="s">
        <v>205</v>
      </c>
      <c r="E430" s="168" t="s">
        <v>1</v>
      </c>
      <c r="F430" s="169" t="s">
        <v>217</v>
      </c>
      <c r="H430" s="170">
        <v>50</v>
      </c>
      <c r="I430" s="171"/>
      <c r="L430" s="167"/>
      <c r="M430" s="172"/>
      <c r="T430" s="173"/>
      <c r="AT430" s="168" t="s">
        <v>205</v>
      </c>
      <c r="AU430" s="168" t="s">
        <v>83</v>
      </c>
      <c r="AV430" s="14" t="s">
        <v>200</v>
      </c>
      <c r="AW430" s="14" t="s">
        <v>34</v>
      </c>
      <c r="AX430" s="14" t="s">
        <v>83</v>
      </c>
      <c r="AY430" s="168" t="s">
        <v>191</v>
      </c>
    </row>
    <row r="431" spans="2:65" s="1" customFormat="1" ht="16.5" customHeight="1">
      <c r="B431" s="32"/>
      <c r="C431" s="136" t="s">
        <v>576</v>
      </c>
      <c r="D431" s="136" t="s">
        <v>195</v>
      </c>
      <c r="E431" s="137" t="s">
        <v>5420</v>
      </c>
      <c r="F431" s="138" t="s">
        <v>5421</v>
      </c>
      <c r="G431" s="139" t="s">
        <v>403</v>
      </c>
      <c r="H431" s="140">
        <v>50</v>
      </c>
      <c r="I431" s="141"/>
      <c r="J431" s="142">
        <f>ROUND(I431*H431,2)</f>
        <v>0</v>
      </c>
      <c r="K431" s="138" t="s">
        <v>1</v>
      </c>
      <c r="L431" s="32"/>
      <c r="M431" s="143" t="s">
        <v>1</v>
      </c>
      <c r="N431" s="144" t="s">
        <v>41</v>
      </c>
      <c r="P431" s="145">
        <f>O431*H431</f>
        <v>0</v>
      </c>
      <c r="Q431" s="145">
        <v>0</v>
      </c>
      <c r="R431" s="145">
        <f>Q431*H431</f>
        <v>0</v>
      </c>
      <c r="S431" s="145">
        <v>0</v>
      </c>
      <c r="T431" s="146">
        <f>S431*H431</f>
        <v>0</v>
      </c>
      <c r="AR431" s="147" t="s">
        <v>200</v>
      </c>
      <c r="AT431" s="147" t="s">
        <v>195</v>
      </c>
      <c r="AU431" s="147" t="s">
        <v>83</v>
      </c>
      <c r="AY431" s="17" t="s">
        <v>191</v>
      </c>
      <c r="BE431" s="148">
        <f>IF(N431="základní",J431,0)</f>
        <v>0</v>
      </c>
      <c r="BF431" s="148">
        <f>IF(N431="snížená",J431,0)</f>
        <v>0</v>
      </c>
      <c r="BG431" s="148">
        <f>IF(N431="zákl. přenesená",J431,0)</f>
        <v>0</v>
      </c>
      <c r="BH431" s="148">
        <f>IF(N431="sníž. přenesená",J431,0)</f>
        <v>0</v>
      </c>
      <c r="BI431" s="148">
        <f>IF(N431="nulová",J431,0)</f>
        <v>0</v>
      </c>
      <c r="BJ431" s="17" t="s">
        <v>83</v>
      </c>
      <c r="BK431" s="148">
        <f>ROUND(I431*H431,2)</f>
        <v>0</v>
      </c>
      <c r="BL431" s="17" t="s">
        <v>200</v>
      </c>
      <c r="BM431" s="147" t="s">
        <v>995</v>
      </c>
    </row>
    <row r="432" spans="2:65" s="12" customFormat="1">
      <c r="B432" s="153"/>
      <c r="D432" s="154" t="s">
        <v>205</v>
      </c>
      <c r="E432" s="155" t="s">
        <v>1</v>
      </c>
      <c r="F432" s="156" t="s">
        <v>5422</v>
      </c>
      <c r="H432" s="155" t="s">
        <v>1</v>
      </c>
      <c r="I432" s="157"/>
      <c r="L432" s="153"/>
      <c r="M432" s="158"/>
      <c r="T432" s="159"/>
      <c r="AT432" s="155" t="s">
        <v>205</v>
      </c>
      <c r="AU432" s="155" t="s">
        <v>83</v>
      </c>
      <c r="AV432" s="12" t="s">
        <v>83</v>
      </c>
      <c r="AW432" s="12" t="s">
        <v>34</v>
      </c>
      <c r="AX432" s="12" t="s">
        <v>76</v>
      </c>
      <c r="AY432" s="155" t="s">
        <v>191</v>
      </c>
    </row>
    <row r="433" spans="2:65" s="12" customFormat="1">
      <c r="B433" s="153"/>
      <c r="D433" s="154" t="s">
        <v>205</v>
      </c>
      <c r="E433" s="155" t="s">
        <v>1</v>
      </c>
      <c r="F433" s="156" t="s">
        <v>5423</v>
      </c>
      <c r="H433" s="155" t="s">
        <v>1</v>
      </c>
      <c r="I433" s="157"/>
      <c r="L433" s="153"/>
      <c r="M433" s="158"/>
      <c r="T433" s="159"/>
      <c r="AT433" s="155" t="s">
        <v>205</v>
      </c>
      <c r="AU433" s="155" t="s">
        <v>83</v>
      </c>
      <c r="AV433" s="12" t="s">
        <v>83</v>
      </c>
      <c r="AW433" s="12" t="s">
        <v>34</v>
      </c>
      <c r="AX433" s="12" t="s">
        <v>76</v>
      </c>
      <c r="AY433" s="155" t="s">
        <v>191</v>
      </c>
    </row>
    <row r="434" spans="2:65" s="12" customFormat="1">
      <c r="B434" s="153"/>
      <c r="D434" s="154" t="s">
        <v>205</v>
      </c>
      <c r="E434" s="155" t="s">
        <v>1</v>
      </c>
      <c r="F434" s="156" t="s">
        <v>5411</v>
      </c>
      <c r="H434" s="155" t="s">
        <v>1</v>
      </c>
      <c r="I434" s="157"/>
      <c r="L434" s="153"/>
      <c r="M434" s="158"/>
      <c r="T434" s="159"/>
      <c r="AT434" s="155" t="s">
        <v>205</v>
      </c>
      <c r="AU434" s="155" t="s">
        <v>83</v>
      </c>
      <c r="AV434" s="12" t="s">
        <v>83</v>
      </c>
      <c r="AW434" s="12" t="s">
        <v>34</v>
      </c>
      <c r="AX434" s="12" t="s">
        <v>76</v>
      </c>
      <c r="AY434" s="155" t="s">
        <v>191</v>
      </c>
    </row>
    <row r="435" spans="2:65" s="13" customFormat="1">
      <c r="B435" s="160"/>
      <c r="D435" s="154" t="s">
        <v>205</v>
      </c>
      <c r="E435" s="161" t="s">
        <v>1</v>
      </c>
      <c r="F435" s="162" t="s">
        <v>554</v>
      </c>
      <c r="H435" s="163">
        <v>50</v>
      </c>
      <c r="I435" s="164"/>
      <c r="L435" s="160"/>
      <c r="M435" s="165"/>
      <c r="T435" s="166"/>
      <c r="AT435" s="161" t="s">
        <v>205</v>
      </c>
      <c r="AU435" s="161" t="s">
        <v>83</v>
      </c>
      <c r="AV435" s="13" t="s">
        <v>85</v>
      </c>
      <c r="AW435" s="13" t="s">
        <v>34</v>
      </c>
      <c r="AX435" s="13" t="s">
        <v>76</v>
      </c>
      <c r="AY435" s="161" t="s">
        <v>191</v>
      </c>
    </row>
    <row r="436" spans="2:65" s="14" customFormat="1">
      <c r="B436" s="167"/>
      <c r="D436" s="154" t="s">
        <v>205</v>
      </c>
      <c r="E436" s="168" t="s">
        <v>1</v>
      </c>
      <c r="F436" s="169" t="s">
        <v>217</v>
      </c>
      <c r="H436" s="170">
        <v>50</v>
      </c>
      <c r="I436" s="171"/>
      <c r="L436" s="167"/>
      <c r="M436" s="172"/>
      <c r="T436" s="173"/>
      <c r="AT436" s="168" t="s">
        <v>205</v>
      </c>
      <c r="AU436" s="168" t="s">
        <v>83</v>
      </c>
      <c r="AV436" s="14" t="s">
        <v>200</v>
      </c>
      <c r="AW436" s="14" t="s">
        <v>34</v>
      </c>
      <c r="AX436" s="14" t="s">
        <v>83</v>
      </c>
      <c r="AY436" s="168" t="s">
        <v>191</v>
      </c>
    </row>
    <row r="437" spans="2:65" s="1" customFormat="1" ht="16.5" customHeight="1">
      <c r="B437" s="32"/>
      <c r="C437" s="136" t="s">
        <v>581</v>
      </c>
      <c r="D437" s="136" t="s">
        <v>195</v>
      </c>
      <c r="E437" s="137" t="s">
        <v>5424</v>
      </c>
      <c r="F437" s="138" t="s">
        <v>5425</v>
      </c>
      <c r="G437" s="139" t="s">
        <v>937</v>
      </c>
      <c r="H437" s="140">
        <v>1</v>
      </c>
      <c r="I437" s="141"/>
      <c r="J437" s="142">
        <f>ROUND(I437*H437,2)</f>
        <v>0</v>
      </c>
      <c r="K437" s="138" t="s">
        <v>1</v>
      </c>
      <c r="L437" s="32"/>
      <c r="M437" s="143" t="s">
        <v>1</v>
      </c>
      <c r="N437" s="144" t="s">
        <v>41</v>
      </c>
      <c r="P437" s="145">
        <f>O437*H437</f>
        <v>0</v>
      </c>
      <c r="Q437" s="145">
        <v>0</v>
      </c>
      <c r="R437" s="145">
        <f>Q437*H437</f>
        <v>0</v>
      </c>
      <c r="S437" s="145">
        <v>0</v>
      </c>
      <c r="T437" s="146">
        <f>S437*H437</f>
        <v>0</v>
      </c>
      <c r="AR437" s="147" t="s">
        <v>200</v>
      </c>
      <c r="AT437" s="147" t="s">
        <v>195</v>
      </c>
      <c r="AU437" s="147" t="s">
        <v>83</v>
      </c>
      <c r="AY437" s="17" t="s">
        <v>191</v>
      </c>
      <c r="BE437" s="148">
        <f>IF(N437="základní",J437,0)</f>
        <v>0</v>
      </c>
      <c r="BF437" s="148">
        <f>IF(N437="snížená",J437,0)</f>
        <v>0</v>
      </c>
      <c r="BG437" s="148">
        <f>IF(N437="zákl. přenesená",J437,0)</f>
        <v>0</v>
      </c>
      <c r="BH437" s="148">
        <f>IF(N437="sníž. přenesená",J437,0)</f>
        <v>0</v>
      </c>
      <c r="BI437" s="148">
        <f>IF(N437="nulová",J437,0)</f>
        <v>0</v>
      </c>
      <c r="BJ437" s="17" t="s">
        <v>83</v>
      </c>
      <c r="BK437" s="148">
        <f>ROUND(I437*H437,2)</f>
        <v>0</v>
      </c>
      <c r="BL437" s="17" t="s">
        <v>200</v>
      </c>
      <c r="BM437" s="147" t="s">
        <v>1011</v>
      </c>
    </row>
    <row r="438" spans="2:65" s="12" customFormat="1">
      <c r="B438" s="153"/>
      <c r="D438" s="154" t="s">
        <v>205</v>
      </c>
      <c r="E438" s="155" t="s">
        <v>1</v>
      </c>
      <c r="F438" s="156" t="s">
        <v>5411</v>
      </c>
      <c r="H438" s="155" t="s">
        <v>1</v>
      </c>
      <c r="I438" s="157"/>
      <c r="L438" s="153"/>
      <c r="M438" s="158"/>
      <c r="T438" s="159"/>
      <c r="AT438" s="155" t="s">
        <v>205</v>
      </c>
      <c r="AU438" s="155" t="s">
        <v>83</v>
      </c>
      <c r="AV438" s="12" t="s">
        <v>83</v>
      </c>
      <c r="AW438" s="12" t="s">
        <v>34</v>
      </c>
      <c r="AX438" s="12" t="s">
        <v>76</v>
      </c>
      <c r="AY438" s="155" t="s">
        <v>191</v>
      </c>
    </row>
    <row r="439" spans="2:65" s="13" customFormat="1">
      <c r="B439" s="160"/>
      <c r="D439" s="154" t="s">
        <v>205</v>
      </c>
      <c r="E439" s="161" t="s">
        <v>1</v>
      </c>
      <c r="F439" s="162" t="s">
        <v>83</v>
      </c>
      <c r="H439" s="163">
        <v>1</v>
      </c>
      <c r="I439" s="164"/>
      <c r="L439" s="160"/>
      <c r="M439" s="165"/>
      <c r="T439" s="166"/>
      <c r="AT439" s="161" t="s">
        <v>205</v>
      </c>
      <c r="AU439" s="161" t="s">
        <v>83</v>
      </c>
      <c r="AV439" s="13" t="s">
        <v>85</v>
      </c>
      <c r="AW439" s="13" t="s">
        <v>34</v>
      </c>
      <c r="AX439" s="13" t="s">
        <v>76</v>
      </c>
      <c r="AY439" s="161" t="s">
        <v>191</v>
      </c>
    </row>
    <row r="440" spans="2:65" s="14" customFormat="1">
      <c r="B440" s="167"/>
      <c r="D440" s="154" t="s">
        <v>205</v>
      </c>
      <c r="E440" s="168" t="s">
        <v>1</v>
      </c>
      <c r="F440" s="169" t="s">
        <v>217</v>
      </c>
      <c r="H440" s="170">
        <v>1</v>
      </c>
      <c r="I440" s="171"/>
      <c r="L440" s="167"/>
      <c r="M440" s="172"/>
      <c r="T440" s="173"/>
      <c r="AT440" s="168" t="s">
        <v>205</v>
      </c>
      <c r="AU440" s="168" t="s">
        <v>83</v>
      </c>
      <c r="AV440" s="14" t="s">
        <v>200</v>
      </c>
      <c r="AW440" s="14" t="s">
        <v>34</v>
      </c>
      <c r="AX440" s="14" t="s">
        <v>83</v>
      </c>
      <c r="AY440" s="168" t="s">
        <v>191</v>
      </c>
    </row>
    <row r="441" spans="2:65" s="1" customFormat="1" ht="40.9" customHeight="1">
      <c r="B441" s="32"/>
      <c r="C441" s="136" t="s">
        <v>587</v>
      </c>
      <c r="D441" s="136" t="s">
        <v>195</v>
      </c>
      <c r="E441" s="137" t="s">
        <v>5426</v>
      </c>
      <c r="F441" s="138" t="s">
        <v>5427</v>
      </c>
      <c r="G441" s="139" t="s">
        <v>1608</v>
      </c>
      <c r="H441" s="140">
        <v>5</v>
      </c>
      <c r="I441" s="141"/>
      <c r="J441" s="142">
        <f>ROUND(I441*H441,2)</f>
        <v>0</v>
      </c>
      <c r="K441" s="138" t="s">
        <v>1</v>
      </c>
      <c r="L441" s="32"/>
      <c r="M441" s="143" t="s">
        <v>1</v>
      </c>
      <c r="N441" s="144" t="s">
        <v>41</v>
      </c>
      <c r="P441" s="145">
        <f>O441*H441</f>
        <v>0</v>
      </c>
      <c r="Q441" s="145">
        <v>0</v>
      </c>
      <c r="R441" s="145">
        <f>Q441*H441</f>
        <v>0</v>
      </c>
      <c r="S441" s="145">
        <v>0</v>
      </c>
      <c r="T441" s="146">
        <f>S441*H441</f>
        <v>0</v>
      </c>
      <c r="AR441" s="147" t="s">
        <v>200</v>
      </c>
      <c r="AT441" s="147" t="s">
        <v>195</v>
      </c>
      <c r="AU441" s="147" t="s">
        <v>83</v>
      </c>
      <c r="AY441" s="17" t="s">
        <v>191</v>
      </c>
      <c r="BE441" s="148">
        <f>IF(N441="základní",J441,0)</f>
        <v>0</v>
      </c>
      <c r="BF441" s="148">
        <f>IF(N441="snížená",J441,0)</f>
        <v>0</v>
      </c>
      <c r="BG441" s="148">
        <f>IF(N441="zákl. přenesená",J441,0)</f>
        <v>0</v>
      </c>
      <c r="BH441" s="148">
        <f>IF(N441="sníž. přenesená",J441,0)</f>
        <v>0</v>
      </c>
      <c r="BI441" s="148">
        <f>IF(N441="nulová",J441,0)</f>
        <v>0</v>
      </c>
      <c r="BJ441" s="17" t="s">
        <v>83</v>
      </c>
      <c r="BK441" s="148">
        <f>ROUND(I441*H441,2)</f>
        <v>0</v>
      </c>
      <c r="BL441" s="17" t="s">
        <v>200</v>
      </c>
      <c r="BM441" s="147" t="s">
        <v>1025</v>
      </c>
    </row>
    <row r="442" spans="2:65" s="12" customFormat="1">
      <c r="B442" s="153"/>
      <c r="D442" s="154" t="s">
        <v>205</v>
      </c>
      <c r="E442" s="155" t="s">
        <v>1</v>
      </c>
      <c r="F442" s="156" t="s">
        <v>5411</v>
      </c>
      <c r="H442" s="155" t="s">
        <v>1</v>
      </c>
      <c r="I442" s="157"/>
      <c r="L442" s="153"/>
      <c r="M442" s="158"/>
      <c r="T442" s="159"/>
      <c r="AT442" s="155" t="s">
        <v>205</v>
      </c>
      <c r="AU442" s="155" t="s">
        <v>83</v>
      </c>
      <c r="AV442" s="12" t="s">
        <v>83</v>
      </c>
      <c r="AW442" s="12" t="s">
        <v>34</v>
      </c>
      <c r="AX442" s="12" t="s">
        <v>76</v>
      </c>
      <c r="AY442" s="155" t="s">
        <v>191</v>
      </c>
    </row>
    <row r="443" spans="2:65" s="13" customFormat="1">
      <c r="B443" s="160"/>
      <c r="D443" s="154" t="s">
        <v>205</v>
      </c>
      <c r="E443" s="161" t="s">
        <v>1</v>
      </c>
      <c r="F443" s="162" t="s">
        <v>230</v>
      </c>
      <c r="H443" s="163">
        <v>5</v>
      </c>
      <c r="I443" s="164"/>
      <c r="L443" s="160"/>
      <c r="M443" s="165"/>
      <c r="T443" s="166"/>
      <c r="AT443" s="161" t="s">
        <v>205</v>
      </c>
      <c r="AU443" s="161" t="s">
        <v>83</v>
      </c>
      <c r="AV443" s="13" t="s">
        <v>85</v>
      </c>
      <c r="AW443" s="13" t="s">
        <v>34</v>
      </c>
      <c r="AX443" s="13" t="s">
        <v>76</v>
      </c>
      <c r="AY443" s="161" t="s">
        <v>191</v>
      </c>
    </row>
    <row r="444" spans="2:65" s="14" customFormat="1">
      <c r="B444" s="167"/>
      <c r="D444" s="154" t="s">
        <v>205</v>
      </c>
      <c r="E444" s="168" t="s">
        <v>1</v>
      </c>
      <c r="F444" s="169" t="s">
        <v>217</v>
      </c>
      <c r="H444" s="170">
        <v>5</v>
      </c>
      <c r="I444" s="171"/>
      <c r="L444" s="167"/>
      <c r="M444" s="172"/>
      <c r="T444" s="173"/>
      <c r="AT444" s="168" t="s">
        <v>205</v>
      </c>
      <c r="AU444" s="168" t="s">
        <v>83</v>
      </c>
      <c r="AV444" s="14" t="s">
        <v>200</v>
      </c>
      <c r="AW444" s="14" t="s">
        <v>34</v>
      </c>
      <c r="AX444" s="14" t="s">
        <v>83</v>
      </c>
      <c r="AY444" s="168" t="s">
        <v>191</v>
      </c>
    </row>
    <row r="445" spans="2:65" s="1" customFormat="1" ht="60" customHeight="1">
      <c r="B445" s="32"/>
      <c r="C445" s="136" t="s">
        <v>591</v>
      </c>
      <c r="D445" s="136" t="s">
        <v>195</v>
      </c>
      <c r="E445" s="137" t="s">
        <v>5428</v>
      </c>
      <c r="F445" s="138" t="s">
        <v>5429</v>
      </c>
      <c r="G445" s="139" t="s">
        <v>3064</v>
      </c>
      <c r="H445" s="140">
        <v>5</v>
      </c>
      <c r="I445" s="141"/>
      <c r="J445" s="142">
        <f>ROUND(I445*H445,2)</f>
        <v>0</v>
      </c>
      <c r="K445" s="138" t="s">
        <v>1</v>
      </c>
      <c r="L445" s="32"/>
      <c r="M445" s="143" t="s">
        <v>1</v>
      </c>
      <c r="N445" s="144" t="s">
        <v>41</v>
      </c>
      <c r="P445" s="145">
        <f>O445*H445</f>
        <v>0</v>
      </c>
      <c r="Q445" s="145">
        <v>0</v>
      </c>
      <c r="R445" s="145">
        <f>Q445*H445</f>
        <v>0</v>
      </c>
      <c r="S445" s="145">
        <v>0</v>
      </c>
      <c r="T445" s="146">
        <f>S445*H445</f>
        <v>0</v>
      </c>
      <c r="AR445" s="147" t="s">
        <v>200</v>
      </c>
      <c r="AT445" s="147" t="s">
        <v>195</v>
      </c>
      <c r="AU445" s="147" t="s">
        <v>83</v>
      </c>
      <c r="AY445" s="17" t="s">
        <v>191</v>
      </c>
      <c r="BE445" s="148">
        <f>IF(N445="základní",J445,0)</f>
        <v>0</v>
      </c>
      <c r="BF445" s="148">
        <f>IF(N445="snížená",J445,0)</f>
        <v>0</v>
      </c>
      <c r="BG445" s="148">
        <f>IF(N445="zákl. přenesená",J445,0)</f>
        <v>0</v>
      </c>
      <c r="BH445" s="148">
        <f>IF(N445="sníž. přenesená",J445,0)</f>
        <v>0</v>
      </c>
      <c r="BI445" s="148">
        <f>IF(N445="nulová",J445,0)</f>
        <v>0</v>
      </c>
      <c r="BJ445" s="17" t="s">
        <v>83</v>
      </c>
      <c r="BK445" s="148">
        <f>ROUND(I445*H445,2)</f>
        <v>0</v>
      </c>
      <c r="BL445" s="17" t="s">
        <v>200</v>
      </c>
      <c r="BM445" s="147" t="s">
        <v>1038</v>
      </c>
    </row>
    <row r="446" spans="2:65" s="1" customFormat="1" ht="24" customHeight="1">
      <c r="B446" s="32"/>
      <c r="C446" s="136" t="s">
        <v>597</v>
      </c>
      <c r="D446" s="136" t="s">
        <v>195</v>
      </c>
      <c r="E446" s="137" t="s">
        <v>5430</v>
      </c>
      <c r="F446" s="138" t="s">
        <v>5382</v>
      </c>
      <c r="G446" s="139" t="s">
        <v>271</v>
      </c>
      <c r="H446" s="140">
        <v>0.251</v>
      </c>
      <c r="I446" s="141"/>
      <c r="J446" s="142">
        <f>ROUND(I446*H446,2)</f>
        <v>0</v>
      </c>
      <c r="K446" s="138" t="s">
        <v>1</v>
      </c>
      <c r="L446" s="32"/>
      <c r="M446" s="143" t="s">
        <v>1</v>
      </c>
      <c r="N446" s="144" t="s">
        <v>41</v>
      </c>
      <c r="P446" s="145">
        <f>O446*H446</f>
        <v>0</v>
      </c>
      <c r="Q446" s="145">
        <v>0</v>
      </c>
      <c r="R446" s="145">
        <f>Q446*H446</f>
        <v>0</v>
      </c>
      <c r="S446" s="145">
        <v>0</v>
      </c>
      <c r="T446" s="146">
        <f>S446*H446</f>
        <v>0</v>
      </c>
      <c r="AR446" s="147" t="s">
        <v>200</v>
      </c>
      <c r="AT446" s="147" t="s">
        <v>195</v>
      </c>
      <c r="AU446" s="147" t="s">
        <v>83</v>
      </c>
      <c r="AY446" s="17" t="s">
        <v>191</v>
      </c>
      <c r="BE446" s="148">
        <f>IF(N446="základní",J446,0)</f>
        <v>0</v>
      </c>
      <c r="BF446" s="148">
        <f>IF(N446="snížená",J446,0)</f>
        <v>0</v>
      </c>
      <c r="BG446" s="148">
        <f>IF(N446="zákl. přenesená",J446,0)</f>
        <v>0</v>
      </c>
      <c r="BH446" s="148">
        <f>IF(N446="sníž. přenesená",J446,0)</f>
        <v>0</v>
      </c>
      <c r="BI446" s="148">
        <f>IF(N446="nulová",J446,0)</f>
        <v>0</v>
      </c>
      <c r="BJ446" s="17" t="s">
        <v>83</v>
      </c>
      <c r="BK446" s="148">
        <f>ROUND(I446*H446,2)</f>
        <v>0</v>
      </c>
      <c r="BL446" s="17" t="s">
        <v>200</v>
      </c>
      <c r="BM446" s="147" t="s">
        <v>1050</v>
      </c>
    </row>
    <row r="447" spans="2:65" s="11" customFormat="1" ht="25.9" customHeight="1">
      <c r="B447" s="124"/>
      <c r="D447" s="125" t="s">
        <v>75</v>
      </c>
      <c r="E447" s="126" t="s">
        <v>5431</v>
      </c>
      <c r="F447" s="126" t="s">
        <v>5432</v>
      </c>
      <c r="I447" s="127"/>
      <c r="J447" s="128">
        <f>BK447</f>
        <v>0</v>
      </c>
      <c r="L447" s="124"/>
      <c r="M447" s="129"/>
      <c r="P447" s="130">
        <f>SUM(P448:P518)</f>
        <v>0</v>
      </c>
      <c r="R447" s="130">
        <f>SUM(R448:R518)</f>
        <v>0</v>
      </c>
      <c r="T447" s="131">
        <f>SUM(T448:T518)</f>
        <v>0</v>
      </c>
      <c r="AR447" s="125" t="s">
        <v>83</v>
      </c>
      <c r="AT447" s="132" t="s">
        <v>75</v>
      </c>
      <c r="AU447" s="132" t="s">
        <v>76</v>
      </c>
      <c r="AY447" s="125" t="s">
        <v>191</v>
      </c>
      <c r="BK447" s="133">
        <f>SUM(BK448:BK518)</f>
        <v>0</v>
      </c>
    </row>
    <row r="448" spans="2:65" s="1" customFormat="1" ht="40.9" customHeight="1">
      <c r="B448" s="32"/>
      <c r="C448" s="136" t="s">
        <v>602</v>
      </c>
      <c r="D448" s="136" t="s">
        <v>195</v>
      </c>
      <c r="E448" s="137" t="s">
        <v>5433</v>
      </c>
      <c r="F448" s="138" t="s">
        <v>5434</v>
      </c>
      <c r="G448" s="139" t="s">
        <v>378</v>
      </c>
      <c r="H448" s="140">
        <v>1</v>
      </c>
      <c r="I448" s="141"/>
      <c r="J448" s="142">
        <f>ROUND(I448*H448,2)</f>
        <v>0</v>
      </c>
      <c r="K448" s="138" t="s">
        <v>1</v>
      </c>
      <c r="L448" s="32"/>
      <c r="M448" s="143" t="s">
        <v>1</v>
      </c>
      <c r="N448" s="144" t="s">
        <v>41</v>
      </c>
      <c r="P448" s="145">
        <f>O448*H448</f>
        <v>0</v>
      </c>
      <c r="Q448" s="145">
        <v>0</v>
      </c>
      <c r="R448" s="145">
        <f>Q448*H448</f>
        <v>0</v>
      </c>
      <c r="S448" s="145">
        <v>0</v>
      </c>
      <c r="T448" s="146">
        <f>S448*H448</f>
        <v>0</v>
      </c>
      <c r="AR448" s="147" t="s">
        <v>200</v>
      </c>
      <c r="AT448" s="147" t="s">
        <v>195</v>
      </c>
      <c r="AU448" s="147" t="s">
        <v>83</v>
      </c>
      <c r="AY448" s="17" t="s">
        <v>191</v>
      </c>
      <c r="BE448" s="148">
        <f>IF(N448="základní",J448,0)</f>
        <v>0</v>
      </c>
      <c r="BF448" s="148">
        <f>IF(N448="snížená",J448,0)</f>
        <v>0</v>
      </c>
      <c r="BG448" s="148">
        <f>IF(N448="zákl. přenesená",J448,0)</f>
        <v>0</v>
      </c>
      <c r="BH448" s="148">
        <f>IF(N448="sníž. přenesená",J448,0)</f>
        <v>0</v>
      </c>
      <c r="BI448" s="148">
        <f>IF(N448="nulová",J448,0)</f>
        <v>0</v>
      </c>
      <c r="BJ448" s="17" t="s">
        <v>83</v>
      </c>
      <c r="BK448" s="148">
        <f>ROUND(I448*H448,2)</f>
        <v>0</v>
      </c>
      <c r="BL448" s="17" t="s">
        <v>200</v>
      </c>
      <c r="BM448" s="147" t="s">
        <v>1062</v>
      </c>
    </row>
    <row r="449" spans="2:65" s="12" customFormat="1">
      <c r="B449" s="153"/>
      <c r="D449" s="154" t="s">
        <v>205</v>
      </c>
      <c r="E449" s="155" t="s">
        <v>1</v>
      </c>
      <c r="F449" s="156" t="s">
        <v>5289</v>
      </c>
      <c r="H449" s="155" t="s">
        <v>1</v>
      </c>
      <c r="I449" s="157"/>
      <c r="L449" s="153"/>
      <c r="M449" s="158"/>
      <c r="T449" s="159"/>
      <c r="AT449" s="155" t="s">
        <v>205</v>
      </c>
      <c r="AU449" s="155" t="s">
        <v>83</v>
      </c>
      <c r="AV449" s="12" t="s">
        <v>83</v>
      </c>
      <c r="AW449" s="12" t="s">
        <v>34</v>
      </c>
      <c r="AX449" s="12" t="s">
        <v>76</v>
      </c>
      <c r="AY449" s="155" t="s">
        <v>191</v>
      </c>
    </row>
    <row r="450" spans="2:65" s="12" customFormat="1">
      <c r="B450" s="153"/>
      <c r="D450" s="154" t="s">
        <v>205</v>
      </c>
      <c r="E450" s="155" t="s">
        <v>1</v>
      </c>
      <c r="F450" s="156" t="s">
        <v>5435</v>
      </c>
      <c r="H450" s="155" t="s">
        <v>1</v>
      </c>
      <c r="I450" s="157"/>
      <c r="L450" s="153"/>
      <c r="M450" s="158"/>
      <c r="T450" s="159"/>
      <c r="AT450" s="155" t="s">
        <v>205</v>
      </c>
      <c r="AU450" s="155" t="s">
        <v>83</v>
      </c>
      <c r="AV450" s="12" t="s">
        <v>83</v>
      </c>
      <c r="AW450" s="12" t="s">
        <v>34</v>
      </c>
      <c r="AX450" s="12" t="s">
        <v>76</v>
      </c>
      <c r="AY450" s="155" t="s">
        <v>191</v>
      </c>
    </row>
    <row r="451" spans="2:65" s="12" customFormat="1">
      <c r="B451" s="153"/>
      <c r="D451" s="154" t="s">
        <v>205</v>
      </c>
      <c r="E451" s="155" t="s">
        <v>1</v>
      </c>
      <c r="F451" s="156" t="s">
        <v>5436</v>
      </c>
      <c r="H451" s="155" t="s">
        <v>1</v>
      </c>
      <c r="I451" s="157"/>
      <c r="L451" s="153"/>
      <c r="M451" s="158"/>
      <c r="T451" s="159"/>
      <c r="AT451" s="155" t="s">
        <v>205</v>
      </c>
      <c r="AU451" s="155" t="s">
        <v>83</v>
      </c>
      <c r="AV451" s="12" t="s">
        <v>83</v>
      </c>
      <c r="AW451" s="12" t="s">
        <v>34</v>
      </c>
      <c r="AX451" s="12" t="s">
        <v>76</v>
      </c>
      <c r="AY451" s="155" t="s">
        <v>191</v>
      </c>
    </row>
    <row r="452" spans="2:65" s="12" customFormat="1">
      <c r="B452" s="153"/>
      <c r="D452" s="154" t="s">
        <v>205</v>
      </c>
      <c r="E452" s="155" t="s">
        <v>1</v>
      </c>
      <c r="F452" s="156" t="s">
        <v>5389</v>
      </c>
      <c r="H452" s="155" t="s">
        <v>1</v>
      </c>
      <c r="I452" s="157"/>
      <c r="L452" s="153"/>
      <c r="M452" s="158"/>
      <c r="T452" s="159"/>
      <c r="AT452" s="155" t="s">
        <v>205</v>
      </c>
      <c r="AU452" s="155" t="s">
        <v>83</v>
      </c>
      <c r="AV452" s="12" t="s">
        <v>83</v>
      </c>
      <c r="AW452" s="12" t="s">
        <v>34</v>
      </c>
      <c r="AX452" s="12" t="s">
        <v>76</v>
      </c>
      <c r="AY452" s="155" t="s">
        <v>191</v>
      </c>
    </row>
    <row r="453" spans="2:65" s="12" customFormat="1">
      <c r="B453" s="153"/>
      <c r="D453" s="154" t="s">
        <v>205</v>
      </c>
      <c r="E453" s="155" t="s">
        <v>1</v>
      </c>
      <c r="F453" s="156" t="s">
        <v>5390</v>
      </c>
      <c r="H453" s="155" t="s">
        <v>1</v>
      </c>
      <c r="I453" s="157"/>
      <c r="L453" s="153"/>
      <c r="M453" s="158"/>
      <c r="T453" s="159"/>
      <c r="AT453" s="155" t="s">
        <v>205</v>
      </c>
      <c r="AU453" s="155" t="s">
        <v>83</v>
      </c>
      <c r="AV453" s="12" t="s">
        <v>83</v>
      </c>
      <c r="AW453" s="12" t="s">
        <v>34</v>
      </c>
      <c r="AX453" s="12" t="s">
        <v>76</v>
      </c>
      <c r="AY453" s="155" t="s">
        <v>191</v>
      </c>
    </row>
    <row r="454" spans="2:65" s="12" customFormat="1">
      <c r="B454" s="153"/>
      <c r="D454" s="154" t="s">
        <v>205</v>
      </c>
      <c r="E454" s="155" t="s">
        <v>1</v>
      </c>
      <c r="F454" s="156" t="s">
        <v>5391</v>
      </c>
      <c r="H454" s="155" t="s">
        <v>1</v>
      </c>
      <c r="I454" s="157"/>
      <c r="L454" s="153"/>
      <c r="M454" s="158"/>
      <c r="T454" s="159"/>
      <c r="AT454" s="155" t="s">
        <v>205</v>
      </c>
      <c r="AU454" s="155" t="s">
        <v>83</v>
      </c>
      <c r="AV454" s="12" t="s">
        <v>83</v>
      </c>
      <c r="AW454" s="12" t="s">
        <v>34</v>
      </c>
      <c r="AX454" s="12" t="s">
        <v>76</v>
      </c>
      <c r="AY454" s="155" t="s">
        <v>191</v>
      </c>
    </row>
    <row r="455" spans="2:65" s="12" customFormat="1">
      <c r="B455" s="153"/>
      <c r="D455" s="154" t="s">
        <v>205</v>
      </c>
      <c r="E455" s="155" t="s">
        <v>1</v>
      </c>
      <c r="F455" s="156" t="s">
        <v>5392</v>
      </c>
      <c r="H455" s="155" t="s">
        <v>1</v>
      </c>
      <c r="I455" s="157"/>
      <c r="L455" s="153"/>
      <c r="M455" s="158"/>
      <c r="T455" s="159"/>
      <c r="AT455" s="155" t="s">
        <v>205</v>
      </c>
      <c r="AU455" s="155" t="s">
        <v>83</v>
      </c>
      <c r="AV455" s="12" t="s">
        <v>83</v>
      </c>
      <c r="AW455" s="12" t="s">
        <v>34</v>
      </c>
      <c r="AX455" s="12" t="s">
        <v>76</v>
      </c>
      <c r="AY455" s="155" t="s">
        <v>191</v>
      </c>
    </row>
    <row r="456" spans="2:65" s="12" customFormat="1">
      <c r="B456" s="153"/>
      <c r="D456" s="154" t="s">
        <v>205</v>
      </c>
      <c r="E456" s="155" t="s">
        <v>1</v>
      </c>
      <c r="F456" s="156" t="s">
        <v>5316</v>
      </c>
      <c r="H456" s="155" t="s">
        <v>1</v>
      </c>
      <c r="I456" s="157"/>
      <c r="L456" s="153"/>
      <c r="M456" s="158"/>
      <c r="T456" s="159"/>
      <c r="AT456" s="155" t="s">
        <v>205</v>
      </c>
      <c r="AU456" s="155" t="s">
        <v>83</v>
      </c>
      <c r="AV456" s="12" t="s">
        <v>83</v>
      </c>
      <c r="AW456" s="12" t="s">
        <v>34</v>
      </c>
      <c r="AX456" s="12" t="s">
        <v>76</v>
      </c>
      <c r="AY456" s="155" t="s">
        <v>191</v>
      </c>
    </row>
    <row r="457" spans="2:65" s="13" customFormat="1">
      <c r="B457" s="160"/>
      <c r="D457" s="154" t="s">
        <v>205</v>
      </c>
      <c r="E457" s="161" t="s">
        <v>1</v>
      </c>
      <c r="F457" s="162" t="s">
        <v>83</v>
      </c>
      <c r="H457" s="163">
        <v>1</v>
      </c>
      <c r="I457" s="164"/>
      <c r="L457" s="160"/>
      <c r="M457" s="165"/>
      <c r="T457" s="166"/>
      <c r="AT457" s="161" t="s">
        <v>205</v>
      </c>
      <c r="AU457" s="161" t="s">
        <v>83</v>
      </c>
      <c r="AV457" s="13" t="s">
        <v>85</v>
      </c>
      <c r="AW457" s="13" t="s">
        <v>34</v>
      </c>
      <c r="AX457" s="13" t="s">
        <v>76</v>
      </c>
      <c r="AY457" s="161" t="s">
        <v>191</v>
      </c>
    </row>
    <row r="458" spans="2:65" s="14" customFormat="1">
      <c r="B458" s="167"/>
      <c r="D458" s="154" t="s">
        <v>205</v>
      </c>
      <c r="E458" s="168" t="s">
        <v>1</v>
      </c>
      <c r="F458" s="169" t="s">
        <v>217</v>
      </c>
      <c r="H458" s="170">
        <v>1</v>
      </c>
      <c r="I458" s="171"/>
      <c r="L458" s="167"/>
      <c r="M458" s="172"/>
      <c r="T458" s="173"/>
      <c r="AT458" s="168" t="s">
        <v>205</v>
      </c>
      <c r="AU458" s="168" t="s">
        <v>83</v>
      </c>
      <c r="AV458" s="14" t="s">
        <v>200</v>
      </c>
      <c r="AW458" s="14" t="s">
        <v>34</v>
      </c>
      <c r="AX458" s="14" t="s">
        <v>83</v>
      </c>
      <c r="AY458" s="168" t="s">
        <v>191</v>
      </c>
    </row>
    <row r="459" spans="2:65" s="1" customFormat="1" ht="24" customHeight="1">
      <c r="B459" s="32"/>
      <c r="C459" s="136" t="s">
        <v>607</v>
      </c>
      <c r="D459" s="136" t="s">
        <v>195</v>
      </c>
      <c r="E459" s="137" t="s">
        <v>5437</v>
      </c>
      <c r="F459" s="138" t="s">
        <v>5438</v>
      </c>
      <c r="G459" s="139" t="s">
        <v>378</v>
      </c>
      <c r="H459" s="140">
        <v>2</v>
      </c>
      <c r="I459" s="141"/>
      <c r="J459" s="142">
        <f>ROUND(I459*H459,2)</f>
        <v>0</v>
      </c>
      <c r="K459" s="138" t="s">
        <v>1</v>
      </c>
      <c r="L459" s="32"/>
      <c r="M459" s="143" t="s">
        <v>1</v>
      </c>
      <c r="N459" s="144" t="s">
        <v>41</v>
      </c>
      <c r="P459" s="145">
        <f>O459*H459</f>
        <v>0</v>
      </c>
      <c r="Q459" s="145">
        <v>0</v>
      </c>
      <c r="R459" s="145">
        <f>Q459*H459</f>
        <v>0</v>
      </c>
      <c r="S459" s="145">
        <v>0</v>
      </c>
      <c r="T459" s="146">
        <f>S459*H459</f>
        <v>0</v>
      </c>
      <c r="AR459" s="147" t="s">
        <v>200</v>
      </c>
      <c r="AT459" s="147" t="s">
        <v>195</v>
      </c>
      <c r="AU459" s="147" t="s">
        <v>83</v>
      </c>
      <c r="AY459" s="17" t="s">
        <v>191</v>
      </c>
      <c r="BE459" s="148">
        <f>IF(N459="základní",J459,0)</f>
        <v>0</v>
      </c>
      <c r="BF459" s="148">
        <f>IF(N459="snížená",J459,0)</f>
        <v>0</v>
      </c>
      <c r="BG459" s="148">
        <f>IF(N459="zákl. přenesená",J459,0)</f>
        <v>0</v>
      </c>
      <c r="BH459" s="148">
        <f>IF(N459="sníž. přenesená",J459,0)</f>
        <v>0</v>
      </c>
      <c r="BI459" s="148">
        <f>IF(N459="nulová",J459,0)</f>
        <v>0</v>
      </c>
      <c r="BJ459" s="17" t="s">
        <v>83</v>
      </c>
      <c r="BK459" s="148">
        <f>ROUND(I459*H459,2)</f>
        <v>0</v>
      </c>
      <c r="BL459" s="17" t="s">
        <v>200</v>
      </c>
      <c r="BM459" s="147" t="s">
        <v>1074</v>
      </c>
    </row>
    <row r="460" spans="2:65" s="12" customFormat="1">
      <c r="B460" s="153"/>
      <c r="D460" s="154" t="s">
        <v>205</v>
      </c>
      <c r="E460" s="155" t="s">
        <v>1</v>
      </c>
      <c r="F460" s="156" t="s">
        <v>5316</v>
      </c>
      <c r="H460" s="155" t="s">
        <v>1</v>
      </c>
      <c r="I460" s="157"/>
      <c r="L460" s="153"/>
      <c r="M460" s="158"/>
      <c r="T460" s="159"/>
      <c r="AT460" s="155" t="s">
        <v>205</v>
      </c>
      <c r="AU460" s="155" t="s">
        <v>83</v>
      </c>
      <c r="AV460" s="12" t="s">
        <v>83</v>
      </c>
      <c r="AW460" s="12" t="s">
        <v>34</v>
      </c>
      <c r="AX460" s="12" t="s">
        <v>76</v>
      </c>
      <c r="AY460" s="155" t="s">
        <v>191</v>
      </c>
    </row>
    <row r="461" spans="2:65" s="13" customFormat="1">
      <c r="B461" s="160"/>
      <c r="D461" s="154" t="s">
        <v>205</v>
      </c>
      <c r="E461" s="161" t="s">
        <v>1</v>
      </c>
      <c r="F461" s="162" t="s">
        <v>85</v>
      </c>
      <c r="H461" s="163">
        <v>2</v>
      </c>
      <c r="I461" s="164"/>
      <c r="L461" s="160"/>
      <c r="M461" s="165"/>
      <c r="T461" s="166"/>
      <c r="AT461" s="161" t="s">
        <v>205</v>
      </c>
      <c r="AU461" s="161" t="s">
        <v>83</v>
      </c>
      <c r="AV461" s="13" t="s">
        <v>85</v>
      </c>
      <c r="AW461" s="13" t="s">
        <v>34</v>
      </c>
      <c r="AX461" s="13" t="s">
        <v>76</v>
      </c>
      <c r="AY461" s="161" t="s">
        <v>191</v>
      </c>
    </row>
    <row r="462" spans="2:65" s="14" customFormat="1">
      <c r="B462" s="167"/>
      <c r="D462" s="154" t="s">
        <v>205</v>
      </c>
      <c r="E462" s="168" t="s">
        <v>1</v>
      </c>
      <c r="F462" s="169" t="s">
        <v>217</v>
      </c>
      <c r="H462" s="170">
        <v>2</v>
      </c>
      <c r="I462" s="171"/>
      <c r="L462" s="167"/>
      <c r="M462" s="172"/>
      <c r="T462" s="173"/>
      <c r="AT462" s="168" t="s">
        <v>205</v>
      </c>
      <c r="AU462" s="168" t="s">
        <v>83</v>
      </c>
      <c r="AV462" s="14" t="s">
        <v>200</v>
      </c>
      <c r="AW462" s="14" t="s">
        <v>34</v>
      </c>
      <c r="AX462" s="14" t="s">
        <v>83</v>
      </c>
      <c r="AY462" s="168" t="s">
        <v>191</v>
      </c>
    </row>
    <row r="463" spans="2:65" s="1" customFormat="1" ht="26.45" customHeight="1">
      <c r="B463" s="32"/>
      <c r="C463" s="136" t="s">
        <v>612</v>
      </c>
      <c r="D463" s="136" t="s">
        <v>195</v>
      </c>
      <c r="E463" s="137" t="s">
        <v>5439</v>
      </c>
      <c r="F463" s="138" t="s">
        <v>5440</v>
      </c>
      <c r="G463" s="139" t="s">
        <v>378</v>
      </c>
      <c r="H463" s="140">
        <v>1</v>
      </c>
      <c r="I463" s="141"/>
      <c r="J463" s="142">
        <f>ROUND(I463*H463,2)</f>
        <v>0</v>
      </c>
      <c r="K463" s="138" t="s">
        <v>1</v>
      </c>
      <c r="L463" s="32"/>
      <c r="M463" s="143" t="s">
        <v>1</v>
      </c>
      <c r="N463" s="144" t="s">
        <v>41</v>
      </c>
      <c r="P463" s="145">
        <f>O463*H463</f>
        <v>0</v>
      </c>
      <c r="Q463" s="145">
        <v>0</v>
      </c>
      <c r="R463" s="145">
        <f>Q463*H463</f>
        <v>0</v>
      </c>
      <c r="S463" s="145">
        <v>0</v>
      </c>
      <c r="T463" s="146">
        <f>S463*H463</f>
        <v>0</v>
      </c>
      <c r="AR463" s="147" t="s">
        <v>200</v>
      </c>
      <c r="AT463" s="147" t="s">
        <v>195</v>
      </c>
      <c r="AU463" s="147" t="s">
        <v>83</v>
      </c>
      <c r="AY463" s="17" t="s">
        <v>191</v>
      </c>
      <c r="BE463" s="148">
        <f>IF(N463="základní",J463,0)</f>
        <v>0</v>
      </c>
      <c r="BF463" s="148">
        <f>IF(N463="snížená",J463,0)</f>
        <v>0</v>
      </c>
      <c r="BG463" s="148">
        <f>IF(N463="zákl. přenesená",J463,0)</f>
        <v>0</v>
      </c>
      <c r="BH463" s="148">
        <f>IF(N463="sníž. přenesená",J463,0)</f>
        <v>0</v>
      </c>
      <c r="BI463" s="148">
        <f>IF(N463="nulová",J463,0)</f>
        <v>0</v>
      </c>
      <c r="BJ463" s="17" t="s">
        <v>83</v>
      </c>
      <c r="BK463" s="148">
        <f>ROUND(I463*H463,2)</f>
        <v>0</v>
      </c>
      <c r="BL463" s="17" t="s">
        <v>200</v>
      </c>
      <c r="BM463" s="147" t="s">
        <v>1085</v>
      </c>
    </row>
    <row r="464" spans="2:65" s="12" customFormat="1">
      <c r="B464" s="153"/>
      <c r="D464" s="154" t="s">
        <v>205</v>
      </c>
      <c r="E464" s="155" t="s">
        <v>1</v>
      </c>
      <c r="F464" s="156" t="s">
        <v>5316</v>
      </c>
      <c r="H464" s="155" t="s">
        <v>1</v>
      </c>
      <c r="I464" s="157"/>
      <c r="L464" s="153"/>
      <c r="M464" s="158"/>
      <c r="T464" s="159"/>
      <c r="AT464" s="155" t="s">
        <v>205</v>
      </c>
      <c r="AU464" s="155" t="s">
        <v>83</v>
      </c>
      <c r="AV464" s="12" t="s">
        <v>83</v>
      </c>
      <c r="AW464" s="12" t="s">
        <v>34</v>
      </c>
      <c r="AX464" s="12" t="s">
        <v>76</v>
      </c>
      <c r="AY464" s="155" t="s">
        <v>191</v>
      </c>
    </row>
    <row r="465" spans="2:65" s="13" customFormat="1">
      <c r="B465" s="160"/>
      <c r="D465" s="154" t="s">
        <v>205</v>
      </c>
      <c r="E465" s="161" t="s">
        <v>1</v>
      </c>
      <c r="F465" s="162" t="s">
        <v>83</v>
      </c>
      <c r="H465" s="163">
        <v>1</v>
      </c>
      <c r="I465" s="164"/>
      <c r="L465" s="160"/>
      <c r="M465" s="165"/>
      <c r="T465" s="166"/>
      <c r="AT465" s="161" t="s">
        <v>205</v>
      </c>
      <c r="AU465" s="161" t="s">
        <v>83</v>
      </c>
      <c r="AV465" s="13" t="s">
        <v>85</v>
      </c>
      <c r="AW465" s="13" t="s">
        <v>34</v>
      </c>
      <c r="AX465" s="13" t="s">
        <v>76</v>
      </c>
      <c r="AY465" s="161" t="s">
        <v>191</v>
      </c>
    </row>
    <row r="466" spans="2:65" s="14" customFormat="1">
      <c r="B466" s="167"/>
      <c r="D466" s="154" t="s">
        <v>205</v>
      </c>
      <c r="E466" s="168" t="s">
        <v>1</v>
      </c>
      <c r="F466" s="169" t="s">
        <v>217</v>
      </c>
      <c r="H466" s="170">
        <v>1</v>
      </c>
      <c r="I466" s="171"/>
      <c r="L466" s="167"/>
      <c r="M466" s="172"/>
      <c r="T466" s="173"/>
      <c r="AT466" s="168" t="s">
        <v>205</v>
      </c>
      <c r="AU466" s="168" t="s">
        <v>83</v>
      </c>
      <c r="AV466" s="14" t="s">
        <v>200</v>
      </c>
      <c r="AW466" s="14" t="s">
        <v>34</v>
      </c>
      <c r="AX466" s="14" t="s">
        <v>83</v>
      </c>
      <c r="AY466" s="168" t="s">
        <v>191</v>
      </c>
    </row>
    <row r="467" spans="2:65" s="1" customFormat="1" ht="24" customHeight="1">
      <c r="B467" s="32"/>
      <c r="C467" s="136" t="s">
        <v>463</v>
      </c>
      <c r="D467" s="136" t="s">
        <v>195</v>
      </c>
      <c r="E467" s="137" t="s">
        <v>5441</v>
      </c>
      <c r="F467" s="138" t="s">
        <v>5442</v>
      </c>
      <c r="G467" s="139" t="s">
        <v>378</v>
      </c>
      <c r="H467" s="140">
        <v>1</v>
      </c>
      <c r="I467" s="141"/>
      <c r="J467" s="142">
        <f>ROUND(I467*H467,2)</f>
        <v>0</v>
      </c>
      <c r="K467" s="138" t="s">
        <v>1</v>
      </c>
      <c r="L467" s="32"/>
      <c r="M467" s="143" t="s">
        <v>1</v>
      </c>
      <c r="N467" s="144" t="s">
        <v>41</v>
      </c>
      <c r="P467" s="145">
        <f>O467*H467</f>
        <v>0</v>
      </c>
      <c r="Q467" s="145">
        <v>0</v>
      </c>
      <c r="R467" s="145">
        <f>Q467*H467</f>
        <v>0</v>
      </c>
      <c r="S467" s="145">
        <v>0</v>
      </c>
      <c r="T467" s="146">
        <f>S467*H467</f>
        <v>0</v>
      </c>
      <c r="AR467" s="147" t="s">
        <v>200</v>
      </c>
      <c r="AT467" s="147" t="s">
        <v>195</v>
      </c>
      <c r="AU467" s="147" t="s">
        <v>83</v>
      </c>
      <c r="AY467" s="17" t="s">
        <v>191</v>
      </c>
      <c r="BE467" s="148">
        <f>IF(N467="základní",J467,0)</f>
        <v>0</v>
      </c>
      <c r="BF467" s="148">
        <f>IF(N467="snížená",J467,0)</f>
        <v>0</v>
      </c>
      <c r="BG467" s="148">
        <f>IF(N467="zákl. přenesená",J467,0)</f>
        <v>0</v>
      </c>
      <c r="BH467" s="148">
        <f>IF(N467="sníž. přenesená",J467,0)</f>
        <v>0</v>
      </c>
      <c r="BI467" s="148">
        <f>IF(N467="nulová",J467,0)</f>
        <v>0</v>
      </c>
      <c r="BJ467" s="17" t="s">
        <v>83</v>
      </c>
      <c r="BK467" s="148">
        <f>ROUND(I467*H467,2)</f>
        <v>0</v>
      </c>
      <c r="BL467" s="17" t="s">
        <v>200</v>
      </c>
      <c r="BM467" s="147" t="s">
        <v>1096</v>
      </c>
    </row>
    <row r="468" spans="2:65" s="12" customFormat="1">
      <c r="B468" s="153"/>
      <c r="D468" s="154" t="s">
        <v>205</v>
      </c>
      <c r="E468" s="155" t="s">
        <v>1</v>
      </c>
      <c r="F468" s="156" t="s">
        <v>5316</v>
      </c>
      <c r="H468" s="155" t="s">
        <v>1</v>
      </c>
      <c r="I468" s="157"/>
      <c r="L468" s="153"/>
      <c r="M468" s="158"/>
      <c r="T468" s="159"/>
      <c r="AT468" s="155" t="s">
        <v>205</v>
      </c>
      <c r="AU468" s="155" t="s">
        <v>83</v>
      </c>
      <c r="AV468" s="12" t="s">
        <v>83</v>
      </c>
      <c r="AW468" s="12" t="s">
        <v>34</v>
      </c>
      <c r="AX468" s="12" t="s">
        <v>76</v>
      </c>
      <c r="AY468" s="155" t="s">
        <v>191</v>
      </c>
    </row>
    <row r="469" spans="2:65" s="13" customFormat="1">
      <c r="B469" s="160"/>
      <c r="D469" s="154" t="s">
        <v>205</v>
      </c>
      <c r="E469" s="161" t="s">
        <v>1</v>
      </c>
      <c r="F469" s="162" t="s">
        <v>83</v>
      </c>
      <c r="H469" s="163">
        <v>1</v>
      </c>
      <c r="I469" s="164"/>
      <c r="L469" s="160"/>
      <c r="M469" s="165"/>
      <c r="T469" s="166"/>
      <c r="AT469" s="161" t="s">
        <v>205</v>
      </c>
      <c r="AU469" s="161" t="s">
        <v>83</v>
      </c>
      <c r="AV469" s="13" t="s">
        <v>85</v>
      </c>
      <c r="AW469" s="13" t="s">
        <v>34</v>
      </c>
      <c r="AX469" s="13" t="s">
        <v>76</v>
      </c>
      <c r="AY469" s="161" t="s">
        <v>191</v>
      </c>
    </row>
    <row r="470" spans="2:65" s="14" customFormat="1">
      <c r="B470" s="167"/>
      <c r="D470" s="154" t="s">
        <v>205</v>
      </c>
      <c r="E470" s="168" t="s">
        <v>1</v>
      </c>
      <c r="F470" s="169" t="s">
        <v>217</v>
      </c>
      <c r="H470" s="170">
        <v>1</v>
      </c>
      <c r="I470" s="171"/>
      <c r="L470" s="167"/>
      <c r="M470" s="172"/>
      <c r="T470" s="173"/>
      <c r="AT470" s="168" t="s">
        <v>205</v>
      </c>
      <c r="AU470" s="168" t="s">
        <v>83</v>
      </c>
      <c r="AV470" s="14" t="s">
        <v>200</v>
      </c>
      <c r="AW470" s="14" t="s">
        <v>34</v>
      </c>
      <c r="AX470" s="14" t="s">
        <v>83</v>
      </c>
      <c r="AY470" s="168" t="s">
        <v>191</v>
      </c>
    </row>
    <row r="471" spans="2:65" s="1" customFormat="1" ht="36" customHeight="1">
      <c r="B471" s="32"/>
      <c r="C471" s="136" t="s">
        <v>566</v>
      </c>
      <c r="D471" s="136" t="s">
        <v>195</v>
      </c>
      <c r="E471" s="137" t="s">
        <v>5443</v>
      </c>
      <c r="F471" s="138" t="s">
        <v>5400</v>
      </c>
      <c r="G471" s="139" t="s">
        <v>378</v>
      </c>
      <c r="H471" s="140">
        <v>4</v>
      </c>
      <c r="I471" s="141"/>
      <c r="J471" s="142">
        <f>ROUND(I471*H471,2)</f>
        <v>0</v>
      </c>
      <c r="K471" s="138" t="s">
        <v>1</v>
      </c>
      <c r="L471" s="32"/>
      <c r="M471" s="143" t="s">
        <v>1</v>
      </c>
      <c r="N471" s="144" t="s">
        <v>41</v>
      </c>
      <c r="P471" s="145">
        <f>O471*H471</f>
        <v>0</v>
      </c>
      <c r="Q471" s="145">
        <v>0</v>
      </c>
      <c r="R471" s="145">
        <f>Q471*H471</f>
        <v>0</v>
      </c>
      <c r="S471" s="145">
        <v>0</v>
      </c>
      <c r="T471" s="146">
        <f>S471*H471</f>
        <v>0</v>
      </c>
      <c r="AR471" s="147" t="s">
        <v>200</v>
      </c>
      <c r="AT471" s="147" t="s">
        <v>195</v>
      </c>
      <c r="AU471" s="147" t="s">
        <v>83</v>
      </c>
      <c r="AY471" s="17" t="s">
        <v>191</v>
      </c>
      <c r="BE471" s="148">
        <f>IF(N471="základní",J471,0)</f>
        <v>0</v>
      </c>
      <c r="BF471" s="148">
        <f>IF(N471="snížená",J471,0)</f>
        <v>0</v>
      </c>
      <c r="BG471" s="148">
        <f>IF(N471="zákl. přenesená",J471,0)</f>
        <v>0</v>
      </c>
      <c r="BH471" s="148">
        <f>IF(N471="sníž. přenesená",J471,0)</f>
        <v>0</v>
      </c>
      <c r="BI471" s="148">
        <f>IF(N471="nulová",J471,0)</f>
        <v>0</v>
      </c>
      <c r="BJ471" s="17" t="s">
        <v>83</v>
      </c>
      <c r="BK471" s="148">
        <f>ROUND(I471*H471,2)</f>
        <v>0</v>
      </c>
      <c r="BL471" s="17" t="s">
        <v>200</v>
      </c>
      <c r="BM471" s="147" t="s">
        <v>1107</v>
      </c>
    </row>
    <row r="472" spans="2:65" s="12" customFormat="1">
      <c r="B472" s="153"/>
      <c r="D472" s="154" t="s">
        <v>205</v>
      </c>
      <c r="E472" s="155" t="s">
        <v>1</v>
      </c>
      <c r="F472" s="156" t="s">
        <v>5316</v>
      </c>
      <c r="H472" s="155" t="s">
        <v>1</v>
      </c>
      <c r="I472" s="157"/>
      <c r="L472" s="153"/>
      <c r="M472" s="158"/>
      <c r="T472" s="159"/>
      <c r="AT472" s="155" t="s">
        <v>205</v>
      </c>
      <c r="AU472" s="155" t="s">
        <v>83</v>
      </c>
      <c r="AV472" s="12" t="s">
        <v>83</v>
      </c>
      <c r="AW472" s="12" t="s">
        <v>34</v>
      </c>
      <c r="AX472" s="12" t="s">
        <v>76</v>
      </c>
      <c r="AY472" s="155" t="s">
        <v>191</v>
      </c>
    </row>
    <row r="473" spans="2:65" s="13" customFormat="1">
      <c r="B473" s="160"/>
      <c r="D473" s="154" t="s">
        <v>205</v>
      </c>
      <c r="E473" s="161" t="s">
        <v>1</v>
      </c>
      <c r="F473" s="162" t="s">
        <v>200</v>
      </c>
      <c r="H473" s="163">
        <v>4</v>
      </c>
      <c r="I473" s="164"/>
      <c r="L473" s="160"/>
      <c r="M473" s="165"/>
      <c r="T473" s="166"/>
      <c r="AT473" s="161" t="s">
        <v>205</v>
      </c>
      <c r="AU473" s="161" t="s">
        <v>83</v>
      </c>
      <c r="AV473" s="13" t="s">
        <v>85</v>
      </c>
      <c r="AW473" s="13" t="s">
        <v>34</v>
      </c>
      <c r="AX473" s="13" t="s">
        <v>76</v>
      </c>
      <c r="AY473" s="161" t="s">
        <v>191</v>
      </c>
    </row>
    <row r="474" spans="2:65" s="14" customFormat="1">
      <c r="B474" s="167"/>
      <c r="D474" s="154" t="s">
        <v>205</v>
      </c>
      <c r="E474" s="168" t="s">
        <v>1</v>
      </c>
      <c r="F474" s="169" t="s">
        <v>217</v>
      </c>
      <c r="H474" s="170">
        <v>4</v>
      </c>
      <c r="I474" s="171"/>
      <c r="L474" s="167"/>
      <c r="M474" s="172"/>
      <c r="T474" s="173"/>
      <c r="AT474" s="168" t="s">
        <v>205</v>
      </c>
      <c r="AU474" s="168" t="s">
        <v>83</v>
      </c>
      <c r="AV474" s="14" t="s">
        <v>200</v>
      </c>
      <c r="AW474" s="14" t="s">
        <v>34</v>
      </c>
      <c r="AX474" s="14" t="s">
        <v>83</v>
      </c>
      <c r="AY474" s="168" t="s">
        <v>191</v>
      </c>
    </row>
    <row r="475" spans="2:65" s="1" customFormat="1" ht="26.45" customHeight="1">
      <c r="B475" s="32"/>
      <c r="C475" s="136" t="s">
        <v>622</v>
      </c>
      <c r="D475" s="136" t="s">
        <v>195</v>
      </c>
      <c r="E475" s="137" t="s">
        <v>5444</v>
      </c>
      <c r="F475" s="138" t="s">
        <v>5402</v>
      </c>
      <c r="G475" s="139" t="s">
        <v>378</v>
      </c>
      <c r="H475" s="140">
        <v>1</v>
      </c>
      <c r="I475" s="141"/>
      <c r="J475" s="142">
        <f>ROUND(I475*H475,2)</f>
        <v>0</v>
      </c>
      <c r="K475" s="138" t="s">
        <v>1</v>
      </c>
      <c r="L475" s="32"/>
      <c r="M475" s="143" t="s">
        <v>1</v>
      </c>
      <c r="N475" s="144" t="s">
        <v>41</v>
      </c>
      <c r="P475" s="145">
        <f>O475*H475</f>
        <v>0</v>
      </c>
      <c r="Q475" s="145">
        <v>0</v>
      </c>
      <c r="R475" s="145">
        <f>Q475*H475</f>
        <v>0</v>
      </c>
      <c r="S475" s="145">
        <v>0</v>
      </c>
      <c r="T475" s="146">
        <f>S475*H475</f>
        <v>0</v>
      </c>
      <c r="AR475" s="147" t="s">
        <v>200</v>
      </c>
      <c r="AT475" s="147" t="s">
        <v>195</v>
      </c>
      <c r="AU475" s="147" t="s">
        <v>83</v>
      </c>
      <c r="AY475" s="17" t="s">
        <v>191</v>
      </c>
      <c r="BE475" s="148">
        <f>IF(N475="základní",J475,0)</f>
        <v>0</v>
      </c>
      <c r="BF475" s="148">
        <f>IF(N475="snížená",J475,0)</f>
        <v>0</v>
      </c>
      <c r="BG475" s="148">
        <f>IF(N475="zákl. přenesená",J475,0)</f>
        <v>0</v>
      </c>
      <c r="BH475" s="148">
        <f>IF(N475="sníž. přenesená",J475,0)</f>
        <v>0</v>
      </c>
      <c r="BI475" s="148">
        <f>IF(N475="nulová",J475,0)</f>
        <v>0</v>
      </c>
      <c r="BJ475" s="17" t="s">
        <v>83</v>
      </c>
      <c r="BK475" s="148">
        <f>ROUND(I475*H475,2)</f>
        <v>0</v>
      </c>
      <c r="BL475" s="17" t="s">
        <v>200</v>
      </c>
      <c r="BM475" s="147" t="s">
        <v>1120</v>
      </c>
    </row>
    <row r="476" spans="2:65" s="12" customFormat="1">
      <c r="B476" s="153"/>
      <c r="D476" s="154" t="s">
        <v>205</v>
      </c>
      <c r="E476" s="155" t="s">
        <v>1</v>
      </c>
      <c r="F476" s="156" t="s">
        <v>5316</v>
      </c>
      <c r="H476" s="155" t="s">
        <v>1</v>
      </c>
      <c r="I476" s="157"/>
      <c r="L476" s="153"/>
      <c r="M476" s="158"/>
      <c r="T476" s="159"/>
      <c r="AT476" s="155" t="s">
        <v>205</v>
      </c>
      <c r="AU476" s="155" t="s">
        <v>83</v>
      </c>
      <c r="AV476" s="12" t="s">
        <v>83</v>
      </c>
      <c r="AW476" s="12" t="s">
        <v>34</v>
      </c>
      <c r="AX476" s="12" t="s">
        <v>76</v>
      </c>
      <c r="AY476" s="155" t="s">
        <v>191</v>
      </c>
    </row>
    <row r="477" spans="2:65" s="13" customFormat="1">
      <c r="B477" s="160"/>
      <c r="D477" s="154" t="s">
        <v>205</v>
      </c>
      <c r="E477" s="161" t="s">
        <v>1</v>
      </c>
      <c r="F477" s="162" t="s">
        <v>83</v>
      </c>
      <c r="H477" s="163">
        <v>1</v>
      </c>
      <c r="I477" s="164"/>
      <c r="L477" s="160"/>
      <c r="M477" s="165"/>
      <c r="T477" s="166"/>
      <c r="AT477" s="161" t="s">
        <v>205</v>
      </c>
      <c r="AU477" s="161" t="s">
        <v>83</v>
      </c>
      <c r="AV477" s="13" t="s">
        <v>85</v>
      </c>
      <c r="AW477" s="13" t="s">
        <v>34</v>
      </c>
      <c r="AX477" s="13" t="s">
        <v>76</v>
      </c>
      <c r="AY477" s="161" t="s">
        <v>191</v>
      </c>
    </row>
    <row r="478" spans="2:65" s="14" customFormat="1">
      <c r="B478" s="167"/>
      <c r="D478" s="154" t="s">
        <v>205</v>
      </c>
      <c r="E478" s="168" t="s">
        <v>1</v>
      </c>
      <c r="F478" s="169" t="s">
        <v>217</v>
      </c>
      <c r="H478" s="170">
        <v>1</v>
      </c>
      <c r="I478" s="171"/>
      <c r="L478" s="167"/>
      <c r="M478" s="172"/>
      <c r="T478" s="173"/>
      <c r="AT478" s="168" t="s">
        <v>205</v>
      </c>
      <c r="AU478" s="168" t="s">
        <v>83</v>
      </c>
      <c r="AV478" s="14" t="s">
        <v>200</v>
      </c>
      <c r="AW478" s="14" t="s">
        <v>34</v>
      </c>
      <c r="AX478" s="14" t="s">
        <v>83</v>
      </c>
      <c r="AY478" s="168" t="s">
        <v>191</v>
      </c>
    </row>
    <row r="479" spans="2:65" s="1" customFormat="1" ht="26.45" customHeight="1">
      <c r="B479" s="32"/>
      <c r="C479" s="136" t="s">
        <v>655</v>
      </c>
      <c r="D479" s="136" t="s">
        <v>195</v>
      </c>
      <c r="E479" s="137" t="s">
        <v>5445</v>
      </c>
      <c r="F479" s="138" t="s">
        <v>5405</v>
      </c>
      <c r="G479" s="139" t="s">
        <v>378</v>
      </c>
      <c r="H479" s="140">
        <v>1</v>
      </c>
      <c r="I479" s="141"/>
      <c r="J479" s="142">
        <f>ROUND(I479*H479,2)</f>
        <v>0</v>
      </c>
      <c r="K479" s="138" t="s">
        <v>1</v>
      </c>
      <c r="L479" s="32"/>
      <c r="M479" s="143" t="s">
        <v>1</v>
      </c>
      <c r="N479" s="144" t="s">
        <v>41</v>
      </c>
      <c r="P479" s="145">
        <f>O479*H479</f>
        <v>0</v>
      </c>
      <c r="Q479" s="145">
        <v>0</v>
      </c>
      <c r="R479" s="145">
        <f>Q479*H479</f>
        <v>0</v>
      </c>
      <c r="S479" s="145">
        <v>0</v>
      </c>
      <c r="T479" s="146">
        <f>S479*H479</f>
        <v>0</v>
      </c>
      <c r="AR479" s="147" t="s">
        <v>200</v>
      </c>
      <c r="AT479" s="147" t="s">
        <v>195</v>
      </c>
      <c r="AU479" s="147" t="s">
        <v>83</v>
      </c>
      <c r="AY479" s="17" t="s">
        <v>191</v>
      </c>
      <c r="BE479" s="148">
        <f>IF(N479="základní",J479,0)</f>
        <v>0</v>
      </c>
      <c r="BF479" s="148">
        <f>IF(N479="snížená",J479,0)</f>
        <v>0</v>
      </c>
      <c r="BG479" s="148">
        <f>IF(N479="zákl. přenesená",J479,0)</f>
        <v>0</v>
      </c>
      <c r="BH479" s="148">
        <f>IF(N479="sníž. přenesená",J479,0)</f>
        <v>0</v>
      </c>
      <c r="BI479" s="148">
        <f>IF(N479="nulová",J479,0)</f>
        <v>0</v>
      </c>
      <c r="BJ479" s="17" t="s">
        <v>83</v>
      </c>
      <c r="BK479" s="148">
        <f>ROUND(I479*H479,2)</f>
        <v>0</v>
      </c>
      <c r="BL479" s="17" t="s">
        <v>200</v>
      </c>
      <c r="BM479" s="147" t="s">
        <v>1132</v>
      </c>
    </row>
    <row r="480" spans="2:65" s="12" customFormat="1">
      <c r="B480" s="153"/>
      <c r="D480" s="154" t="s">
        <v>205</v>
      </c>
      <c r="E480" s="155" t="s">
        <v>1</v>
      </c>
      <c r="F480" s="156" t="s">
        <v>5316</v>
      </c>
      <c r="H480" s="155" t="s">
        <v>1</v>
      </c>
      <c r="I480" s="157"/>
      <c r="L480" s="153"/>
      <c r="M480" s="158"/>
      <c r="T480" s="159"/>
      <c r="AT480" s="155" t="s">
        <v>205</v>
      </c>
      <c r="AU480" s="155" t="s">
        <v>83</v>
      </c>
      <c r="AV480" s="12" t="s">
        <v>83</v>
      </c>
      <c r="AW480" s="12" t="s">
        <v>34</v>
      </c>
      <c r="AX480" s="12" t="s">
        <v>76</v>
      </c>
      <c r="AY480" s="155" t="s">
        <v>191</v>
      </c>
    </row>
    <row r="481" spans="2:65" s="13" customFormat="1">
      <c r="B481" s="160"/>
      <c r="D481" s="154" t="s">
        <v>205</v>
      </c>
      <c r="E481" s="161" t="s">
        <v>1</v>
      </c>
      <c r="F481" s="162" t="s">
        <v>83</v>
      </c>
      <c r="H481" s="163">
        <v>1</v>
      </c>
      <c r="I481" s="164"/>
      <c r="L481" s="160"/>
      <c r="M481" s="165"/>
      <c r="T481" s="166"/>
      <c r="AT481" s="161" t="s">
        <v>205</v>
      </c>
      <c r="AU481" s="161" t="s">
        <v>83</v>
      </c>
      <c r="AV481" s="13" t="s">
        <v>85</v>
      </c>
      <c r="AW481" s="13" t="s">
        <v>34</v>
      </c>
      <c r="AX481" s="13" t="s">
        <v>76</v>
      </c>
      <c r="AY481" s="161" t="s">
        <v>191</v>
      </c>
    </row>
    <row r="482" spans="2:65" s="14" customFormat="1">
      <c r="B482" s="167"/>
      <c r="D482" s="154" t="s">
        <v>205</v>
      </c>
      <c r="E482" s="168" t="s">
        <v>1</v>
      </c>
      <c r="F482" s="169" t="s">
        <v>217</v>
      </c>
      <c r="H482" s="170">
        <v>1</v>
      </c>
      <c r="I482" s="171"/>
      <c r="L482" s="167"/>
      <c r="M482" s="172"/>
      <c r="T482" s="173"/>
      <c r="AT482" s="168" t="s">
        <v>205</v>
      </c>
      <c r="AU482" s="168" t="s">
        <v>83</v>
      </c>
      <c r="AV482" s="14" t="s">
        <v>200</v>
      </c>
      <c r="AW482" s="14" t="s">
        <v>34</v>
      </c>
      <c r="AX482" s="14" t="s">
        <v>83</v>
      </c>
      <c r="AY482" s="168" t="s">
        <v>191</v>
      </c>
    </row>
    <row r="483" spans="2:65" s="1" customFormat="1" ht="26.45" customHeight="1">
      <c r="B483" s="32"/>
      <c r="C483" s="136" t="s">
        <v>661</v>
      </c>
      <c r="D483" s="136" t="s">
        <v>195</v>
      </c>
      <c r="E483" s="137" t="s">
        <v>5446</v>
      </c>
      <c r="F483" s="138" t="s">
        <v>5410</v>
      </c>
      <c r="G483" s="139" t="s">
        <v>378</v>
      </c>
      <c r="H483" s="140">
        <v>1</v>
      </c>
      <c r="I483" s="141"/>
      <c r="J483" s="142">
        <f>ROUND(I483*H483,2)</f>
        <v>0</v>
      </c>
      <c r="K483" s="138" t="s">
        <v>1</v>
      </c>
      <c r="L483" s="32"/>
      <c r="M483" s="143" t="s">
        <v>1</v>
      </c>
      <c r="N483" s="144" t="s">
        <v>41</v>
      </c>
      <c r="P483" s="145">
        <f>O483*H483</f>
        <v>0</v>
      </c>
      <c r="Q483" s="145">
        <v>0</v>
      </c>
      <c r="R483" s="145">
        <f>Q483*H483</f>
        <v>0</v>
      </c>
      <c r="S483" s="145">
        <v>0</v>
      </c>
      <c r="T483" s="146">
        <f>S483*H483</f>
        <v>0</v>
      </c>
      <c r="AR483" s="147" t="s">
        <v>200</v>
      </c>
      <c r="AT483" s="147" t="s">
        <v>195</v>
      </c>
      <c r="AU483" s="147" t="s">
        <v>83</v>
      </c>
      <c r="AY483" s="17" t="s">
        <v>191</v>
      </c>
      <c r="BE483" s="148">
        <f>IF(N483="základní",J483,0)</f>
        <v>0</v>
      </c>
      <c r="BF483" s="148">
        <f>IF(N483="snížená",J483,0)</f>
        <v>0</v>
      </c>
      <c r="BG483" s="148">
        <f>IF(N483="zákl. přenesená",J483,0)</f>
        <v>0</v>
      </c>
      <c r="BH483" s="148">
        <f>IF(N483="sníž. přenesená",J483,0)</f>
        <v>0</v>
      </c>
      <c r="BI483" s="148">
        <f>IF(N483="nulová",J483,0)</f>
        <v>0</v>
      </c>
      <c r="BJ483" s="17" t="s">
        <v>83</v>
      </c>
      <c r="BK483" s="148">
        <f>ROUND(I483*H483,2)</f>
        <v>0</v>
      </c>
      <c r="BL483" s="17" t="s">
        <v>200</v>
      </c>
      <c r="BM483" s="147" t="s">
        <v>1144</v>
      </c>
    </row>
    <row r="484" spans="2:65" s="12" customFormat="1">
      <c r="B484" s="153"/>
      <c r="D484" s="154" t="s">
        <v>205</v>
      </c>
      <c r="E484" s="155" t="s">
        <v>1</v>
      </c>
      <c r="F484" s="156" t="s">
        <v>5411</v>
      </c>
      <c r="H484" s="155" t="s">
        <v>1</v>
      </c>
      <c r="I484" s="157"/>
      <c r="L484" s="153"/>
      <c r="M484" s="158"/>
      <c r="T484" s="159"/>
      <c r="AT484" s="155" t="s">
        <v>205</v>
      </c>
      <c r="AU484" s="155" t="s">
        <v>83</v>
      </c>
      <c r="AV484" s="12" t="s">
        <v>83</v>
      </c>
      <c r="AW484" s="12" t="s">
        <v>34</v>
      </c>
      <c r="AX484" s="12" t="s">
        <v>76</v>
      </c>
      <c r="AY484" s="155" t="s">
        <v>191</v>
      </c>
    </row>
    <row r="485" spans="2:65" s="13" customFormat="1">
      <c r="B485" s="160"/>
      <c r="D485" s="154" t="s">
        <v>205</v>
      </c>
      <c r="E485" s="161" t="s">
        <v>1</v>
      </c>
      <c r="F485" s="162" t="s">
        <v>83</v>
      </c>
      <c r="H485" s="163">
        <v>1</v>
      </c>
      <c r="I485" s="164"/>
      <c r="L485" s="160"/>
      <c r="M485" s="165"/>
      <c r="T485" s="166"/>
      <c r="AT485" s="161" t="s">
        <v>205</v>
      </c>
      <c r="AU485" s="161" t="s">
        <v>83</v>
      </c>
      <c r="AV485" s="13" t="s">
        <v>85</v>
      </c>
      <c r="AW485" s="13" t="s">
        <v>34</v>
      </c>
      <c r="AX485" s="13" t="s">
        <v>76</v>
      </c>
      <c r="AY485" s="161" t="s">
        <v>191</v>
      </c>
    </row>
    <row r="486" spans="2:65" s="14" customFormat="1">
      <c r="B486" s="167"/>
      <c r="D486" s="154" t="s">
        <v>205</v>
      </c>
      <c r="E486" s="168" t="s">
        <v>1</v>
      </c>
      <c r="F486" s="169" t="s">
        <v>217</v>
      </c>
      <c r="H486" s="170">
        <v>1</v>
      </c>
      <c r="I486" s="171"/>
      <c r="L486" s="167"/>
      <c r="M486" s="172"/>
      <c r="T486" s="173"/>
      <c r="AT486" s="168" t="s">
        <v>205</v>
      </c>
      <c r="AU486" s="168" t="s">
        <v>83</v>
      </c>
      <c r="AV486" s="14" t="s">
        <v>200</v>
      </c>
      <c r="AW486" s="14" t="s">
        <v>34</v>
      </c>
      <c r="AX486" s="14" t="s">
        <v>83</v>
      </c>
      <c r="AY486" s="168" t="s">
        <v>191</v>
      </c>
    </row>
    <row r="487" spans="2:65" s="1" customFormat="1" ht="40.9" customHeight="1">
      <c r="B487" s="32"/>
      <c r="C487" s="136" t="s">
        <v>666</v>
      </c>
      <c r="D487" s="136" t="s">
        <v>195</v>
      </c>
      <c r="E487" s="137" t="s">
        <v>5447</v>
      </c>
      <c r="F487" s="138" t="s">
        <v>5413</v>
      </c>
      <c r="G487" s="139" t="s">
        <v>403</v>
      </c>
      <c r="H487" s="140">
        <v>7.5</v>
      </c>
      <c r="I487" s="141"/>
      <c r="J487" s="142">
        <f>ROUND(I487*H487,2)</f>
        <v>0</v>
      </c>
      <c r="K487" s="138" t="s">
        <v>1</v>
      </c>
      <c r="L487" s="32"/>
      <c r="M487" s="143" t="s">
        <v>1</v>
      </c>
      <c r="N487" s="144" t="s">
        <v>41</v>
      </c>
      <c r="P487" s="145">
        <f>O487*H487</f>
        <v>0</v>
      </c>
      <c r="Q487" s="145">
        <v>0</v>
      </c>
      <c r="R487" s="145">
        <f>Q487*H487</f>
        <v>0</v>
      </c>
      <c r="S487" s="145">
        <v>0</v>
      </c>
      <c r="T487" s="146">
        <f>S487*H487</f>
        <v>0</v>
      </c>
      <c r="AR487" s="147" t="s">
        <v>200</v>
      </c>
      <c r="AT487" s="147" t="s">
        <v>195</v>
      </c>
      <c r="AU487" s="147" t="s">
        <v>83</v>
      </c>
      <c r="AY487" s="17" t="s">
        <v>191</v>
      </c>
      <c r="BE487" s="148">
        <f>IF(N487="základní",J487,0)</f>
        <v>0</v>
      </c>
      <c r="BF487" s="148">
        <f>IF(N487="snížená",J487,0)</f>
        <v>0</v>
      </c>
      <c r="BG487" s="148">
        <f>IF(N487="zákl. přenesená",J487,0)</f>
        <v>0</v>
      </c>
      <c r="BH487" s="148">
        <f>IF(N487="sníž. přenesená",J487,0)</f>
        <v>0</v>
      </c>
      <c r="BI487" s="148">
        <f>IF(N487="nulová",J487,0)</f>
        <v>0</v>
      </c>
      <c r="BJ487" s="17" t="s">
        <v>83</v>
      </c>
      <c r="BK487" s="148">
        <f>ROUND(I487*H487,2)</f>
        <v>0</v>
      </c>
      <c r="BL487" s="17" t="s">
        <v>200</v>
      </c>
      <c r="BM487" s="147" t="s">
        <v>1158</v>
      </c>
    </row>
    <row r="488" spans="2:65" s="12" customFormat="1">
      <c r="B488" s="153"/>
      <c r="D488" s="154" t="s">
        <v>205</v>
      </c>
      <c r="E488" s="155" t="s">
        <v>1</v>
      </c>
      <c r="F488" s="156" t="s">
        <v>5316</v>
      </c>
      <c r="H488" s="155" t="s">
        <v>1</v>
      </c>
      <c r="I488" s="157"/>
      <c r="L488" s="153"/>
      <c r="M488" s="158"/>
      <c r="T488" s="159"/>
      <c r="AT488" s="155" t="s">
        <v>205</v>
      </c>
      <c r="AU488" s="155" t="s">
        <v>83</v>
      </c>
      <c r="AV488" s="12" t="s">
        <v>83</v>
      </c>
      <c r="AW488" s="12" t="s">
        <v>34</v>
      </c>
      <c r="AX488" s="12" t="s">
        <v>76</v>
      </c>
      <c r="AY488" s="155" t="s">
        <v>191</v>
      </c>
    </row>
    <row r="489" spans="2:65" s="13" customFormat="1">
      <c r="B489" s="160"/>
      <c r="D489" s="154" t="s">
        <v>205</v>
      </c>
      <c r="E489" s="161" t="s">
        <v>1</v>
      </c>
      <c r="F489" s="162" t="s">
        <v>5448</v>
      </c>
      <c r="H489" s="163">
        <v>7.5</v>
      </c>
      <c r="I489" s="164"/>
      <c r="L489" s="160"/>
      <c r="M489" s="165"/>
      <c r="T489" s="166"/>
      <c r="AT489" s="161" t="s">
        <v>205</v>
      </c>
      <c r="AU489" s="161" t="s">
        <v>83</v>
      </c>
      <c r="AV489" s="13" t="s">
        <v>85</v>
      </c>
      <c r="AW489" s="13" t="s">
        <v>34</v>
      </c>
      <c r="AX489" s="13" t="s">
        <v>76</v>
      </c>
      <c r="AY489" s="161" t="s">
        <v>191</v>
      </c>
    </row>
    <row r="490" spans="2:65" s="14" customFormat="1">
      <c r="B490" s="167"/>
      <c r="D490" s="154" t="s">
        <v>205</v>
      </c>
      <c r="E490" s="168" t="s">
        <v>1</v>
      </c>
      <c r="F490" s="169" t="s">
        <v>217</v>
      </c>
      <c r="H490" s="170">
        <v>7.5</v>
      </c>
      <c r="I490" s="171"/>
      <c r="L490" s="167"/>
      <c r="M490" s="172"/>
      <c r="T490" s="173"/>
      <c r="AT490" s="168" t="s">
        <v>205</v>
      </c>
      <c r="AU490" s="168" t="s">
        <v>83</v>
      </c>
      <c r="AV490" s="14" t="s">
        <v>200</v>
      </c>
      <c r="AW490" s="14" t="s">
        <v>34</v>
      </c>
      <c r="AX490" s="14" t="s">
        <v>83</v>
      </c>
      <c r="AY490" s="168" t="s">
        <v>191</v>
      </c>
    </row>
    <row r="491" spans="2:65" s="1" customFormat="1" ht="36" customHeight="1">
      <c r="B491" s="32"/>
      <c r="C491" s="136" t="s">
        <v>696</v>
      </c>
      <c r="D491" s="136" t="s">
        <v>195</v>
      </c>
      <c r="E491" s="137" t="s">
        <v>5449</v>
      </c>
      <c r="F491" s="138" t="s">
        <v>5415</v>
      </c>
      <c r="G491" s="139" t="s">
        <v>289</v>
      </c>
      <c r="H491" s="140">
        <v>1</v>
      </c>
      <c r="I491" s="141"/>
      <c r="J491" s="142">
        <f>ROUND(I491*H491,2)</f>
        <v>0</v>
      </c>
      <c r="K491" s="138" t="s">
        <v>1</v>
      </c>
      <c r="L491" s="32"/>
      <c r="M491" s="143" t="s">
        <v>1</v>
      </c>
      <c r="N491" s="144" t="s">
        <v>41</v>
      </c>
      <c r="P491" s="145">
        <f>O491*H491</f>
        <v>0</v>
      </c>
      <c r="Q491" s="145">
        <v>0</v>
      </c>
      <c r="R491" s="145">
        <f>Q491*H491</f>
        <v>0</v>
      </c>
      <c r="S491" s="145">
        <v>0</v>
      </c>
      <c r="T491" s="146">
        <f>S491*H491</f>
        <v>0</v>
      </c>
      <c r="AR491" s="147" t="s">
        <v>200</v>
      </c>
      <c r="AT491" s="147" t="s">
        <v>195</v>
      </c>
      <c r="AU491" s="147" t="s">
        <v>83</v>
      </c>
      <c r="AY491" s="17" t="s">
        <v>191</v>
      </c>
      <c r="BE491" s="148">
        <f>IF(N491="základní",J491,0)</f>
        <v>0</v>
      </c>
      <c r="BF491" s="148">
        <f>IF(N491="snížená",J491,0)</f>
        <v>0</v>
      </c>
      <c r="BG491" s="148">
        <f>IF(N491="zákl. přenesená",J491,0)</f>
        <v>0</v>
      </c>
      <c r="BH491" s="148">
        <f>IF(N491="sníž. přenesená",J491,0)</f>
        <v>0</v>
      </c>
      <c r="BI491" s="148">
        <f>IF(N491="nulová",J491,0)</f>
        <v>0</v>
      </c>
      <c r="BJ491" s="17" t="s">
        <v>83</v>
      </c>
      <c r="BK491" s="148">
        <f>ROUND(I491*H491,2)</f>
        <v>0</v>
      </c>
      <c r="BL491" s="17" t="s">
        <v>200</v>
      </c>
      <c r="BM491" s="147" t="s">
        <v>1175</v>
      </c>
    </row>
    <row r="492" spans="2:65" s="12" customFormat="1">
      <c r="B492" s="153"/>
      <c r="D492" s="154" t="s">
        <v>205</v>
      </c>
      <c r="E492" s="155" t="s">
        <v>1</v>
      </c>
      <c r="F492" s="156" t="s">
        <v>5316</v>
      </c>
      <c r="H492" s="155" t="s">
        <v>1</v>
      </c>
      <c r="I492" s="157"/>
      <c r="L492" s="153"/>
      <c r="M492" s="158"/>
      <c r="T492" s="159"/>
      <c r="AT492" s="155" t="s">
        <v>205</v>
      </c>
      <c r="AU492" s="155" t="s">
        <v>83</v>
      </c>
      <c r="AV492" s="12" t="s">
        <v>83</v>
      </c>
      <c r="AW492" s="12" t="s">
        <v>34</v>
      </c>
      <c r="AX492" s="12" t="s">
        <v>76</v>
      </c>
      <c r="AY492" s="155" t="s">
        <v>191</v>
      </c>
    </row>
    <row r="493" spans="2:65" s="13" customFormat="1">
      <c r="B493" s="160"/>
      <c r="D493" s="154" t="s">
        <v>205</v>
      </c>
      <c r="E493" s="161" t="s">
        <v>1</v>
      </c>
      <c r="F493" s="162" t="s">
        <v>83</v>
      </c>
      <c r="H493" s="163">
        <v>1</v>
      </c>
      <c r="I493" s="164"/>
      <c r="L493" s="160"/>
      <c r="M493" s="165"/>
      <c r="T493" s="166"/>
      <c r="AT493" s="161" t="s">
        <v>205</v>
      </c>
      <c r="AU493" s="161" t="s">
        <v>83</v>
      </c>
      <c r="AV493" s="13" t="s">
        <v>85</v>
      </c>
      <c r="AW493" s="13" t="s">
        <v>34</v>
      </c>
      <c r="AX493" s="13" t="s">
        <v>76</v>
      </c>
      <c r="AY493" s="161" t="s">
        <v>191</v>
      </c>
    </row>
    <row r="494" spans="2:65" s="14" customFormat="1">
      <c r="B494" s="167"/>
      <c r="D494" s="154" t="s">
        <v>205</v>
      </c>
      <c r="E494" s="168" t="s">
        <v>1</v>
      </c>
      <c r="F494" s="169" t="s">
        <v>217</v>
      </c>
      <c r="H494" s="170">
        <v>1</v>
      </c>
      <c r="I494" s="171"/>
      <c r="L494" s="167"/>
      <c r="M494" s="172"/>
      <c r="T494" s="173"/>
      <c r="AT494" s="168" t="s">
        <v>205</v>
      </c>
      <c r="AU494" s="168" t="s">
        <v>83</v>
      </c>
      <c r="AV494" s="14" t="s">
        <v>200</v>
      </c>
      <c r="AW494" s="14" t="s">
        <v>34</v>
      </c>
      <c r="AX494" s="14" t="s">
        <v>83</v>
      </c>
      <c r="AY494" s="168" t="s">
        <v>191</v>
      </c>
    </row>
    <row r="495" spans="2:65" s="1" customFormat="1" ht="24" customHeight="1">
      <c r="B495" s="32"/>
      <c r="C495" s="136" t="s">
        <v>710</v>
      </c>
      <c r="D495" s="136" t="s">
        <v>195</v>
      </c>
      <c r="E495" s="137" t="s">
        <v>5450</v>
      </c>
      <c r="F495" s="138" t="s">
        <v>5451</v>
      </c>
      <c r="G495" s="139" t="s">
        <v>403</v>
      </c>
      <c r="H495" s="140">
        <v>48.5</v>
      </c>
      <c r="I495" s="141"/>
      <c r="J495" s="142">
        <f>ROUND(I495*H495,2)</f>
        <v>0</v>
      </c>
      <c r="K495" s="138" t="s">
        <v>1</v>
      </c>
      <c r="L495" s="32"/>
      <c r="M495" s="143" t="s">
        <v>1</v>
      </c>
      <c r="N495" s="144" t="s">
        <v>41</v>
      </c>
      <c r="P495" s="145">
        <f>O495*H495</f>
        <v>0</v>
      </c>
      <c r="Q495" s="145">
        <v>0</v>
      </c>
      <c r="R495" s="145">
        <f>Q495*H495</f>
        <v>0</v>
      </c>
      <c r="S495" s="145">
        <v>0</v>
      </c>
      <c r="T495" s="146">
        <f>S495*H495</f>
        <v>0</v>
      </c>
      <c r="AR495" s="147" t="s">
        <v>200</v>
      </c>
      <c r="AT495" s="147" t="s">
        <v>195</v>
      </c>
      <c r="AU495" s="147" t="s">
        <v>83</v>
      </c>
      <c r="AY495" s="17" t="s">
        <v>191</v>
      </c>
      <c r="BE495" s="148">
        <f>IF(N495="základní",J495,0)</f>
        <v>0</v>
      </c>
      <c r="BF495" s="148">
        <f>IF(N495="snížená",J495,0)</f>
        <v>0</v>
      </c>
      <c r="BG495" s="148">
        <f>IF(N495="zákl. přenesená",J495,0)</f>
        <v>0</v>
      </c>
      <c r="BH495" s="148">
        <f>IF(N495="sníž. přenesená",J495,0)</f>
        <v>0</v>
      </c>
      <c r="BI495" s="148">
        <f>IF(N495="nulová",J495,0)</f>
        <v>0</v>
      </c>
      <c r="BJ495" s="17" t="s">
        <v>83</v>
      </c>
      <c r="BK495" s="148">
        <f>ROUND(I495*H495,2)</f>
        <v>0</v>
      </c>
      <c r="BL495" s="17" t="s">
        <v>200</v>
      </c>
      <c r="BM495" s="147" t="s">
        <v>1190</v>
      </c>
    </row>
    <row r="496" spans="2:65" s="12" customFormat="1">
      <c r="B496" s="153"/>
      <c r="D496" s="154" t="s">
        <v>205</v>
      </c>
      <c r="E496" s="155" t="s">
        <v>1</v>
      </c>
      <c r="F496" s="156" t="s">
        <v>5411</v>
      </c>
      <c r="H496" s="155" t="s">
        <v>1</v>
      </c>
      <c r="I496" s="157"/>
      <c r="L496" s="153"/>
      <c r="M496" s="158"/>
      <c r="T496" s="159"/>
      <c r="AT496" s="155" t="s">
        <v>205</v>
      </c>
      <c r="AU496" s="155" t="s">
        <v>83</v>
      </c>
      <c r="AV496" s="12" t="s">
        <v>83</v>
      </c>
      <c r="AW496" s="12" t="s">
        <v>34</v>
      </c>
      <c r="AX496" s="12" t="s">
        <v>76</v>
      </c>
      <c r="AY496" s="155" t="s">
        <v>191</v>
      </c>
    </row>
    <row r="497" spans="2:65" s="13" customFormat="1">
      <c r="B497" s="160"/>
      <c r="D497" s="154" t="s">
        <v>205</v>
      </c>
      <c r="E497" s="161" t="s">
        <v>1</v>
      </c>
      <c r="F497" s="162" t="s">
        <v>5452</v>
      </c>
      <c r="H497" s="163">
        <v>48.5</v>
      </c>
      <c r="I497" s="164"/>
      <c r="L497" s="160"/>
      <c r="M497" s="165"/>
      <c r="T497" s="166"/>
      <c r="AT497" s="161" t="s">
        <v>205</v>
      </c>
      <c r="AU497" s="161" t="s">
        <v>83</v>
      </c>
      <c r="AV497" s="13" t="s">
        <v>85</v>
      </c>
      <c r="AW497" s="13" t="s">
        <v>34</v>
      </c>
      <c r="AX497" s="13" t="s">
        <v>76</v>
      </c>
      <c r="AY497" s="161" t="s">
        <v>191</v>
      </c>
    </row>
    <row r="498" spans="2:65" s="14" customFormat="1">
      <c r="B498" s="167"/>
      <c r="D498" s="154" t="s">
        <v>205</v>
      </c>
      <c r="E498" s="168" t="s">
        <v>1</v>
      </c>
      <c r="F498" s="169" t="s">
        <v>217</v>
      </c>
      <c r="H498" s="170">
        <v>48.5</v>
      </c>
      <c r="I498" s="171"/>
      <c r="L498" s="167"/>
      <c r="M498" s="172"/>
      <c r="T498" s="173"/>
      <c r="AT498" s="168" t="s">
        <v>205</v>
      </c>
      <c r="AU498" s="168" t="s">
        <v>83</v>
      </c>
      <c r="AV498" s="14" t="s">
        <v>200</v>
      </c>
      <c r="AW498" s="14" t="s">
        <v>34</v>
      </c>
      <c r="AX498" s="14" t="s">
        <v>83</v>
      </c>
      <c r="AY498" s="168" t="s">
        <v>191</v>
      </c>
    </row>
    <row r="499" spans="2:65" s="1" customFormat="1" ht="26.45" customHeight="1">
      <c r="B499" s="32"/>
      <c r="C499" s="136" t="s">
        <v>729</v>
      </c>
      <c r="D499" s="136" t="s">
        <v>195</v>
      </c>
      <c r="E499" s="137" t="s">
        <v>5453</v>
      </c>
      <c r="F499" s="138" t="s">
        <v>5419</v>
      </c>
      <c r="G499" s="139" t="s">
        <v>403</v>
      </c>
      <c r="H499" s="140">
        <v>48.5</v>
      </c>
      <c r="I499" s="141"/>
      <c r="J499" s="142">
        <f>ROUND(I499*H499,2)</f>
        <v>0</v>
      </c>
      <c r="K499" s="138" t="s">
        <v>1</v>
      </c>
      <c r="L499" s="32"/>
      <c r="M499" s="143" t="s">
        <v>1</v>
      </c>
      <c r="N499" s="144" t="s">
        <v>41</v>
      </c>
      <c r="P499" s="145">
        <f>O499*H499</f>
        <v>0</v>
      </c>
      <c r="Q499" s="145">
        <v>0</v>
      </c>
      <c r="R499" s="145">
        <f>Q499*H499</f>
        <v>0</v>
      </c>
      <c r="S499" s="145">
        <v>0</v>
      </c>
      <c r="T499" s="146">
        <f>S499*H499</f>
        <v>0</v>
      </c>
      <c r="AR499" s="147" t="s">
        <v>200</v>
      </c>
      <c r="AT499" s="147" t="s">
        <v>195</v>
      </c>
      <c r="AU499" s="147" t="s">
        <v>83</v>
      </c>
      <c r="AY499" s="17" t="s">
        <v>191</v>
      </c>
      <c r="BE499" s="148">
        <f>IF(N499="základní",J499,0)</f>
        <v>0</v>
      </c>
      <c r="BF499" s="148">
        <f>IF(N499="snížená",J499,0)</f>
        <v>0</v>
      </c>
      <c r="BG499" s="148">
        <f>IF(N499="zákl. přenesená",J499,0)</f>
        <v>0</v>
      </c>
      <c r="BH499" s="148">
        <f>IF(N499="sníž. přenesená",J499,0)</f>
        <v>0</v>
      </c>
      <c r="BI499" s="148">
        <f>IF(N499="nulová",J499,0)</f>
        <v>0</v>
      </c>
      <c r="BJ499" s="17" t="s">
        <v>83</v>
      </c>
      <c r="BK499" s="148">
        <f>ROUND(I499*H499,2)</f>
        <v>0</v>
      </c>
      <c r="BL499" s="17" t="s">
        <v>200</v>
      </c>
      <c r="BM499" s="147" t="s">
        <v>1200</v>
      </c>
    </row>
    <row r="500" spans="2:65" s="12" customFormat="1">
      <c r="B500" s="153"/>
      <c r="D500" s="154" t="s">
        <v>205</v>
      </c>
      <c r="E500" s="155" t="s">
        <v>1</v>
      </c>
      <c r="F500" s="156" t="s">
        <v>5411</v>
      </c>
      <c r="H500" s="155" t="s">
        <v>1</v>
      </c>
      <c r="I500" s="157"/>
      <c r="L500" s="153"/>
      <c r="M500" s="158"/>
      <c r="T500" s="159"/>
      <c r="AT500" s="155" t="s">
        <v>205</v>
      </c>
      <c r="AU500" s="155" t="s">
        <v>83</v>
      </c>
      <c r="AV500" s="12" t="s">
        <v>83</v>
      </c>
      <c r="AW500" s="12" t="s">
        <v>34</v>
      </c>
      <c r="AX500" s="12" t="s">
        <v>76</v>
      </c>
      <c r="AY500" s="155" t="s">
        <v>191</v>
      </c>
    </row>
    <row r="501" spans="2:65" s="13" customFormat="1">
      <c r="B501" s="160"/>
      <c r="D501" s="154" t="s">
        <v>205</v>
      </c>
      <c r="E501" s="161" t="s">
        <v>1</v>
      </c>
      <c r="F501" s="162" t="s">
        <v>5452</v>
      </c>
      <c r="H501" s="163">
        <v>48.5</v>
      </c>
      <c r="I501" s="164"/>
      <c r="L501" s="160"/>
      <c r="M501" s="165"/>
      <c r="T501" s="166"/>
      <c r="AT501" s="161" t="s">
        <v>205</v>
      </c>
      <c r="AU501" s="161" t="s">
        <v>83</v>
      </c>
      <c r="AV501" s="13" t="s">
        <v>85</v>
      </c>
      <c r="AW501" s="13" t="s">
        <v>34</v>
      </c>
      <c r="AX501" s="13" t="s">
        <v>76</v>
      </c>
      <c r="AY501" s="161" t="s">
        <v>191</v>
      </c>
    </row>
    <row r="502" spans="2:65" s="14" customFormat="1">
      <c r="B502" s="167"/>
      <c r="D502" s="154" t="s">
        <v>205</v>
      </c>
      <c r="E502" s="168" t="s">
        <v>1</v>
      </c>
      <c r="F502" s="169" t="s">
        <v>217</v>
      </c>
      <c r="H502" s="170">
        <v>48.5</v>
      </c>
      <c r="I502" s="171"/>
      <c r="L502" s="167"/>
      <c r="M502" s="172"/>
      <c r="T502" s="173"/>
      <c r="AT502" s="168" t="s">
        <v>205</v>
      </c>
      <c r="AU502" s="168" t="s">
        <v>83</v>
      </c>
      <c r="AV502" s="14" t="s">
        <v>200</v>
      </c>
      <c r="AW502" s="14" t="s">
        <v>34</v>
      </c>
      <c r="AX502" s="14" t="s">
        <v>83</v>
      </c>
      <c r="AY502" s="168" t="s">
        <v>191</v>
      </c>
    </row>
    <row r="503" spans="2:65" s="1" customFormat="1" ht="16.5" customHeight="1">
      <c r="B503" s="32"/>
      <c r="C503" s="136" t="s">
        <v>738</v>
      </c>
      <c r="D503" s="136" t="s">
        <v>195</v>
      </c>
      <c r="E503" s="137" t="s">
        <v>5454</v>
      </c>
      <c r="F503" s="138" t="s">
        <v>5421</v>
      </c>
      <c r="G503" s="139" t="s">
        <v>403</v>
      </c>
      <c r="H503" s="140">
        <v>48.5</v>
      </c>
      <c r="I503" s="141"/>
      <c r="J503" s="142">
        <f>ROUND(I503*H503,2)</f>
        <v>0</v>
      </c>
      <c r="K503" s="138" t="s">
        <v>1</v>
      </c>
      <c r="L503" s="32"/>
      <c r="M503" s="143" t="s">
        <v>1</v>
      </c>
      <c r="N503" s="144" t="s">
        <v>41</v>
      </c>
      <c r="P503" s="145">
        <f>O503*H503</f>
        <v>0</v>
      </c>
      <c r="Q503" s="145">
        <v>0</v>
      </c>
      <c r="R503" s="145">
        <f>Q503*H503</f>
        <v>0</v>
      </c>
      <c r="S503" s="145">
        <v>0</v>
      </c>
      <c r="T503" s="146">
        <f>S503*H503</f>
        <v>0</v>
      </c>
      <c r="AR503" s="147" t="s">
        <v>200</v>
      </c>
      <c r="AT503" s="147" t="s">
        <v>195</v>
      </c>
      <c r="AU503" s="147" t="s">
        <v>83</v>
      </c>
      <c r="AY503" s="17" t="s">
        <v>191</v>
      </c>
      <c r="BE503" s="148">
        <f>IF(N503="základní",J503,0)</f>
        <v>0</v>
      </c>
      <c r="BF503" s="148">
        <f>IF(N503="snížená",J503,0)</f>
        <v>0</v>
      </c>
      <c r="BG503" s="148">
        <f>IF(N503="zákl. přenesená",J503,0)</f>
        <v>0</v>
      </c>
      <c r="BH503" s="148">
        <f>IF(N503="sníž. přenesená",J503,0)</f>
        <v>0</v>
      </c>
      <c r="BI503" s="148">
        <f>IF(N503="nulová",J503,0)</f>
        <v>0</v>
      </c>
      <c r="BJ503" s="17" t="s">
        <v>83</v>
      </c>
      <c r="BK503" s="148">
        <f>ROUND(I503*H503,2)</f>
        <v>0</v>
      </c>
      <c r="BL503" s="17" t="s">
        <v>200</v>
      </c>
      <c r="BM503" s="147" t="s">
        <v>1212</v>
      </c>
    </row>
    <row r="504" spans="2:65" s="12" customFormat="1">
      <c r="B504" s="153"/>
      <c r="D504" s="154" t="s">
        <v>205</v>
      </c>
      <c r="E504" s="155" t="s">
        <v>1</v>
      </c>
      <c r="F504" s="156" t="s">
        <v>5422</v>
      </c>
      <c r="H504" s="155" t="s">
        <v>1</v>
      </c>
      <c r="I504" s="157"/>
      <c r="L504" s="153"/>
      <c r="M504" s="158"/>
      <c r="T504" s="159"/>
      <c r="AT504" s="155" t="s">
        <v>205</v>
      </c>
      <c r="AU504" s="155" t="s">
        <v>83</v>
      </c>
      <c r="AV504" s="12" t="s">
        <v>83</v>
      </c>
      <c r="AW504" s="12" t="s">
        <v>34</v>
      </c>
      <c r="AX504" s="12" t="s">
        <v>76</v>
      </c>
      <c r="AY504" s="155" t="s">
        <v>191</v>
      </c>
    </row>
    <row r="505" spans="2:65" s="12" customFormat="1">
      <c r="B505" s="153"/>
      <c r="D505" s="154" t="s">
        <v>205</v>
      </c>
      <c r="E505" s="155" t="s">
        <v>1</v>
      </c>
      <c r="F505" s="156" t="s">
        <v>5423</v>
      </c>
      <c r="H505" s="155" t="s">
        <v>1</v>
      </c>
      <c r="I505" s="157"/>
      <c r="L505" s="153"/>
      <c r="M505" s="158"/>
      <c r="T505" s="159"/>
      <c r="AT505" s="155" t="s">
        <v>205</v>
      </c>
      <c r="AU505" s="155" t="s">
        <v>83</v>
      </c>
      <c r="AV505" s="12" t="s">
        <v>83</v>
      </c>
      <c r="AW505" s="12" t="s">
        <v>34</v>
      </c>
      <c r="AX505" s="12" t="s">
        <v>76</v>
      </c>
      <c r="AY505" s="155" t="s">
        <v>191</v>
      </c>
    </row>
    <row r="506" spans="2:65" s="12" customFormat="1">
      <c r="B506" s="153"/>
      <c r="D506" s="154" t="s">
        <v>205</v>
      </c>
      <c r="E506" s="155" t="s">
        <v>1</v>
      </c>
      <c r="F506" s="156" t="s">
        <v>5411</v>
      </c>
      <c r="H506" s="155" t="s">
        <v>1</v>
      </c>
      <c r="I506" s="157"/>
      <c r="L506" s="153"/>
      <c r="M506" s="158"/>
      <c r="T506" s="159"/>
      <c r="AT506" s="155" t="s">
        <v>205</v>
      </c>
      <c r="AU506" s="155" t="s">
        <v>83</v>
      </c>
      <c r="AV506" s="12" t="s">
        <v>83</v>
      </c>
      <c r="AW506" s="12" t="s">
        <v>34</v>
      </c>
      <c r="AX506" s="12" t="s">
        <v>76</v>
      </c>
      <c r="AY506" s="155" t="s">
        <v>191</v>
      </c>
    </row>
    <row r="507" spans="2:65" s="13" customFormat="1">
      <c r="B507" s="160"/>
      <c r="D507" s="154" t="s">
        <v>205</v>
      </c>
      <c r="E507" s="161" t="s">
        <v>1</v>
      </c>
      <c r="F507" s="162" t="s">
        <v>5452</v>
      </c>
      <c r="H507" s="163">
        <v>48.5</v>
      </c>
      <c r="I507" s="164"/>
      <c r="L507" s="160"/>
      <c r="M507" s="165"/>
      <c r="T507" s="166"/>
      <c r="AT507" s="161" t="s">
        <v>205</v>
      </c>
      <c r="AU507" s="161" t="s">
        <v>83</v>
      </c>
      <c r="AV507" s="13" t="s">
        <v>85</v>
      </c>
      <c r="AW507" s="13" t="s">
        <v>34</v>
      </c>
      <c r="AX507" s="13" t="s">
        <v>76</v>
      </c>
      <c r="AY507" s="161" t="s">
        <v>191</v>
      </c>
    </row>
    <row r="508" spans="2:65" s="14" customFormat="1">
      <c r="B508" s="167"/>
      <c r="D508" s="154" t="s">
        <v>205</v>
      </c>
      <c r="E508" s="168" t="s">
        <v>1</v>
      </c>
      <c r="F508" s="169" t="s">
        <v>217</v>
      </c>
      <c r="H508" s="170">
        <v>48.5</v>
      </c>
      <c r="I508" s="171"/>
      <c r="L508" s="167"/>
      <c r="M508" s="172"/>
      <c r="T508" s="173"/>
      <c r="AT508" s="168" t="s">
        <v>205</v>
      </c>
      <c r="AU508" s="168" t="s">
        <v>83</v>
      </c>
      <c r="AV508" s="14" t="s">
        <v>200</v>
      </c>
      <c r="AW508" s="14" t="s">
        <v>34</v>
      </c>
      <c r="AX508" s="14" t="s">
        <v>83</v>
      </c>
      <c r="AY508" s="168" t="s">
        <v>191</v>
      </c>
    </row>
    <row r="509" spans="2:65" s="1" customFormat="1" ht="16.5" customHeight="1">
      <c r="B509" s="32"/>
      <c r="C509" s="136" t="s">
        <v>748</v>
      </c>
      <c r="D509" s="136" t="s">
        <v>195</v>
      </c>
      <c r="E509" s="137" t="s">
        <v>5455</v>
      </c>
      <c r="F509" s="138" t="s">
        <v>5425</v>
      </c>
      <c r="G509" s="139" t="s">
        <v>937</v>
      </c>
      <c r="H509" s="140">
        <v>1</v>
      </c>
      <c r="I509" s="141"/>
      <c r="J509" s="142">
        <f>ROUND(I509*H509,2)</f>
        <v>0</v>
      </c>
      <c r="K509" s="138" t="s">
        <v>1</v>
      </c>
      <c r="L509" s="32"/>
      <c r="M509" s="143" t="s">
        <v>1</v>
      </c>
      <c r="N509" s="144" t="s">
        <v>41</v>
      </c>
      <c r="P509" s="145">
        <f>O509*H509</f>
        <v>0</v>
      </c>
      <c r="Q509" s="145">
        <v>0</v>
      </c>
      <c r="R509" s="145">
        <f>Q509*H509</f>
        <v>0</v>
      </c>
      <c r="S509" s="145">
        <v>0</v>
      </c>
      <c r="T509" s="146">
        <f>S509*H509</f>
        <v>0</v>
      </c>
      <c r="AR509" s="147" t="s">
        <v>200</v>
      </c>
      <c r="AT509" s="147" t="s">
        <v>195</v>
      </c>
      <c r="AU509" s="147" t="s">
        <v>83</v>
      </c>
      <c r="AY509" s="17" t="s">
        <v>191</v>
      </c>
      <c r="BE509" s="148">
        <f>IF(N509="základní",J509,0)</f>
        <v>0</v>
      </c>
      <c r="BF509" s="148">
        <f>IF(N509="snížená",J509,0)</f>
        <v>0</v>
      </c>
      <c r="BG509" s="148">
        <f>IF(N509="zákl. přenesená",J509,0)</f>
        <v>0</v>
      </c>
      <c r="BH509" s="148">
        <f>IF(N509="sníž. přenesená",J509,0)</f>
        <v>0</v>
      </c>
      <c r="BI509" s="148">
        <f>IF(N509="nulová",J509,0)</f>
        <v>0</v>
      </c>
      <c r="BJ509" s="17" t="s">
        <v>83</v>
      </c>
      <c r="BK509" s="148">
        <f>ROUND(I509*H509,2)</f>
        <v>0</v>
      </c>
      <c r="BL509" s="17" t="s">
        <v>200</v>
      </c>
      <c r="BM509" s="147" t="s">
        <v>1223</v>
      </c>
    </row>
    <row r="510" spans="2:65" s="12" customFormat="1">
      <c r="B510" s="153"/>
      <c r="D510" s="154" t="s">
        <v>205</v>
      </c>
      <c r="E510" s="155" t="s">
        <v>1</v>
      </c>
      <c r="F510" s="156" t="s">
        <v>5411</v>
      </c>
      <c r="H510" s="155" t="s">
        <v>1</v>
      </c>
      <c r="I510" s="157"/>
      <c r="L510" s="153"/>
      <c r="M510" s="158"/>
      <c r="T510" s="159"/>
      <c r="AT510" s="155" t="s">
        <v>205</v>
      </c>
      <c r="AU510" s="155" t="s">
        <v>83</v>
      </c>
      <c r="AV510" s="12" t="s">
        <v>83</v>
      </c>
      <c r="AW510" s="12" t="s">
        <v>34</v>
      </c>
      <c r="AX510" s="12" t="s">
        <v>76</v>
      </c>
      <c r="AY510" s="155" t="s">
        <v>191</v>
      </c>
    </row>
    <row r="511" spans="2:65" s="13" customFormat="1">
      <c r="B511" s="160"/>
      <c r="D511" s="154" t="s">
        <v>205</v>
      </c>
      <c r="E511" s="161" t="s">
        <v>1</v>
      </c>
      <c r="F511" s="162" t="s">
        <v>83</v>
      </c>
      <c r="H511" s="163">
        <v>1</v>
      </c>
      <c r="I511" s="164"/>
      <c r="L511" s="160"/>
      <c r="M511" s="165"/>
      <c r="T511" s="166"/>
      <c r="AT511" s="161" t="s">
        <v>205</v>
      </c>
      <c r="AU511" s="161" t="s">
        <v>83</v>
      </c>
      <c r="AV511" s="13" t="s">
        <v>85</v>
      </c>
      <c r="AW511" s="13" t="s">
        <v>34</v>
      </c>
      <c r="AX511" s="13" t="s">
        <v>76</v>
      </c>
      <c r="AY511" s="161" t="s">
        <v>191</v>
      </c>
    </row>
    <row r="512" spans="2:65" s="14" customFormat="1">
      <c r="B512" s="167"/>
      <c r="D512" s="154" t="s">
        <v>205</v>
      </c>
      <c r="E512" s="168" t="s">
        <v>1</v>
      </c>
      <c r="F512" s="169" t="s">
        <v>217</v>
      </c>
      <c r="H512" s="170">
        <v>1</v>
      </c>
      <c r="I512" s="171"/>
      <c r="L512" s="167"/>
      <c r="M512" s="172"/>
      <c r="T512" s="173"/>
      <c r="AT512" s="168" t="s">
        <v>205</v>
      </c>
      <c r="AU512" s="168" t="s">
        <v>83</v>
      </c>
      <c r="AV512" s="14" t="s">
        <v>200</v>
      </c>
      <c r="AW512" s="14" t="s">
        <v>34</v>
      </c>
      <c r="AX512" s="14" t="s">
        <v>83</v>
      </c>
      <c r="AY512" s="168" t="s">
        <v>191</v>
      </c>
    </row>
    <row r="513" spans="2:65" s="1" customFormat="1" ht="40.9" customHeight="1">
      <c r="B513" s="32"/>
      <c r="C513" s="136" t="s">
        <v>755</v>
      </c>
      <c r="D513" s="136" t="s">
        <v>195</v>
      </c>
      <c r="E513" s="137" t="s">
        <v>5456</v>
      </c>
      <c r="F513" s="138" t="s">
        <v>5427</v>
      </c>
      <c r="G513" s="139" t="s">
        <v>1608</v>
      </c>
      <c r="H513" s="140">
        <v>5</v>
      </c>
      <c r="I513" s="141"/>
      <c r="J513" s="142">
        <f>ROUND(I513*H513,2)</f>
        <v>0</v>
      </c>
      <c r="K513" s="138" t="s">
        <v>1</v>
      </c>
      <c r="L513" s="32"/>
      <c r="M513" s="143" t="s">
        <v>1</v>
      </c>
      <c r="N513" s="144" t="s">
        <v>41</v>
      </c>
      <c r="P513" s="145">
        <f>O513*H513</f>
        <v>0</v>
      </c>
      <c r="Q513" s="145">
        <v>0</v>
      </c>
      <c r="R513" s="145">
        <f>Q513*H513</f>
        <v>0</v>
      </c>
      <c r="S513" s="145">
        <v>0</v>
      </c>
      <c r="T513" s="146">
        <f>S513*H513</f>
        <v>0</v>
      </c>
      <c r="AR513" s="147" t="s">
        <v>200</v>
      </c>
      <c r="AT513" s="147" t="s">
        <v>195</v>
      </c>
      <c r="AU513" s="147" t="s">
        <v>83</v>
      </c>
      <c r="AY513" s="17" t="s">
        <v>191</v>
      </c>
      <c r="BE513" s="148">
        <f>IF(N513="základní",J513,0)</f>
        <v>0</v>
      </c>
      <c r="BF513" s="148">
        <f>IF(N513="snížená",J513,0)</f>
        <v>0</v>
      </c>
      <c r="BG513" s="148">
        <f>IF(N513="zákl. přenesená",J513,0)</f>
        <v>0</v>
      </c>
      <c r="BH513" s="148">
        <f>IF(N513="sníž. přenesená",J513,0)</f>
        <v>0</v>
      </c>
      <c r="BI513" s="148">
        <f>IF(N513="nulová",J513,0)</f>
        <v>0</v>
      </c>
      <c r="BJ513" s="17" t="s">
        <v>83</v>
      </c>
      <c r="BK513" s="148">
        <f>ROUND(I513*H513,2)</f>
        <v>0</v>
      </c>
      <c r="BL513" s="17" t="s">
        <v>200</v>
      </c>
      <c r="BM513" s="147" t="s">
        <v>1235</v>
      </c>
    </row>
    <row r="514" spans="2:65" s="12" customFormat="1">
      <c r="B514" s="153"/>
      <c r="D514" s="154" t="s">
        <v>205</v>
      </c>
      <c r="E514" s="155" t="s">
        <v>1</v>
      </c>
      <c r="F514" s="156" t="s">
        <v>5411</v>
      </c>
      <c r="H514" s="155" t="s">
        <v>1</v>
      </c>
      <c r="I514" s="157"/>
      <c r="L514" s="153"/>
      <c r="M514" s="158"/>
      <c r="T514" s="159"/>
      <c r="AT514" s="155" t="s">
        <v>205</v>
      </c>
      <c r="AU514" s="155" t="s">
        <v>83</v>
      </c>
      <c r="AV514" s="12" t="s">
        <v>83</v>
      </c>
      <c r="AW514" s="12" t="s">
        <v>34</v>
      </c>
      <c r="AX514" s="12" t="s">
        <v>76</v>
      </c>
      <c r="AY514" s="155" t="s">
        <v>191</v>
      </c>
    </row>
    <row r="515" spans="2:65" s="13" customFormat="1">
      <c r="B515" s="160"/>
      <c r="D515" s="154" t="s">
        <v>205</v>
      </c>
      <c r="E515" s="161" t="s">
        <v>1</v>
      </c>
      <c r="F515" s="162" t="s">
        <v>230</v>
      </c>
      <c r="H515" s="163">
        <v>5</v>
      </c>
      <c r="I515" s="164"/>
      <c r="L515" s="160"/>
      <c r="M515" s="165"/>
      <c r="T515" s="166"/>
      <c r="AT515" s="161" t="s">
        <v>205</v>
      </c>
      <c r="AU515" s="161" t="s">
        <v>83</v>
      </c>
      <c r="AV515" s="13" t="s">
        <v>85</v>
      </c>
      <c r="AW515" s="13" t="s">
        <v>34</v>
      </c>
      <c r="AX515" s="13" t="s">
        <v>76</v>
      </c>
      <c r="AY515" s="161" t="s">
        <v>191</v>
      </c>
    </row>
    <row r="516" spans="2:65" s="14" customFormat="1">
      <c r="B516" s="167"/>
      <c r="D516" s="154" t="s">
        <v>205</v>
      </c>
      <c r="E516" s="168" t="s">
        <v>1</v>
      </c>
      <c r="F516" s="169" t="s">
        <v>217</v>
      </c>
      <c r="H516" s="170">
        <v>5</v>
      </c>
      <c r="I516" s="171"/>
      <c r="L516" s="167"/>
      <c r="M516" s="172"/>
      <c r="T516" s="173"/>
      <c r="AT516" s="168" t="s">
        <v>205</v>
      </c>
      <c r="AU516" s="168" t="s">
        <v>83</v>
      </c>
      <c r="AV516" s="14" t="s">
        <v>200</v>
      </c>
      <c r="AW516" s="14" t="s">
        <v>34</v>
      </c>
      <c r="AX516" s="14" t="s">
        <v>83</v>
      </c>
      <c r="AY516" s="168" t="s">
        <v>191</v>
      </c>
    </row>
    <row r="517" spans="2:65" s="1" customFormat="1" ht="60" customHeight="1">
      <c r="B517" s="32"/>
      <c r="C517" s="136" t="s">
        <v>761</v>
      </c>
      <c r="D517" s="136" t="s">
        <v>195</v>
      </c>
      <c r="E517" s="137" t="s">
        <v>5457</v>
      </c>
      <c r="F517" s="138" t="s">
        <v>5458</v>
      </c>
      <c r="G517" s="139" t="s">
        <v>3064</v>
      </c>
      <c r="H517" s="140">
        <v>5</v>
      </c>
      <c r="I517" s="141"/>
      <c r="J517" s="142">
        <f>ROUND(I517*H517,2)</f>
        <v>0</v>
      </c>
      <c r="K517" s="138" t="s">
        <v>1</v>
      </c>
      <c r="L517" s="32"/>
      <c r="M517" s="143" t="s">
        <v>1</v>
      </c>
      <c r="N517" s="144" t="s">
        <v>41</v>
      </c>
      <c r="P517" s="145">
        <f>O517*H517</f>
        <v>0</v>
      </c>
      <c r="Q517" s="145">
        <v>0</v>
      </c>
      <c r="R517" s="145">
        <f>Q517*H517</f>
        <v>0</v>
      </c>
      <c r="S517" s="145">
        <v>0</v>
      </c>
      <c r="T517" s="146">
        <f>S517*H517</f>
        <v>0</v>
      </c>
      <c r="AR517" s="147" t="s">
        <v>200</v>
      </c>
      <c r="AT517" s="147" t="s">
        <v>195</v>
      </c>
      <c r="AU517" s="147" t="s">
        <v>83</v>
      </c>
      <c r="AY517" s="17" t="s">
        <v>191</v>
      </c>
      <c r="BE517" s="148">
        <f>IF(N517="základní",J517,0)</f>
        <v>0</v>
      </c>
      <c r="BF517" s="148">
        <f>IF(N517="snížená",J517,0)</f>
        <v>0</v>
      </c>
      <c r="BG517" s="148">
        <f>IF(N517="zákl. přenesená",J517,0)</f>
        <v>0</v>
      </c>
      <c r="BH517" s="148">
        <f>IF(N517="sníž. přenesená",J517,0)</f>
        <v>0</v>
      </c>
      <c r="BI517" s="148">
        <f>IF(N517="nulová",J517,0)</f>
        <v>0</v>
      </c>
      <c r="BJ517" s="17" t="s">
        <v>83</v>
      </c>
      <c r="BK517" s="148">
        <f>ROUND(I517*H517,2)</f>
        <v>0</v>
      </c>
      <c r="BL517" s="17" t="s">
        <v>200</v>
      </c>
      <c r="BM517" s="147" t="s">
        <v>1245</v>
      </c>
    </row>
    <row r="518" spans="2:65" s="1" customFormat="1" ht="24" customHeight="1">
      <c r="B518" s="32"/>
      <c r="C518" s="136" t="s">
        <v>774</v>
      </c>
      <c r="D518" s="136" t="s">
        <v>195</v>
      </c>
      <c r="E518" s="137" t="s">
        <v>5459</v>
      </c>
      <c r="F518" s="138" t="s">
        <v>5382</v>
      </c>
      <c r="G518" s="139" t="s">
        <v>271</v>
      </c>
      <c r="H518" s="140">
        <v>0.214</v>
      </c>
      <c r="I518" s="141"/>
      <c r="J518" s="142">
        <f>ROUND(I518*H518,2)</f>
        <v>0</v>
      </c>
      <c r="K518" s="138" t="s">
        <v>1</v>
      </c>
      <c r="L518" s="32"/>
      <c r="M518" s="143" t="s">
        <v>1</v>
      </c>
      <c r="N518" s="144" t="s">
        <v>41</v>
      </c>
      <c r="P518" s="145">
        <f>O518*H518</f>
        <v>0</v>
      </c>
      <c r="Q518" s="145">
        <v>0</v>
      </c>
      <c r="R518" s="145">
        <f>Q518*H518</f>
        <v>0</v>
      </c>
      <c r="S518" s="145">
        <v>0</v>
      </c>
      <c r="T518" s="146">
        <f>S518*H518</f>
        <v>0</v>
      </c>
      <c r="AR518" s="147" t="s">
        <v>200</v>
      </c>
      <c r="AT518" s="147" t="s">
        <v>195</v>
      </c>
      <c r="AU518" s="147" t="s">
        <v>83</v>
      </c>
      <c r="AY518" s="17" t="s">
        <v>191</v>
      </c>
      <c r="BE518" s="148">
        <f>IF(N518="základní",J518,0)</f>
        <v>0</v>
      </c>
      <c r="BF518" s="148">
        <f>IF(N518="snížená",J518,0)</f>
        <v>0</v>
      </c>
      <c r="BG518" s="148">
        <f>IF(N518="zákl. přenesená",J518,0)</f>
        <v>0</v>
      </c>
      <c r="BH518" s="148">
        <f>IF(N518="sníž. přenesená",J518,0)</f>
        <v>0</v>
      </c>
      <c r="BI518" s="148">
        <f>IF(N518="nulová",J518,0)</f>
        <v>0</v>
      </c>
      <c r="BJ518" s="17" t="s">
        <v>83</v>
      </c>
      <c r="BK518" s="148">
        <f>ROUND(I518*H518,2)</f>
        <v>0</v>
      </c>
      <c r="BL518" s="17" t="s">
        <v>200</v>
      </c>
      <c r="BM518" s="147" t="s">
        <v>1256</v>
      </c>
    </row>
    <row r="519" spans="2:65" s="11" customFormat="1" ht="25.9" customHeight="1">
      <c r="B519" s="124"/>
      <c r="D519" s="125" t="s">
        <v>75</v>
      </c>
      <c r="E519" s="126" t="s">
        <v>5460</v>
      </c>
      <c r="F519" s="126" t="s">
        <v>5461</v>
      </c>
      <c r="I519" s="127"/>
      <c r="J519" s="128">
        <f>BK519</f>
        <v>0</v>
      </c>
      <c r="L519" s="124"/>
      <c r="M519" s="129"/>
      <c r="P519" s="130">
        <f>SUM(P520:P538)</f>
        <v>0</v>
      </c>
      <c r="R519" s="130">
        <f>SUM(R520:R538)</f>
        <v>0</v>
      </c>
      <c r="T519" s="131">
        <f>SUM(T520:T538)</f>
        <v>0</v>
      </c>
      <c r="AR519" s="125" t="s">
        <v>83</v>
      </c>
      <c r="AT519" s="132" t="s">
        <v>75</v>
      </c>
      <c r="AU519" s="132" t="s">
        <v>76</v>
      </c>
      <c r="AY519" s="125" t="s">
        <v>191</v>
      </c>
      <c r="BK519" s="133">
        <f>SUM(BK520:BK538)</f>
        <v>0</v>
      </c>
    </row>
    <row r="520" spans="2:65" s="1" customFormat="1" ht="48" customHeight="1">
      <c r="B520" s="32"/>
      <c r="C520" s="136" t="s">
        <v>780</v>
      </c>
      <c r="D520" s="136" t="s">
        <v>195</v>
      </c>
      <c r="E520" s="137" t="s">
        <v>5462</v>
      </c>
      <c r="F520" s="138" t="s">
        <v>5463</v>
      </c>
      <c r="G520" s="139" t="s">
        <v>378</v>
      </c>
      <c r="H520" s="140">
        <v>1</v>
      </c>
      <c r="I520" s="141"/>
      <c r="J520" s="142">
        <f>ROUND(I520*H520,2)</f>
        <v>0</v>
      </c>
      <c r="K520" s="138" t="s">
        <v>1</v>
      </c>
      <c r="L520" s="32"/>
      <c r="M520" s="143" t="s">
        <v>1</v>
      </c>
      <c r="N520" s="144" t="s">
        <v>41</v>
      </c>
      <c r="P520" s="145">
        <f>O520*H520</f>
        <v>0</v>
      </c>
      <c r="Q520" s="145">
        <v>0</v>
      </c>
      <c r="R520" s="145">
        <f>Q520*H520</f>
        <v>0</v>
      </c>
      <c r="S520" s="145">
        <v>0</v>
      </c>
      <c r="T520" s="146">
        <f>S520*H520</f>
        <v>0</v>
      </c>
      <c r="AR520" s="147" t="s">
        <v>200</v>
      </c>
      <c r="AT520" s="147" t="s">
        <v>195</v>
      </c>
      <c r="AU520" s="147" t="s">
        <v>83</v>
      </c>
      <c r="AY520" s="17" t="s">
        <v>191</v>
      </c>
      <c r="BE520" s="148">
        <f>IF(N520="základní",J520,0)</f>
        <v>0</v>
      </c>
      <c r="BF520" s="148">
        <f>IF(N520="snížená",J520,0)</f>
        <v>0</v>
      </c>
      <c r="BG520" s="148">
        <f>IF(N520="zákl. přenesená",J520,0)</f>
        <v>0</v>
      </c>
      <c r="BH520" s="148">
        <f>IF(N520="sníž. přenesená",J520,0)</f>
        <v>0</v>
      </c>
      <c r="BI520" s="148">
        <f>IF(N520="nulová",J520,0)</f>
        <v>0</v>
      </c>
      <c r="BJ520" s="17" t="s">
        <v>83</v>
      </c>
      <c r="BK520" s="148">
        <f>ROUND(I520*H520,2)</f>
        <v>0</v>
      </c>
      <c r="BL520" s="17" t="s">
        <v>200</v>
      </c>
      <c r="BM520" s="147" t="s">
        <v>1269</v>
      </c>
    </row>
    <row r="521" spans="2:65" s="12" customFormat="1">
      <c r="B521" s="153"/>
      <c r="D521" s="154" t="s">
        <v>205</v>
      </c>
      <c r="E521" s="155" t="s">
        <v>1</v>
      </c>
      <c r="F521" s="156" t="s">
        <v>5289</v>
      </c>
      <c r="H521" s="155" t="s">
        <v>1</v>
      </c>
      <c r="I521" s="157"/>
      <c r="L521" s="153"/>
      <c r="M521" s="158"/>
      <c r="T521" s="159"/>
      <c r="AT521" s="155" t="s">
        <v>205</v>
      </c>
      <c r="AU521" s="155" t="s">
        <v>83</v>
      </c>
      <c r="AV521" s="12" t="s">
        <v>83</v>
      </c>
      <c r="AW521" s="12" t="s">
        <v>34</v>
      </c>
      <c r="AX521" s="12" t="s">
        <v>76</v>
      </c>
      <c r="AY521" s="155" t="s">
        <v>191</v>
      </c>
    </row>
    <row r="522" spans="2:65" s="12" customFormat="1">
      <c r="B522" s="153"/>
      <c r="D522" s="154" t="s">
        <v>205</v>
      </c>
      <c r="E522" s="155" t="s">
        <v>1</v>
      </c>
      <c r="F522" s="156" t="s">
        <v>5464</v>
      </c>
      <c r="H522" s="155" t="s">
        <v>1</v>
      </c>
      <c r="I522" s="157"/>
      <c r="L522" s="153"/>
      <c r="M522" s="158"/>
      <c r="T522" s="159"/>
      <c r="AT522" s="155" t="s">
        <v>205</v>
      </c>
      <c r="AU522" s="155" t="s">
        <v>83</v>
      </c>
      <c r="AV522" s="12" t="s">
        <v>83</v>
      </c>
      <c r="AW522" s="12" t="s">
        <v>34</v>
      </c>
      <c r="AX522" s="12" t="s">
        <v>76</v>
      </c>
      <c r="AY522" s="155" t="s">
        <v>191</v>
      </c>
    </row>
    <row r="523" spans="2:65" s="12" customFormat="1">
      <c r="B523" s="153"/>
      <c r="D523" s="154" t="s">
        <v>205</v>
      </c>
      <c r="E523" s="155" t="s">
        <v>1</v>
      </c>
      <c r="F523" s="156" t="s">
        <v>5465</v>
      </c>
      <c r="H523" s="155" t="s">
        <v>1</v>
      </c>
      <c r="I523" s="157"/>
      <c r="L523" s="153"/>
      <c r="M523" s="158"/>
      <c r="T523" s="159"/>
      <c r="AT523" s="155" t="s">
        <v>205</v>
      </c>
      <c r="AU523" s="155" t="s">
        <v>83</v>
      </c>
      <c r="AV523" s="12" t="s">
        <v>83</v>
      </c>
      <c r="AW523" s="12" t="s">
        <v>34</v>
      </c>
      <c r="AX523" s="12" t="s">
        <v>76</v>
      </c>
      <c r="AY523" s="155" t="s">
        <v>191</v>
      </c>
    </row>
    <row r="524" spans="2:65" s="12" customFormat="1">
      <c r="B524" s="153"/>
      <c r="D524" s="154" t="s">
        <v>205</v>
      </c>
      <c r="E524" s="155" t="s">
        <v>1</v>
      </c>
      <c r="F524" s="156" t="s">
        <v>5466</v>
      </c>
      <c r="H524" s="155" t="s">
        <v>1</v>
      </c>
      <c r="I524" s="157"/>
      <c r="L524" s="153"/>
      <c r="M524" s="158"/>
      <c r="T524" s="159"/>
      <c r="AT524" s="155" t="s">
        <v>205</v>
      </c>
      <c r="AU524" s="155" t="s">
        <v>83</v>
      </c>
      <c r="AV524" s="12" t="s">
        <v>83</v>
      </c>
      <c r="AW524" s="12" t="s">
        <v>34</v>
      </c>
      <c r="AX524" s="12" t="s">
        <v>76</v>
      </c>
      <c r="AY524" s="155" t="s">
        <v>191</v>
      </c>
    </row>
    <row r="525" spans="2:65" s="12" customFormat="1">
      <c r="B525" s="153"/>
      <c r="D525" s="154" t="s">
        <v>205</v>
      </c>
      <c r="E525" s="155" t="s">
        <v>1</v>
      </c>
      <c r="F525" s="156" t="s">
        <v>5467</v>
      </c>
      <c r="H525" s="155" t="s">
        <v>1</v>
      </c>
      <c r="I525" s="157"/>
      <c r="L525" s="153"/>
      <c r="M525" s="158"/>
      <c r="T525" s="159"/>
      <c r="AT525" s="155" t="s">
        <v>205</v>
      </c>
      <c r="AU525" s="155" t="s">
        <v>83</v>
      </c>
      <c r="AV525" s="12" t="s">
        <v>83</v>
      </c>
      <c r="AW525" s="12" t="s">
        <v>34</v>
      </c>
      <c r="AX525" s="12" t="s">
        <v>76</v>
      </c>
      <c r="AY525" s="155" t="s">
        <v>191</v>
      </c>
    </row>
    <row r="526" spans="2:65" s="12" customFormat="1">
      <c r="B526" s="153"/>
      <c r="D526" s="154" t="s">
        <v>205</v>
      </c>
      <c r="E526" s="155" t="s">
        <v>1</v>
      </c>
      <c r="F526" s="156" t="s">
        <v>5468</v>
      </c>
      <c r="H526" s="155" t="s">
        <v>1</v>
      </c>
      <c r="I526" s="157"/>
      <c r="L526" s="153"/>
      <c r="M526" s="158"/>
      <c r="T526" s="159"/>
      <c r="AT526" s="155" t="s">
        <v>205</v>
      </c>
      <c r="AU526" s="155" t="s">
        <v>83</v>
      </c>
      <c r="AV526" s="12" t="s">
        <v>83</v>
      </c>
      <c r="AW526" s="12" t="s">
        <v>34</v>
      </c>
      <c r="AX526" s="12" t="s">
        <v>76</v>
      </c>
      <c r="AY526" s="155" t="s">
        <v>191</v>
      </c>
    </row>
    <row r="527" spans="2:65" s="12" customFormat="1">
      <c r="B527" s="153"/>
      <c r="D527" s="154" t="s">
        <v>205</v>
      </c>
      <c r="E527" s="155" t="s">
        <v>1</v>
      </c>
      <c r="F527" s="156" t="s">
        <v>5469</v>
      </c>
      <c r="H527" s="155" t="s">
        <v>1</v>
      </c>
      <c r="I527" s="157"/>
      <c r="L527" s="153"/>
      <c r="M527" s="158"/>
      <c r="T527" s="159"/>
      <c r="AT527" s="155" t="s">
        <v>205</v>
      </c>
      <c r="AU527" s="155" t="s">
        <v>83</v>
      </c>
      <c r="AV527" s="12" t="s">
        <v>83</v>
      </c>
      <c r="AW527" s="12" t="s">
        <v>34</v>
      </c>
      <c r="AX527" s="12" t="s">
        <v>76</v>
      </c>
      <c r="AY527" s="155" t="s">
        <v>191</v>
      </c>
    </row>
    <row r="528" spans="2:65" s="12" customFormat="1">
      <c r="B528" s="153"/>
      <c r="D528" s="154" t="s">
        <v>205</v>
      </c>
      <c r="E528" s="155" t="s">
        <v>1</v>
      </c>
      <c r="F528" s="156" t="s">
        <v>5470</v>
      </c>
      <c r="H528" s="155" t="s">
        <v>1</v>
      </c>
      <c r="I528" s="157"/>
      <c r="L528" s="153"/>
      <c r="M528" s="158"/>
      <c r="T528" s="159"/>
      <c r="AT528" s="155" t="s">
        <v>205</v>
      </c>
      <c r="AU528" s="155" t="s">
        <v>83</v>
      </c>
      <c r="AV528" s="12" t="s">
        <v>83</v>
      </c>
      <c r="AW528" s="12" t="s">
        <v>34</v>
      </c>
      <c r="AX528" s="12" t="s">
        <v>76</v>
      </c>
      <c r="AY528" s="155" t="s">
        <v>191</v>
      </c>
    </row>
    <row r="529" spans="2:65" s="12" customFormat="1">
      <c r="B529" s="153"/>
      <c r="D529" s="154" t="s">
        <v>205</v>
      </c>
      <c r="E529" s="155" t="s">
        <v>1</v>
      </c>
      <c r="F529" s="156" t="s">
        <v>5471</v>
      </c>
      <c r="H529" s="155" t="s">
        <v>1</v>
      </c>
      <c r="I529" s="157"/>
      <c r="L529" s="153"/>
      <c r="M529" s="158"/>
      <c r="T529" s="159"/>
      <c r="AT529" s="155" t="s">
        <v>205</v>
      </c>
      <c r="AU529" s="155" t="s">
        <v>83</v>
      </c>
      <c r="AV529" s="12" t="s">
        <v>83</v>
      </c>
      <c r="AW529" s="12" t="s">
        <v>34</v>
      </c>
      <c r="AX529" s="12" t="s">
        <v>76</v>
      </c>
      <c r="AY529" s="155" t="s">
        <v>191</v>
      </c>
    </row>
    <row r="530" spans="2:65" s="12" customFormat="1">
      <c r="B530" s="153"/>
      <c r="D530" s="154" t="s">
        <v>205</v>
      </c>
      <c r="E530" s="155" t="s">
        <v>1</v>
      </c>
      <c r="F530" s="156" t="s">
        <v>5472</v>
      </c>
      <c r="H530" s="155" t="s">
        <v>1</v>
      </c>
      <c r="I530" s="157"/>
      <c r="L530" s="153"/>
      <c r="M530" s="158"/>
      <c r="T530" s="159"/>
      <c r="AT530" s="155" t="s">
        <v>205</v>
      </c>
      <c r="AU530" s="155" t="s">
        <v>83</v>
      </c>
      <c r="AV530" s="12" t="s">
        <v>83</v>
      </c>
      <c r="AW530" s="12" t="s">
        <v>34</v>
      </c>
      <c r="AX530" s="12" t="s">
        <v>76</v>
      </c>
      <c r="AY530" s="155" t="s">
        <v>191</v>
      </c>
    </row>
    <row r="531" spans="2:65" s="12" customFormat="1">
      <c r="B531" s="153"/>
      <c r="D531" s="154" t="s">
        <v>205</v>
      </c>
      <c r="E531" s="155" t="s">
        <v>1</v>
      </c>
      <c r="F531" s="156" t="s">
        <v>5473</v>
      </c>
      <c r="H531" s="155" t="s">
        <v>1</v>
      </c>
      <c r="I531" s="157"/>
      <c r="L531" s="153"/>
      <c r="M531" s="158"/>
      <c r="T531" s="159"/>
      <c r="AT531" s="155" t="s">
        <v>205</v>
      </c>
      <c r="AU531" s="155" t="s">
        <v>83</v>
      </c>
      <c r="AV531" s="12" t="s">
        <v>83</v>
      </c>
      <c r="AW531" s="12" t="s">
        <v>34</v>
      </c>
      <c r="AX531" s="12" t="s">
        <v>76</v>
      </c>
      <c r="AY531" s="155" t="s">
        <v>191</v>
      </c>
    </row>
    <row r="532" spans="2:65" s="12" customFormat="1">
      <c r="B532" s="153"/>
      <c r="D532" s="154" t="s">
        <v>205</v>
      </c>
      <c r="E532" s="155" t="s">
        <v>1</v>
      </c>
      <c r="F532" s="156" t="s">
        <v>5474</v>
      </c>
      <c r="H532" s="155" t="s">
        <v>1</v>
      </c>
      <c r="I532" s="157"/>
      <c r="L532" s="153"/>
      <c r="M532" s="158"/>
      <c r="T532" s="159"/>
      <c r="AT532" s="155" t="s">
        <v>205</v>
      </c>
      <c r="AU532" s="155" t="s">
        <v>83</v>
      </c>
      <c r="AV532" s="12" t="s">
        <v>83</v>
      </c>
      <c r="AW532" s="12" t="s">
        <v>34</v>
      </c>
      <c r="AX532" s="12" t="s">
        <v>76</v>
      </c>
      <c r="AY532" s="155" t="s">
        <v>191</v>
      </c>
    </row>
    <row r="533" spans="2:65" s="12" customFormat="1">
      <c r="B533" s="153"/>
      <c r="D533" s="154" t="s">
        <v>205</v>
      </c>
      <c r="E533" s="155" t="s">
        <v>1</v>
      </c>
      <c r="F533" s="156" t="s">
        <v>5475</v>
      </c>
      <c r="H533" s="155" t="s">
        <v>1</v>
      </c>
      <c r="I533" s="157"/>
      <c r="L533" s="153"/>
      <c r="M533" s="158"/>
      <c r="T533" s="159"/>
      <c r="AT533" s="155" t="s">
        <v>205</v>
      </c>
      <c r="AU533" s="155" t="s">
        <v>83</v>
      </c>
      <c r="AV533" s="12" t="s">
        <v>83</v>
      </c>
      <c r="AW533" s="12" t="s">
        <v>34</v>
      </c>
      <c r="AX533" s="12" t="s">
        <v>76</v>
      </c>
      <c r="AY533" s="155" t="s">
        <v>191</v>
      </c>
    </row>
    <row r="534" spans="2:65" s="12" customFormat="1">
      <c r="B534" s="153"/>
      <c r="D534" s="154" t="s">
        <v>205</v>
      </c>
      <c r="E534" s="155" t="s">
        <v>1</v>
      </c>
      <c r="F534" s="156" t="s">
        <v>5316</v>
      </c>
      <c r="H534" s="155" t="s">
        <v>1</v>
      </c>
      <c r="I534" s="157"/>
      <c r="L534" s="153"/>
      <c r="M534" s="158"/>
      <c r="T534" s="159"/>
      <c r="AT534" s="155" t="s">
        <v>205</v>
      </c>
      <c r="AU534" s="155" t="s">
        <v>83</v>
      </c>
      <c r="AV534" s="12" t="s">
        <v>83</v>
      </c>
      <c r="AW534" s="12" t="s">
        <v>34</v>
      </c>
      <c r="AX534" s="12" t="s">
        <v>76</v>
      </c>
      <c r="AY534" s="155" t="s">
        <v>191</v>
      </c>
    </row>
    <row r="535" spans="2:65" s="13" customFormat="1">
      <c r="B535" s="160"/>
      <c r="D535" s="154" t="s">
        <v>205</v>
      </c>
      <c r="E535" s="161" t="s">
        <v>1</v>
      </c>
      <c r="F535" s="162" t="s">
        <v>83</v>
      </c>
      <c r="H535" s="163">
        <v>1</v>
      </c>
      <c r="I535" s="164"/>
      <c r="L535" s="160"/>
      <c r="M535" s="165"/>
      <c r="T535" s="166"/>
      <c r="AT535" s="161" t="s">
        <v>205</v>
      </c>
      <c r="AU535" s="161" t="s">
        <v>83</v>
      </c>
      <c r="AV535" s="13" t="s">
        <v>85</v>
      </c>
      <c r="AW535" s="13" t="s">
        <v>34</v>
      </c>
      <c r="AX535" s="13" t="s">
        <v>76</v>
      </c>
      <c r="AY535" s="161" t="s">
        <v>191</v>
      </c>
    </row>
    <row r="536" spans="2:65" s="14" customFormat="1">
      <c r="B536" s="167"/>
      <c r="D536" s="154" t="s">
        <v>205</v>
      </c>
      <c r="E536" s="168" t="s">
        <v>1</v>
      </c>
      <c r="F536" s="169" t="s">
        <v>217</v>
      </c>
      <c r="H536" s="170">
        <v>1</v>
      </c>
      <c r="I536" s="171"/>
      <c r="L536" s="167"/>
      <c r="M536" s="172"/>
      <c r="T536" s="173"/>
      <c r="AT536" s="168" t="s">
        <v>205</v>
      </c>
      <c r="AU536" s="168" t="s">
        <v>83</v>
      </c>
      <c r="AV536" s="14" t="s">
        <v>200</v>
      </c>
      <c r="AW536" s="14" t="s">
        <v>34</v>
      </c>
      <c r="AX536" s="14" t="s">
        <v>83</v>
      </c>
      <c r="AY536" s="168" t="s">
        <v>191</v>
      </c>
    </row>
    <row r="537" spans="2:65" s="1" customFormat="1" ht="60" customHeight="1">
      <c r="B537" s="32"/>
      <c r="C537" s="136" t="s">
        <v>785</v>
      </c>
      <c r="D537" s="136" t="s">
        <v>195</v>
      </c>
      <c r="E537" s="137" t="s">
        <v>5476</v>
      </c>
      <c r="F537" s="138" t="s">
        <v>5477</v>
      </c>
      <c r="G537" s="139" t="s">
        <v>3064</v>
      </c>
      <c r="H537" s="140">
        <v>1</v>
      </c>
      <c r="I537" s="141"/>
      <c r="J537" s="142">
        <f>ROUND(I537*H537,2)</f>
        <v>0</v>
      </c>
      <c r="K537" s="138" t="s">
        <v>1</v>
      </c>
      <c r="L537" s="32"/>
      <c r="M537" s="143" t="s">
        <v>1</v>
      </c>
      <c r="N537" s="144" t="s">
        <v>41</v>
      </c>
      <c r="P537" s="145">
        <f>O537*H537</f>
        <v>0</v>
      </c>
      <c r="Q537" s="145">
        <v>0</v>
      </c>
      <c r="R537" s="145">
        <f>Q537*H537</f>
        <v>0</v>
      </c>
      <c r="S537" s="145">
        <v>0</v>
      </c>
      <c r="T537" s="146">
        <f>S537*H537</f>
        <v>0</v>
      </c>
      <c r="AR537" s="147" t="s">
        <v>200</v>
      </c>
      <c r="AT537" s="147" t="s">
        <v>195</v>
      </c>
      <c r="AU537" s="147" t="s">
        <v>83</v>
      </c>
      <c r="AY537" s="17" t="s">
        <v>191</v>
      </c>
      <c r="BE537" s="148">
        <f>IF(N537="základní",J537,0)</f>
        <v>0</v>
      </c>
      <c r="BF537" s="148">
        <f>IF(N537="snížená",J537,0)</f>
        <v>0</v>
      </c>
      <c r="BG537" s="148">
        <f>IF(N537="zákl. přenesená",J537,0)</f>
        <v>0</v>
      </c>
      <c r="BH537" s="148">
        <f>IF(N537="sníž. přenesená",J537,0)</f>
        <v>0</v>
      </c>
      <c r="BI537" s="148">
        <f>IF(N537="nulová",J537,0)</f>
        <v>0</v>
      </c>
      <c r="BJ537" s="17" t="s">
        <v>83</v>
      </c>
      <c r="BK537" s="148">
        <f>ROUND(I537*H537,2)</f>
        <v>0</v>
      </c>
      <c r="BL537" s="17" t="s">
        <v>200</v>
      </c>
      <c r="BM537" s="147" t="s">
        <v>1285</v>
      </c>
    </row>
    <row r="538" spans="2:65" s="1" customFormat="1" ht="24" customHeight="1">
      <c r="B538" s="32"/>
      <c r="C538" s="136" t="s">
        <v>791</v>
      </c>
      <c r="D538" s="136" t="s">
        <v>195</v>
      </c>
      <c r="E538" s="137" t="s">
        <v>5478</v>
      </c>
      <c r="F538" s="138" t="s">
        <v>5382</v>
      </c>
      <c r="G538" s="139" t="s">
        <v>271</v>
      </c>
      <c r="H538" s="140">
        <v>0.1</v>
      </c>
      <c r="I538" s="141"/>
      <c r="J538" s="142">
        <f>ROUND(I538*H538,2)</f>
        <v>0</v>
      </c>
      <c r="K538" s="138" t="s">
        <v>1</v>
      </c>
      <c r="L538" s="32"/>
      <c r="M538" s="143" t="s">
        <v>1</v>
      </c>
      <c r="N538" s="144" t="s">
        <v>41</v>
      </c>
      <c r="P538" s="145">
        <f>O538*H538</f>
        <v>0</v>
      </c>
      <c r="Q538" s="145">
        <v>0</v>
      </c>
      <c r="R538" s="145">
        <f>Q538*H538</f>
        <v>0</v>
      </c>
      <c r="S538" s="145">
        <v>0</v>
      </c>
      <c r="T538" s="146">
        <f>S538*H538</f>
        <v>0</v>
      </c>
      <c r="AR538" s="147" t="s">
        <v>200</v>
      </c>
      <c r="AT538" s="147" t="s">
        <v>195</v>
      </c>
      <c r="AU538" s="147" t="s">
        <v>83</v>
      </c>
      <c r="AY538" s="17" t="s">
        <v>191</v>
      </c>
      <c r="BE538" s="148">
        <f>IF(N538="základní",J538,0)</f>
        <v>0</v>
      </c>
      <c r="BF538" s="148">
        <f>IF(N538="snížená",J538,0)</f>
        <v>0</v>
      </c>
      <c r="BG538" s="148">
        <f>IF(N538="zákl. přenesená",J538,0)</f>
        <v>0</v>
      </c>
      <c r="BH538" s="148">
        <f>IF(N538="sníž. přenesená",J538,0)</f>
        <v>0</v>
      </c>
      <c r="BI538" s="148">
        <f>IF(N538="nulová",J538,0)</f>
        <v>0</v>
      </c>
      <c r="BJ538" s="17" t="s">
        <v>83</v>
      </c>
      <c r="BK538" s="148">
        <f>ROUND(I538*H538,2)</f>
        <v>0</v>
      </c>
      <c r="BL538" s="17" t="s">
        <v>200</v>
      </c>
      <c r="BM538" s="147" t="s">
        <v>1297</v>
      </c>
    </row>
    <row r="539" spans="2:65" s="11" customFormat="1" ht="25.9" customHeight="1">
      <c r="B539" s="124"/>
      <c r="D539" s="125" t="s">
        <v>75</v>
      </c>
      <c r="E539" s="126" t="s">
        <v>5479</v>
      </c>
      <c r="F539" s="126" t="s">
        <v>5480</v>
      </c>
      <c r="I539" s="127"/>
      <c r="J539" s="128">
        <f>BK539</f>
        <v>0</v>
      </c>
      <c r="L539" s="124"/>
      <c r="M539" s="129"/>
      <c r="P539" s="130">
        <f>SUM(P540:P623)</f>
        <v>0</v>
      </c>
      <c r="R539" s="130">
        <f>SUM(R540:R623)</f>
        <v>0</v>
      </c>
      <c r="T539" s="131">
        <f>SUM(T540:T623)</f>
        <v>0</v>
      </c>
      <c r="AR539" s="125" t="s">
        <v>83</v>
      </c>
      <c r="AT539" s="132" t="s">
        <v>75</v>
      </c>
      <c r="AU539" s="132" t="s">
        <v>76</v>
      </c>
      <c r="AY539" s="125" t="s">
        <v>191</v>
      </c>
      <c r="BK539" s="133">
        <f>SUM(BK540:BK623)</f>
        <v>0</v>
      </c>
    </row>
    <row r="540" spans="2:65" s="1" customFormat="1" ht="40.9" customHeight="1">
      <c r="B540" s="32"/>
      <c r="C540" s="136" t="s">
        <v>797</v>
      </c>
      <c r="D540" s="136" t="s">
        <v>195</v>
      </c>
      <c r="E540" s="137" t="s">
        <v>5481</v>
      </c>
      <c r="F540" s="138" t="s">
        <v>5482</v>
      </c>
      <c r="G540" s="139" t="s">
        <v>378</v>
      </c>
      <c r="H540" s="140">
        <v>1</v>
      </c>
      <c r="I540" s="141"/>
      <c r="J540" s="142">
        <f>ROUND(I540*H540,2)</f>
        <v>0</v>
      </c>
      <c r="K540" s="138" t="s">
        <v>1</v>
      </c>
      <c r="L540" s="32"/>
      <c r="M540" s="143" t="s">
        <v>1</v>
      </c>
      <c r="N540" s="144" t="s">
        <v>41</v>
      </c>
      <c r="P540" s="145">
        <f>O540*H540</f>
        <v>0</v>
      </c>
      <c r="Q540" s="145">
        <v>0</v>
      </c>
      <c r="R540" s="145">
        <f>Q540*H540</f>
        <v>0</v>
      </c>
      <c r="S540" s="145">
        <v>0</v>
      </c>
      <c r="T540" s="146">
        <f>S540*H540</f>
        <v>0</v>
      </c>
      <c r="AR540" s="147" t="s">
        <v>200</v>
      </c>
      <c r="AT540" s="147" t="s">
        <v>195</v>
      </c>
      <c r="AU540" s="147" t="s">
        <v>83</v>
      </c>
      <c r="AY540" s="17" t="s">
        <v>191</v>
      </c>
      <c r="BE540" s="148">
        <f>IF(N540="základní",J540,0)</f>
        <v>0</v>
      </c>
      <c r="BF540" s="148">
        <f>IF(N540="snížená",J540,0)</f>
        <v>0</v>
      </c>
      <c r="BG540" s="148">
        <f>IF(N540="zákl. přenesená",J540,0)</f>
        <v>0</v>
      </c>
      <c r="BH540" s="148">
        <f>IF(N540="sníž. přenesená",J540,0)</f>
        <v>0</v>
      </c>
      <c r="BI540" s="148">
        <f>IF(N540="nulová",J540,0)</f>
        <v>0</v>
      </c>
      <c r="BJ540" s="17" t="s">
        <v>83</v>
      </c>
      <c r="BK540" s="148">
        <f>ROUND(I540*H540,2)</f>
        <v>0</v>
      </c>
      <c r="BL540" s="17" t="s">
        <v>200</v>
      </c>
      <c r="BM540" s="147" t="s">
        <v>1305</v>
      </c>
    </row>
    <row r="541" spans="2:65" s="12" customFormat="1">
      <c r="B541" s="153"/>
      <c r="D541" s="154" t="s">
        <v>205</v>
      </c>
      <c r="E541" s="155" t="s">
        <v>1</v>
      </c>
      <c r="F541" s="156" t="s">
        <v>5289</v>
      </c>
      <c r="H541" s="155" t="s">
        <v>1</v>
      </c>
      <c r="I541" s="157"/>
      <c r="L541" s="153"/>
      <c r="M541" s="158"/>
      <c r="T541" s="159"/>
      <c r="AT541" s="155" t="s">
        <v>205</v>
      </c>
      <c r="AU541" s="155" t="s">
        <v>83</v>
      </c>
      <c r="AV541" s="12" t="s">
        <v>83</v>
      </c>
      <c r="AW541" s="12" t="s">
        <v>34</v>
      </c>
      <c r="AX541" s="12" t="s">
        <v>76</v>
      </c>
      <c r="AY541" s="155" t="s">
        <v>191</v>
      </c>
    </row>
    <row r="542" spans="2:65" s="12" customFormat="1">
      <c r="B542" s="153"/>
      <c r="D542" s="154" t="s">
        <v>205</v>
      </c>
      <c r="E542" s="155" t="s">
        <v>1</v>
      </c>
      <c r="F542" s="156" t="s">
        <v>5483</v>
      </c>
      <c r="H542" s="155" t="s">
        <v>1</v>
      </c>
      <c r="I542" s="157"/>
      <c r="L542" s="153"/>
      <c r="M542" s="158"/>
      <c r="T542" s="159"/>
      <c r="AT542" s="155" t="s">
        <v>205</v>
      </c>
      <c r="AU542" s="155" t="s">
        <v>83</v>
      </c>
      <c r="AV542" s="12" t="s">
        <v>83</v>
      </c>
      <c r="AW542" s="12" t="s">
        <v>34</v>
      </c>
      <c r="AX542" s="12" t="s">
        <v>76</v>
      </c>
      <c r="AY542" s="155" t="s">
        <v>191</v>
      </c>
    </row>
    <row r="543" spans="2:65" s="12" customFormat="1">
      <c r="B543" s="153"/>
      <c r="D543" s="154" t="s">
        <v>205</v>
      </c>
      <c r="E543" s="155" t="s">
        <v>1</v>
      </c>
      <c r="F543" s="156" t="s">
        <v>5484</v>
      </c>
      <c r="H543" s="155" t="s">
        <v>1</v>
      </c>
      <c r="I543" s="157"/>
      <c r="L543" s="153"/>
      <c r="M543" s="158"/>
      <c r="T543" s="159"/>
      <c r="AT543" s="155" t="s">
        <v>205</v>
      </c>
      <c r="AU543" s="155" t="s">
        <v>83</v>
      </c>
      <c r="AV543" s="12" t="s">
        <v>83</v>
      </c>
      <c r="AW543" s="12" t="s">
        <v>34</v>
      </c>
      <c r="AX543" s="12" t="s">
        <v>76</v>
      </c>
      <c r="AY543" s="155" t="s">
        <v>191</v>
      </c>
    </row>
    <row r="544" spans="2:65" s="12" customFormat="1">
      <c r="B544" s="153"/>
      <c r="D544" s="154" t="s">
        <v>205</v>
      </c>
      <c r="E544" s="155" t="s">
        <v>1</v>
      </c>
      <c r="F544" s="156" t="s">
        <v>5436</v>
      </c>
      <c r="H544" s="155" t="s">
        <v>1</v>
      </c>
      <c r="I544" s="157"/>
      <c r="L544" s="153"/>
      <c r="M544" s="158"/>
      <c r="T544" s="159"/>
      <c r="AT544" s="155" t="s">
        <v>205</v>
      </c>
      <c r="AU544" s="155" t="s">
        <v>83</v>
      </c>
      <c r="AV544" s="12" t="s">
        <v>83</v>
      </c>
      <c r="AW544" s="12" t="s">
        <v>34</v>
      </c>
      <c r="AX544" s="12" t="s">
        <v>76</v>
      </c>
      <c r="AY544" s="155" t="s">
        <v>191</v>
      </c>
    </row>
    <row r="545" spans="2:65" s="12" customFormat="1">
      <c r="B545" s="153"/>
      <c r="D545" s="154" t="s">
        <v>205</v>
      </c>
      <c r="E545" s="155" t="s">
        <v>1</v>
      </c>
      <c r="F545" s="156" t="s">
        <v>5485</v>
      </c>
      <c r="H545" s="155" t="s">
        <v>1</v>
      </c>
      <c r="I545" s="157"/>
      <c r="L545" s="153"/>
      <c r="M545" s="158"/>
      <c r="T545" s="159"/>
      <c r="AT545" s="155" t="s">
        <v>205</v>
      </c>
      <c r="AU545" s="155" t="s">
        <v>83</v>
      </c>
      <c r="AV545" s="12" t="s">
        <v>83</v>
      </c>
      <c r="AW545" s="12" t="s">
        <v>34</v>
      </c>
      <c r="AX545" s="12" t="s">
        <v>76</v>
      </c>
      <c r="AY545" s="155" t="s">
        <v>191</v>
      </c>
    </row>
    <row r="546" spans="2:65" s="12" customFormat="1">
      <c r="B546" s="153"/>
      <c r="D546" s="154" t="s">
        <v>205</v>
      </c>
      <c r="E546" s="155" t="s">
        <v>1</v>
      </c>
      <c r="F546" s="156" t="s">
        <v>5390</v>
      </c>
      <c r="H546" s="155" t="s">
        <v>1</v>
      </c>
      <c r="I546" s="157"/>
      <c r="L546" s="153"/>
      <c r="M546" s="158"/>
      <c r="T546" s="159"/>
      <c r="AT546" s="155" t="s">
        <v>205</v>
      </c>
      <c r="AU546" s="155" t="s">
        <v>83</v>
      </c>
      <c r="AV546" s="12" t="s">
        <v>83</v>
      </c>
      <c r="AW546" s="12" t="s">
        <v>34</v>
      </c>
      <c r="AX546" s="12" t="s">
        <v>76</v>
      </c>
      <c r="AY546" s="155" t="s">
        <v>191</v>
      </c>
    </row>
    <row r="547" spans="2:65" s="12" customFormat="1">
      <c r="B547" s="153"/>
      <c r="D547" s="154" t="s">
        <v>205</v>
      </c>
      <c r="E547" s="155" t="s">
        <v>1</v>
      </c>
      <c r="F547" s="156" t="s">
        <v>5391</v>
      </c>
      <c r="H547" s="155" t="s">
        <v>1</v>
      </c>
      <c r="I547" s="157"/>
      <c r="L547" s="153"/>
      <c r="M547" s="158"/>
      <c r="T547" s="159"/>
      <c r="AT547" s="155" t="s">
        <v>205</v>
      </c>
      <c r="AU547" s="155" t="s">
        <v>83</v>
      </c>
      <c r="AV547" s="12" t="s">
        <v>83</v>
      </c>
      <c r="AW547" s="12" t="s">
        <v>34</v>
      </c>
      <c r="AX547" s="12" t="s">
        <v>76</v>
      </c>
      <c r="AY547" s="155" t="s">
        <v>191</v>
      </c>
    </row>
    <row r="548" spans="2:65" s="12" customFormat="1">
      <c r="B548" s="153"/>
      <c r="D548" s="154" t="s">
        <v>205</v>
      </c>
      <c r="E548" s="155" t="s">
        <v>1</v>
      </c>
      <c r="F548" s="156" t="s">
        <v>5486</v>
      </c>
      <c r="H548" s="155" t="s">
        <v>1</v>
      </c>
      <c r="I548" s="157"/>
      <c r="L548" s="153"/>
      <c r="M548" s="158"/>
      <c r="T548" s="159"/>
      <c r="AT548" s="155" t="s">
        <v>205</v>
      </c>
      <c r="AU548" s="155" t="s">
        <v>83</v>
      </c>
      <c r="AV548" s="12" t="s">
        <v>83</v>
      </c>
      <c r="AW548" s="12" t="s">
        <v>34</v>
      </c>
      <c r="AX548" s="12" t="s">
        <v>76</v>
      </c>
      <c r="AY548" s="155" t="s">
        <v>191</v>
      </c>
    </row>
    <row r="549" spans="2:65" s="12" customFormat="1">
      <c r="B549" s="153"/>
      <c r="D549" s="154" t="s">
        <v>205</v>
      </c>
      <c r="E549" s="155" t="s">
        <v>1</v>
      </c>
      <c r="F549" s="156" t="s">
        <v>5392</v>
      </c>
      <c r="H549" s="155" t="s">
        <v>1</v>
      </c>
      <c r="I549" s="157"/>
      <c r="L549" s="153"/>
      <c r="M549" s="158"/>
      <c r="T549" s="159"/>
      <c r="AT549" s="155" t="s">
        <v>205</v>
      </c>
      <c r="AU549" s="155" t="s">
        <v>83</v>
      </c>
      <c r="AV549" s="12" t="s">
        <v>83</v>
      </c>
      <c r="AW549" s="12" t="s">
        <v>34</v>
      </c>
      <c r="AX549" s="12" t="s">
        <v>76</v>
      </c>
      <c r="AY549" s="155" t="s">
        <v>191</v>
      </c>
    </row>
    <row r="550" spans="2:65" s="12" customFormat="1">
      <c r="B550" s="153"/>
      <c r="D550" s="154" t="s">
        <v>205</v>
      </c>
      <c r="E550" s="155" t="s">
        <v>1</v>
      </c>
      <c r="F550" s="156" t="s">
        <v>5316</v>
      </c>
      <c r="H550" s="155" t="s">
        <v>1</v>
      </c>
      <c r="I550" s="157"/>
      <c r="L550" s="153"/>
      <c r="M550" s="158"/>
      <c r="T550" s="159"/>
      <c r="AT550" s="155" t="s">
        <v>205</v>
      </c>
      <c r="AU550" s="155" t="s">
        <v>83</v>
      </c>
      <c r="AV550" s="12" t="s">
        <v>83</v>
      </c>
      <c r="AW550" s="12" t="s">
        <v>34</v>
      </c>
      <c r="AX550" s="12" t="s">
        <v>76</v>
      </c>
      <c r="AY550" s="155" t="s">
        <v>191</v>
      </c>
    </row>
    <row r="551" spans="2:65" s="13" customFormat="1">
      <c r="B551" s="160"/>
      <c r="D551" s="154" t="s">
        <v>205</v>
      </c>
      <c r="E551" s="161" t="s">
        <v>1</v>
      </c>
      <c r="F551" s="162" t="s">
        <v>83</v>
      </c>
      <c r="H551" s="163">
        <v>1</v>
      </c>
      <c r="I551" s="164"/>
      <c r="L551" s="160"/>
      <c r="M551" s="165"/>
      <c r="T551" s="166"/>
      <c r="AT551" s="161" t="s">
        <v>205</v>
      </c>
      <c r="AU551" s="161" t="s">
        <v>83</v>
      </c>
      <c r="AV551" s="13" t="s">
        <v>85</v>
      </c>
      <c r="AW551" s="13" t="s">
        <v>34</v>
      </c>
      <c r="AX551" s="13" t="s">
        <v>76</v>
      </c>
      <c r="AY551" s="161" t="s">
        <v>191</v>
      </c>
    </row>
    <row r="552" spans="2:65" s="14" customFormat="1">
      <c r="B552" s="167"/>
      <c r="D552" s="154" t="s">
        <v>205</v>
      </c>
      <c r="E552" s="168" t="s">
        <v>1</v>
      </c>
      <c r="F552" s="169" t="s">
        <v>217</v>
      </c>
      <c r="H552" s="170">
        <v>1</v>
      </c>
      <c r="I552" s="171"/>
      <c r="L552" s="167"/>
      <c r="M552" s="172"/>
      <c r="T552" s="173"/>
      <c r="AT552" s="168" t="s">
        <v>205</v>
      </c>
      <c r="AU552" s="168" t="s">
        <v>83</v>
      </c>
      <c r="AV552" s="14" t="s">
        <v>200</v>
      </c>
      <c r="AW552" s="14" t="s">
        <v>34</v>
      </c>
      <c r="AX552" s="14" t="s">
        <v>83</v>
      </c>
      <c r="AY552" s="168" t="s">
        <v>191</v>
      </c>
    </row>
    <row r="553" spans="2:65" s="1" customFormat="1" ht="24" customHeight="1">
      <c r="B553" s="32"/>
      <c r="C553" s="136" t="s">
        <v>803</v>
      </c>
      <c r="D553" s="136" t="s">
        <v>195</v>
      </c>
      <c r="E553" s="137" t="s">
        <v>5487</v>
      </c>
      <c r="F553" s="138" t="s">
        <v>5438</v>
      </c>
      <c r="G553" s="139" t="s">
        <v>378</v>
      </c>
      <c r="H553" s="140">
        <v>2</v>
      </c>
      <c r="I553" s="141"/>
      <c r="J553" s="142">
        <f>ROUND(I553*H553,2)</f>
        <v>0</v>
      </c>
      <c r="K553" s="138" t="s">
        <v>1</v>
      </c>
      <c r="L553" s="32"/>
      <c r="M553" s="143" t="s">
        <v>1</v>
      </c>
      <c r="N553" s="144" t="s">
        <v>41</v>
      </c>
      <c r="P553" s="145">
        <f>O553*H553</f>
        <v>0</v>
      </c>
      <c r="Q553" s="145">
        <v>0</v>
      </c>
      <c r="R553" s="145">
        <f>Q553*H553</f>
        <v>0</v>
      </c>
      <c r="S553" s="145">
        <v>0</v>
      </c>
      <c r="T553" s="146">
        <f>S553*H553</f>
        <v>0</v>
      </c>
      <c r="AR553" s="147" t="s">
        <v>200</v>
      </c>
      <c r="AT553" s="147" t="s">
        <v>195</v>
      </c>
      <c r="AU553" s="147" t="s">
        <v>83</v>
      </c>
      <c r="AY553" s="17" t="s">
        <v>191</v>
      </c>
      <c r="BE553" s="148">
        <f>IF(N553="základní",J553,0)</f>
        <v>0</v>
      </c>
      <c r="BF553" s="148">
        <f>IF(N553="snížená",J553,0)</f>
        <v>0</v>
      </c>
      <c r="BG553" s="148">
        <f>IF(N553="zákl. přenesená",J553,0)</f>
        <v>0</v>
      </c>
      <c r="BH553" s="148">
        <f>IF(N553="sníž. přenesená",J553,0)</f>
        <v>0</v>
      </c>
      <c r="BI553" s="148">
        <f>IF(N553="nulová",J553,0)</f>
        <v>0</v>
      </c>
      <c r="BJ553" s="17" t="s">
        <v>83</v>
      </c>
      <c r="BK553" s="148">
        <f>ROUND(I553*H553,2)</f>
        <v>0</v>
      </c>
      <c r="BL553" s="17" t="s">
        <v>200</v>
      </c>
      <c r="BM553" s="147" t="s">
        <v>1315</v>
      </c>
    </row>
    <row r="554" spans="2:65" s="12" customFormat="1">
      <c r="B554" s="153"/>
      <c r="D554" s="154" t="s">
        <v>205</v>
      </c>
      <c r="E554" s="155" t="s">
        <v>1</v>
      </c>
      <c r="F554" s="156" t="s">
        <v>5316</v>
      </c>
      <c r="H554" s="155" t="s">
        <v>1</v>
      </c>
      <c r="I554" s="157"/>
      <c r="L554" s="153"/>
      <c r="M554" s="158"/>
      <c r="T554" s="159"/>
      <c r="AT554" s="155" t="s">
        <v>205</v>
      </c>
      <c r="AU554" s="155" t="s">
        <v>83</v>
      </c>
      <c r="AV554" s="12" t="s">
        <v>83</v>
      </c>
      <c r="AW554" s="12" t="s">
        <v>34</v>
      </c>
      <c r="AX554" s="12" t="s">
        <v>76</v>
      </c>
      <c r="AY554" s="155" t="s">
        <v>191</v>
      </c>
    </row>
    <row r="555" spans="2:65" s="13" customFormat="1">
      <c r="B555" s="160"/>
      <c r="D555" s="154" t="s">
        <v>205</v>
      </c>
      <c r="E555" s="161" t="s">
        <v>1</v>
      </c>
      <c r="F555" s="162" t="s">
        <v>85</v>
      </c>
      <c r="H555" s="163">
        <v>2</v>
      </c>
      <c r="I555" s="164"/>
      <c r="L555" s="160"/>
      <c r="M555" s="165"/>
      <c r="T555" s="166"/>
      <c r="AT555" s="161" t="s">
        <v>205</v>
      </c>
      <c r="AU555" s="161" t="s">
        <v>83</v>
      </c>
      <c r="AV555" s="13" t="s">
        <v>85</v>
      </c>
      <c r="AW555" s="13" t="s">
        <v>34</v>
      </c>
      <c r="AX555" s="13" t="s">
        <v>76</v>
      </c>
      <c r="AY555" s="161" t="s">
        <v>191</v>
      </c>
    </row>
    <row r="556" spans="2:65" s="14" customFormat="1">
      <c r="B556" s="167"/>
      <c r="D556" s="154" t="s">
        <v>205</v>
      </c>
      <c r="E556" s="168" t="s">
        <v>1</v>
      </c>
      <c r="F556" s="169" t="s">
        <v>217</v>
      </c>
      <c r="H556" s="170">
        <v>2</v>
      </c>
      <c r="I556" s="171"/>
      <c r="L556" s="167"/>
      <c r="M556" s="172"/>
      <c r="T556" s="173"/>
      <c r="AT556" s="168" t="s">
        <v>205</v>
      </c>
      <c r="AU556" s="168" t="s">
        <v>83</v>
      </c>
      <c r="AV556" s="14" t="s">
        <v>200</v>
      </c>
      <c r="AW556" s="14" t="s">
        <v>34</v>
      </c>
      <c r="AX556" s="14" t="s">
        <v>83</v>
      </c>
      <c r="AY556" s="168" t="s">
        <v>191</v>
      </c>
    </row>
    <row r="557" spans="2:65" s="1" customFormat="1" ht="26.45" customHeight="1">
      <c r="B557" s="32"/>
      <c r="C557" s="136" t="s">
        <v>809</v>
      </c>
      <c r="D557" s="136" t="s">
        <v>195</v>
      </c>
      <c r="E557" s="137" t="s">
        <v>5488</v>
      </c>
      <c r="F557" s="138" t="s">
        <v>5440</v>
      </c>
      <c r="G557" s="139" t="s">
        <v>378</v>
      </c>
      <c r="H557" s="140">
        <v>1</v>
      </c>
      <c r="I557" s="141"/>
      <c r="J557" s="142">
        <f>ROUND(I557*H557,2)</f>
        <v>0</v>
      </c>
      <c r="K557" s="138" t="s">
        <v>1</v>
      </c>
      <c r="L557" s="32"/>
      <c r="M557" s="143" t="s">
        <v>1</v>
      </c>
      <c r="N557" s="144" t="s">
        <v>41</v>
      </c>
      <c r="P557" s="145">
        <f>O557*H557</f>
        <v>0</v>
      </c>
      <c r="Q557" s="145">
        <v>0</v>
      </c>
      <c r="R557" s="145">
        <f>Q557*H557</f>
        <v>0</v>
      </c>
      <c r="S557" s="145">
        <v>0</v>
      </c>
      <c r="T557" s="146">
        <f>S557*H557</f>
        <v>0</v>
      </c>
      <c r="AR557" s="147" t="s">
        <v>200</v>
      </c>
      <c r="AT557" s="147" t="s">
        <v>195</v>
      </c>
      <c r="AU557" s="147" t="s">
        <v>83</v>
      </c>
      <c r="AY557" s="17" t="s">
        <v>191</v>
      </c>
      <c r="BE557" s="148">
        <f>IF(N557="základní",J557,0)</f>
        <v>0</v>
      </c>
      <c r="BF557" s="148">
        <f>IF(N557="snížená",J557,0)</f>
        <v>0</v>
      </c>
      <c r="BG557" s="148">
        <f>IF(N557="zákl. přenesená",J557,0)</f>
        <v>0</v>
      </c>
      <c r="BH557" s="148">
        <f>IF(N557="sníž. přenesená",J557,0)</f>
        <v>0</v>
      </c>
      <c r="BI557" s="148">
        <f>IF(N557="nulová",J557,0)</f>
        <v>0</v>
      </c>
      <c r="BJ557" s="17" t="s">
        <v>83</v>
      </c>
      <c r="BK557" s="148">
        <f>ROUND(I557*H557,2)</f>
        <v>0</v>
      </c>
      <c r="BL557" s="17" t="s">
        <v>200</v>
      </c>
      <c r="BM557" s="147" t="s">
        <v>1325</v>
      </c>
    </row>
    <row r="558" spans="2:65" s="12" customFormat="1">
      <c r="B558" s="153"/>
      <c r="D558" s="154" t="s">
        <v>205</v>
      </c>
      <c r="E558" s="155" t="s">
        <v>1</v>
      </c>
      <c r="F558" s="156" t="s">
        <v>5316</v>
      </c>
      <c r="H558" s="155" t="s">
        <v>1</v>
      </c>
      <c r="I558" s="157"/>
      <c r="L558" s="153"/>
      <c r="M558" s="158"/>
      <c r="T558" s="159"/>
      <c r="AT558" s="155" t="s">
        <v>205</v>
      </c>
      <c r="AU558" s="155" t="s">
        <v>83</v>
      </c>
      <c r="AV558" s="12" t="s">
        <v>83</v>
      </c>
      <c r="AW558" s="12" t="s">
        <v>34</v>
      </c>
      <c r="AX558" s="12" t="s">
        <v>76</v>
      </c>
      <c r="AY558" s="155" t="s">
        <v>191</v>
      </c>
    </row>
    <row r="559" spans="2:65" s="13" customFormat="1">
      <c r="B559" s="160"/>
      <c r="D559" s="154" t="s">
        <v>205</v>
      </c>
      <c r="E559" s="161" t="s">
        <v>1</v>
      </c>
      <c r="F559" s="162" t="s">
        <v>83</v>
      </c>
      <c r="H559" s="163">
        <v>1</v>
      </c>
      <c r="I559" s="164"/>
      <c r="L559" s="160"/>
      <c r="M559" s="165"/>
      <c r="T559" s="166"/>
      <c r="AT559" s="161" t="s">
        <v>205</v>
      </c>
      <c r="AU559" s="161" t="s">
        <v>83</v>
      </c>
      <c r="AV559" s="13" t="s">
        <v>85</v>
      </c>
      <c r="AW559" s="13" t="s">
        <v>34</v>
      </c>
      <c r="AX559" s="13" t="s">
        <v>76</v>
      </c>
      <c r="AY559" s="161" t="s">
        <v>191</v>
      </c>
    </row>
    <row r="560" spans="2:65" s="14" customFormat="1">
      <c r="B560" s="167"/>
      <c r="D560" s="154" t="s">
        <v>205</v>
      </c>
      <c r="E560" s="168" t="s">
        <v>1</v>
      </c>
      <c r="F560" s="169" t="s">
        <v>217</v>
      </c>
      <c r="H560" s="170">
        <v>1</v>
      </c>
      <c r="I560" s="171"/>
      <c r="L560" s="167"/>
      <c r="M560" s="172"/>
      <c r="T560" s="173"/>
      <c r="AT560" s="168" t="s">
        <v>205</v>
      </c>
      <c r="AU560" s="168" t="s">
        <v>83</v>
      </c>
      <c r="AV560" s="14" t="s">
        <v>200</v>
      </c>
      <c r="AW560" s="14" t="s">
        <v>34</v>
      </c>
      <c r="AX560" s="14" t="s">
        <v>83</v>
      </c>
      <c r="AY560" s="168" t="s">
        <v>191</v>
      </c>
    </row>
    <row r="561" spans="2:65" s="1" customFormat="1" ht="24" customHeight="1">
      <c r="B561" s="32"/>
      <c r="C561" s="136" t="s">
        <v>816</v>
      </c>
      <c r="D561" s="136" t="s">
        <v>195</v>
      </c>
      <c r="E561" s="137" t="s">
        <v>5489</v>
      </c>
      <c r="F561" s="138" t="s">
        <v>5442</v>
      </c>
      <c r="G561" s="139" t="s">
        <v>378</v>
      </c>
      <c r="H561" s="140">
        <v>1</v>
      </c>
      <c r="I561" s="141"/>
      <c r="J561" s="142">
        <f>ROUND(I561*H561,2)</f>
        <v>0</v>
      </c>
      <c r="K561" s="138" t="s">
        <v>1</v>
      </c>
      <c r="L561" s="32"/>
      <c r="M561" s="143" t="s">
        <v>1</v>
      </c>
      <c r="N561" s="144" t="s">
        <v>41</v>
      </c>
      <c r="P561" s="145">
        <f>O561*H561</f>
        <v>0</v>
      </c>
      <c r="Q561" s="145">
        <v>0</v>
      </c>
      <c r="R561" s="145">
        <f>Q561*H561</f>
        <v>0</v>
      </c>
      <c r="S561" s="145">
        <v>0</v>
      </c>
      <c r="T561" s="146">
        <f>S561*H561</f>
        <v>0</v>
      </c>
      <c r="AR561" s="147" t="s">
        <v>200</v>
      </c>
      <c r="AT561" s="147" t="s">
        <v>195</v>
      </c>
      <c r="AU561" s="147" t="s">
        <v>83</v>
      </c>
      <c r="AY561" s="17" t="s">
        <v>191</v>
      </c>
      <c r="BE561" s="148">
        <f>IF(N561="základní",J561,0)</f>
        <v>0</v>
      </c>
      <c r="BF561" s="148">
        <f>IF(N561="snížená",J561,0)</f>
        <v>0</v>
      </c>
      <c r="BG561" s="148">
        <f>IF(N561="zákl. přenesená",J561,0)</f>
        <v>0</v>
      </c>
      <c r="BH561" s="148">
        <f>IF(N561="sníž. přenesená",J561,0)</f>
        <v>0</v>
      </c>
      <c r="BI561" s="148">
        <f>IF(N561="nulová",J561,0)</f>
        <v>0</v>
      </c>
      <c r="BJ561" s="17" t="s">
        <v>83</v>
      </c>
      <c r="BK561" s="148">
        <f>ROUND(I561*H561,2)</f>
        <v>0</v>
      </c>
      <c r="BL561" s="17" t="s">
        <v>200</v>
      </c>
      <c r="BM561" s="147" t="s">
        <v>1330</v>
      </c>
    </row>
    <row r="562" spans="2:65" s="12" customFormat="1">
      <c r="B562" s="153"/>
      <c r="D562" s="154" t="s">
        <v>205</v>
      </c>
      <c r="E562" s="155" t="s">
        <v>1</v>
      </c>
      <c r="F562" s="156" t="s">
        <v>5316</v>
      </c>
      <c r="H562" s="155" t="s">
        <v>1</v>
      </c>
      <c r="I562" s="157"/>
      <c r="L562" s="153"/>
      <c r="M562" s="158"/>
      <c r="T562" s="159"/>
      <c r="AT562" s="155" t="s">
        <v>205</v>
      </c>
      <c r="AU562" s="155" t="s">
        <v>83</v>
      </c>
      <c r="AV562" s="12" t="s">
        <v>83</v>
      </c>
      <c r="AW562" s="12" t="s">
        <v>34</v>
      </c>
      <c r="AX562" s="12" t="s">
        <v>76</v>
      </c>
      <c r="AY562" s="155" t="s">
        <v>191</v>
      </c>
    </row>
    <row r="563" spans="2:65" s="13" customFormat="1">
      <c r="B563" s="160"/>
      <c r="D563" s="154" t="s">
        <v>205</v>
      </c>
      <c r="E563" s="161" t="s">
        <v>1</v>
      </c>
      <c r="F563" s="162" t="s">
        <v>83</v>
      </c>
      <c r="H563" s="163">
        <v>1</v>
      </c>
      <c r="I563" s="164"/>
      <c r="L563" s="160"/>
      <c r="M563" s="165"/>
      <c r="T563" s="166"/>
      <c r="AT563" s="161" t="s">
        <v>205</v>
      </c>
      <c r="AU563" s="161" t="s">
        <v>83</v>
      </c>
      <c r="AV563" s="13" t="s">
        <v>85</v>
      </c>
      <c r="AW563" s="13" t="s">
        <v>34</v>
      </c>
      <c r="AX563" s="13" t="s">
        <v>76</v>
      </c>
      <c r="AY563" s="161" t="s">
        <v>191</v>
      </c>
    </row>
    <row r="564" spans="2:65" s="14" customFormat="1">
      <c r="B564" s="167"/>
      <c r="D564" s="154" t="s">
        <v>205</v>
      </c>
      <c r="E564" s="168" t="s">
        <v>1</v>
      </c>
      <c r="F564" s="169" t="s">
        <v>217</v>
      </c>
      <c r="H564" s="170">
        <v>1</v>
      </c>
      <c r="I564" s="171"/>
      <c r="L564" s="167"/>
      <c r="M564" s="172"/>
      <c r="T564" s="173"/>
      <c r="AT564" s="168" t="s">
        <v>205</v>
      </c>
      <c r="AU564" s="168" t="s">
        <v>83</v>
      </c>
      <c r="AV564" s="14" t="s">
        <v>200</v>
      </c>
      <c r="AW564" s="14" t="s">
        <v>34</v>
      </c>
      <c r="AX564" s="14" t="s">
        <v>83</v>
      </c>
      <c r="AY564" s="168" t="s">
        <v>191</v>
      </c>
    </row>
    <row r="565" spans="2:65" s="1" customFormat="1" ht="36" customHeight="1">
      <c r="B565" s="32"/>
      <c r="C565" s="136" t="s">
        <v>822</v>
      </c>
      <c r="D565" s="136" t="s">
        <v>195</v>
      </c>
      <c r="E565" s="137" t="s">
        <v>5490</v>
      </c>
      <c r="F565" s="138" t="s">
        <v>5400</v>
      </c>
      <c r="G565" s="139" t="s">
        <v>378</v>
      </c>
      <c r="H565" s="140">
        <v>4</v>
      </c>
      <c r="I565" s="141"/>
      <c r="J565" s="142">
        <f>ROUND(I565*H565,2)</f>
        <v>0</v>
      </c>
      <c r="K565" s="138" t="s">
        <v>1</v>
      </c>
      <c r="L565" s="32"/>
      <c r="M565" s="143" t="s">
        <v>1</v>
      </c>
      <c r="N565" s="144" t="s">
        <v>41</v>
      </c>
      <c r="P565" s="145">
        <f>O565*H565</f>
        <v>0</v>
      </c>
      <c r="Q565" s="145">
        <v>0</v>
      </c>
      <c r="R565" s="145">
        <f>Q565*H565</f>
        <v>0</v>
      </c>
      <c r="S565" s="145">
        <v>0</v>
      </c>
      <c r="T565" s="146">
        <f>S565*H565</f>
        <v>0</v>
      </c>
      <c r="AR565" s="147" t="s">
        <v>200</v>
      </c>
      <c r="AT565" s="147" t="s">
        <v>195</v>
      </c>
      <c r="AU565" s="147" t="s">
        <v>83</v>
      </c>
      <c r="AY565" s="17" t="s">
        <v>191</v>
      </c>
      <c r="BE565" s="148">
        <f>IF(N565="základní",J565,0)</f>
        <v>0</v>
      </c>
      <c r="BF565" s="148">
        <f>IF(N565="snížená",J565,0)</f>
        <v>0</v>
      </c>
      <c r="BG565" s="148">
        <f>IF(N565="zákl. přenesená",J565,0)</f>
        <v>0</v>
      </c>
      <c r="BH565" s="148">
        <f>IF(N565="sníž. přenesená",J565,0)</f>
        <v>0</v>
      </c>
      <c r="BI565" s="148">
        <f>IF(N565="nulová",J565,0)</f>
        <v>0</v>
      </c>
      <c r="BJ565" s="17" t="s">
        <v>83</v>
      </c>
      <c r="BK565" s="148">
        <f>ROUND(I565*H565,2)</f>
        <v>0</v>
      </c>
      <c r="BL565" s="17" t="s">
        <v>200</v>
      </c>
      <c r="BM565" s="147" t="s">
        <v>1339</v>
      </c>
    </row>
    <row r="566" spans="2:65" s="12" customFormat="1">
      <c r="B566" s="153"/>
      <c r="D566" s="154" t="s">
        <v>205</v>
      </c>
      <c r="E566" s="155" t="s">
        <v>1</v>
      </c>
      <c r="F566" s="156" t="s">
        <v>5316</v>
      </c>
      <c r="H566" s="155" t="s">
        <v>1</v>
      </c>
      <c r="I566" s="157"/>
      <c r="L566" s="153"/>
      <c r="M566" s="158"/>
      <c r="T566" s="159"/>
      <c r="AT566" s="155" t="s">
        <v>205</v>
      </c>
      <c r="AU566" s="155" t="s">
        <v>83</v>
      </c>
      <c r="AV566" s="12" t="s">
        <v>83</v>
      </c>
      <c r="AW566" s="12" t="s">
        <v>34</v>
      </c>
      <c r="AX566" s="12" t="s">
        <v>76</v>
      </c>
      <c r="AY566" s="155" t="s">
        <v>191</v>
      </c>
    </row>
    <row r="567" spans="2:65" s="13" customFormat="1">
      <c r="B567" s="160"/>
      <c r="D567" s="154" t="s">
        <v>205</v>
      </c>
      <c r="E567" s="161" t="s">
        <v>1</v>
      </c>
      <c r="F567" s="162" t="s">
        <v>200</v>
      </c>
      <c r="H567" s="163">
        <v>4</v>
      </c>
      <c r="I567" s="164"/>
      <c r="L567" s="160"/>
      <c r="M567" s="165"/>
      <c r="T567" s="166"/>
      <c r="AT567" s="161" t="s">
        <v>205</v>
      </c>
      <c r="AU567" s="161" t="s">
        <v>83</v>
      </c>
      <c r="AV567" s="13" t="s">
        <v>85</v>
      </c>
      <c r="AW567" s="13" t="s">
        <v>34</v>
      </c>
      <c r="AX567" s="13" t="s">
        <v>76</v>
      </c>
      <c r="AY567" s="161" t="s">
        <v>191</v>
      </c>
    </row>
    <row r="568" spans="2:65" s="14" customFormat="1">
      <c r="B568" s="167"/>
      <c r="D568" s="154" t="s">
        <v>205</v>
      </c>
      <c r="E568" s="168" t="s">
        <v>1</v>
      </c>
      <c r="F568" s="169" t="s">
        <v>217</v>
      </c>
      <c r="H568" s="170">
        <v>4</v>
      </c>
      <c r="I568" s="171"/>
      <c r="L568" s="167"/>
      <c r="M568" s="172"/>
      <c r="T568" s="173"/>
      <c r="AT568" s="168" t="s">
        <v>205</v>
      </c>
      <c r="AU568" s="168" t="s">
        <v>83</v>
      </c>
      <c r="AV568" s="14" t="s">
        <v>200</v>
      </c>
      <c r="AW568" s="14" t="s">
        <v>34</v>
      </c>
      <c r="AX568" s="14" t="s">
        <v>83</v>
      </c>
      <c r="AY568" s="168" t="s">
        <v>191</v>
      </c>
    </row>
    <row r="569" spans="2:65" s="1" customFormat="1" ht="60" customHeight="1">
      <c r="B569" s="32"/>
      <c r="C569" s="136" t="s">
        <v>828</v>
      </c>
      <c r="D569" s="136" t="s">
        <v>195</v>
      </c>
      <c r="E569" s="137" t="s">
        <v>5491</v>
      </c>
      <c r="F569" s="138" t="s">
        <v>5492</v>
      </c>
      <c r="G569" s="139" t="s">
        <v>378</v>
      </c>
      <c r="H569" s="140">
        <v>1</v>
      </c>
      <c r="I569" s="141"/>
      <c r="J569" s="142">
        <f>ROUND(I569*H569,2)</f>
        <v>0</v>
      </c>
      <c r="K569" s="138" t="s">
        <v>1</v>
      </c>
      <c r="L569" s="32"/>
      <c r="M569" s="143" t="s">
        <v>1</v>
      </c>
      <c r="N569" s="144" t="s">
        <v>41</v>
      </c>
      <c r="P569" s="145">
        <f>O569*H569</f>
        <v>0</v>
      </c>
      <c r="Q569" s="145">
        <v>0</v>
      </c>
      <c r="R569" s="145">
        <f>Q569*H569</f>
        <v>0</v>
      </c>
      <c r="S569" s="145">
        <v>0</v>
      </c>
      <c r="T569" s="146">
        <f>S569*H569</f>
        <v>0</v>
      </c>
      <c r="AR569" s="147" t="s">
        <v>200</v>
      </c>
      <c r="AT569" s="147" t="s">
        <v>195</v>
      </c>
      <c r="AU569" s="147" t="s">
        <v>83</v>
      </c>
      <c r="AY569" s="17" t="s">
        <v>191</v>
      </c>
      <c r="BE569" s="148">
        <f>IF(N569="základní",J569,0)</f>
        <v>0</v>
      </c>
      <c r="BF569" s="148">
        <f>IF(N569="snížená",J569,0)</f>
        <v>0</v>
      </c>
      <c r="BG569" s="148">
        <f>IF(N569="zákl. přenesená",J569,0)</f>
        <v>0</v>
      </c>
      <c r="BH569" s="148">
        <f>IF(N569="sníž. přenesená",J569,0)</f>
        <v>0</v>
      </c>
      <c r="BI569" s="148">
        <f>IF(N569="nulová",J569,0)</f>
        <v>0</v>
      </c>
      <c r="BJ569" s="17" t="s">
        <v>83</v>
      </c>
      <c r="BK569" s="148">
        <f>ROUND(I569*H569,2)</f>
        <v>0</v>
      </c>
      <c r="BL569" s="17" t="s">
        <v>200</v>
      </c>
      <c r="BM569" s="147" t="s">
        <v>1350</v>
      </c>
    </row>
    <row r="570" spans="2:65" s="12" customFormat="1">
      <c r="B570" s="153"/>
      <c r="D570" s="154" t="s">
        <v>205</v>
      </c>
      <c r="E570" s="155" t="s">
        <v>1</v>
      </c>
      <c r="F570" s="156" t="s">
        <v>5289</v>
      </c>
      <c r="H570" s="155" t="s">
        <v>1</v>
      </c>
      <c r="I570" s="157"/>
      <c r="L570" s="153"/>
      <c r="M570" s="158"/>
      <c r="T570" s="159"/>
      <c r="AT570" s="155" t="s">
        <v>205</v>
      </c>
      <c r="AU570" s="155" t="s">
        <v>83</v>
      </c>
      <c r="AV570" s="12" t="s">
        <v>83</v>
      </c>
      <c r="AW570" s="12" t="s">
        <v>34</v>
      </c>
      <c r="AX570" s="12" t="s">
        <v>76</v>
      </c>
      <c r="AY570" s="155" t="s">
        <v>191</v>
      </c>
    </row>
    <row r="571" spans="2:65" s="12" customFormat="1">
      <c r="B571" s="153"/>
      <c r="D571" s="154" t="s">
        <v>205</v>
      </c>
      <c r="E571" s="155" t="s">
        <v>1</v>
      </c>
      <c r="F571" s="156" t="s">
        <v>5493</v>
      </c>
      <c r="H571" s="155" t="s">
        <v>1</v>
      </c>
      <c r="I571" s="157"/>
      <c r="L571" s="153"/>
      <c r="M571" s="158"/>
      <c r="T571" s="159"/>
      <c r="AT571" s="155" t="s">
        <v>205</v>
      </c>
      <c r="AU571" s="155" t="s">
        <v>83</v>
      </c>
      <c r="AV571" s="12" t="s">
        <v>83</v>
      </c>
      <c r="AW571" s="12" t="s">
        <v>34</v>
      </c>
      <c r="AX571" s="12" t="s">
        <v>76</v>
      </c>
      <c r="AY571" s="155" t="s">
        <v>191</v>
      </c>
    </row>
    <row r="572" spans="2:65" s="12" customFormat="1">
      <c r="B572" s="153"/>
      <c r="D572" s="154" t="s">
        <v>205</v>
      </c>
      <c r="E572" s="155" t="s">
        <v>1</v>
      </c>
      <c r="F572" s="156" t="s">
        <v>5494</v>
      </c>
      <c r="H572" s="155" t="s">
        <v>1</v>
      </c>
      <c r="I572" s="157"/>
      <c r="L572" s="153"/>
      <c r="M572" s="158"/>
      <c r="T572" s="159"/>
      <c r="AT572" s="155" t="s">
        <v>205</v>
      </c>
      <c r="AU572" s="155" t="s">
        <v>83</v>
      </c>
      <c r="AV572" s="12" t="s">
        <v>83</v>
      </c>
      <c r="AW572" s="12" t="s">
        <v>34</v>
      </c>
      <c r="AX572" s="12" t="s">
        <v>76</v>
      </c>
      <c r="AY572" s="155" t="s">
        <v>191</v>
      </c>
    </row>
    <row r="573" spans="2:65" s="12" customFormat="1">
      <c r="B573" s="153"/>
      <c r="D573" s="154" t="s">
        <v>205</v>
      </c>
      <c r="E573" s="155" t="s">
        <v>1</v>
      </c>
      <c r="F573" s="156" t="s">
        <v>5316</v>
      </c>
      <c r="H573" s="155" t="s">
        <v>1</v>
      </c>
      <c r="I573" s="157"/>
      <c r="L573" s="153"/>
      <c r="M573" s="158"/>
      <c r="T573" s="159"/>
      <c r="AT573" s="155" t="s">
        <v>205</v>
      </c>
      <c r="AU573" s="155" t="s">
        <v>83</v>
      </c>
      <c r="AV573" s="12" t="s">
        <v>83</v>
      </c>
      <c r="AW573" s="12" t="s">
        <v>34</v>
      </c>
      <c r="AX573" s="12" t="s">
        <v>76</v>
      </c>
      <c r="AY573" s="155" t="s">
        <v>191</v>
      </c>
    </row>
    <row r="574" spans="2:65" s="13" customFormat="1">
      <c r="B574" s="160"/>
      <c r="D574" s="154" t="s">
        <v>205</v>
      </c>
      <c r="E574" s="161" t="s">
        <v>1</v>
      </c>
      <c r="F574" s="162" t="s">
        <v>83</v>
      </c>
      <c r="H574" s="163">
        <v>1</v>
      </c>
      <c r="I574" s="164"/>
      <c r="L574" s="160"/>
      <c r="M574" s="165"/>
      <c r="T574" s="166"/>
      <c r="AT574" s="161" t="s">
        <v>205</v>
      </c>
      <c r="AU574" s="161" t="s">
        <v>83</v>
      </c>
      <c r="AV574" s="13" t="s">
        <v>85</v>
      </c>
      <c r="AW574" s="13" t="s">
        <v>34</v>
      </c>
      <c r="AX574" s="13" t="s">
        <v>76</v>
      </c>
      <c r="AY574" s="161" t="s">
        <v>191</v>
      </c>
    </row>
    <row r="575" spans="2:65" s="14" customFormat="1">
      <c r="B575" s="167"/>
      <c r="D575" s="154" t="s">
        <v>205</v>
      </c>
      <c r="E575" s="168" t="s">
        <v>1</v>
      </c>
      <c r="F575" s="169" t="s">
        <v>217</v>
      </c>
      <c r="H575" s="170">
        <v>1</v>
      </c>
      <c r="I575" s="171"/>
      <c r="L575" s="167"/>
      <c r="M575" s="172"/>
      <c r="T575" s="173"/>
      <c r="AT575" s="168" t="s">
        <v>205</v>
      </c>
      <c r="AU575" s="168" t="s">
        <v>83</v>
      </c>
      <c r="AV575" s="14" t="s">
        <v>200</v>
      </c>
      <c r="AW575" s="14" t="s">
        <v>34</v>
      </c>
      <c r="AX575" s="14" t="s">
        <v>83</v>
      </c>
      <c r="AY575" s="168" t="s">
        <v>191</v>
      </c>
    </row>
    <row r="576" spans="2:65" s="1" customFormat="1" ht="24" customHeight="1">
      <c r="B576" s="32"/>
      <c r="C576" s="136" t="s">
        <v>834</v>
      </c>
      <c r="D576" s="136" t="s">
        <v>195</v>
      </c>
      <c r="E576" s="137" t="s">
        <v>5495</v>
      </c>
      <c r="F576" s="138" t="s">
        <v>5407</v>
      </c>
      <c r="G576" s="139" t="s">
        <v>378</v>
      </c>
      <c r="H576" s="140">
        <v>1</v>
      </c>
      <c r="I576" s="141"/>
      <c r="J576" s="142">
        <f>ROUND(I576*H576,2)</f>
        <v>0</v>
      </c>
      <c r="K576" s="138" t="s">
        <v>1</v>
      </c>
      <c r="L576" s="32"/>
      <c r="M576" s="143" t="s">
        <v>1</v>
      </c>
      <c r="N576" s="144" t="s">
        <v>41</v>
      </c>
      <c r="P576" s="145">
        <f>O576*H576</f>
        <v>0</v>
      </c>
      <c r="Q576" s="145">
        <v>0</v>
      </c>
      <c r="R576" s="145">
        <f>Q576*H576</f>
        <v>0</v>
      </c>
      <c r="S576" s="145">
        <v>0</v>
      </c>
      <c r="T576" s="146">
        <f>S576*H576</f>
        <v>0</v>
      </c>
      <c r="AR576" s="147" t="s">
        <v>200</v>
      </c>
      <c r="AT576" s="147" t="s">
        <v>195</v>
      </c>
      <c r="AU576" s="147" t="s">
        <v>83</v>
      </c>
      <c r="AY576" s="17" t="s">
        <v>191</v>
      </c>
      <c r="BE576" s="148">
        <f>IF(N576="základní",J576,0)</f>
        <v>0</v>
      </c>
      <c r="BF576" s="148">
        <f>IF(N576="snížená",J576,0)</f>
        <v>0</v>
      </c>
      <c r="BG576" s="148">
        <f>IF(N576="zákl. přenesená",J576,0)</f>
        <v>0</v>
      </c>
      <c r="BH576" s="148">
        <f>IF(N576="sníž. přenesená",J576,0)</f>
        <v>0</v>
      </c>
      <c r="BI576" s="148">
        <f>IF(N576="nulová",J576,0)</f>
        <v>0</v>
      </c>
      <c r="BJ576" s="17" t="s">
        <v>83</v>
      </c>
      <c r="BK576" s="148">
        <f>ROUND(I576*H576,2)</f>
        <v>0</v>
      </c>
      <c r="BL576" s="17" t="s">
        <v>200</v>
      </c>
      <c r="BM576" s="147" t="s">
        <v>1364</v>
      </c>
    </row>
    <row r="577" spans="2:65" s="12" customFormat="1">
      <c r="B577" s="153"/>
      <c r="D577" s="154" t="s">
        <v>205</v>
      </c>
      <c r="E577" s="155" t="s">
        <v>1</v>
      </c>
      <c r="F577" s="156" t="s">
        <v>5316</v>
      </c>
      <c r="H577" s="155" t="s">
        <v>1</v>
      </c>
      <c r="I577" s="157"/>
      <c r="L577" s="153"/>
      <c r="M577" s="158"/>
      <c r="T577" s="159"/>
      <c r="AT577" s="155" t="s">
        <v>205</v>
      </c>
      <c r="AU577" s="155" t="s">
        <v>83</v>
      </c>
      <c r="AV577" s="12" t="s">
        <v>83</v>
      </c>
      <c r="AW577" s="12" t="s">
        <v>34</v>
      </c>
      <c r="AX577" s="12" t="s">
        <v>76</v>
      </c>
      <c r="AY577" s="155" t="s">
        <v>191</v>
      </c>
    </row>
    <row r="578" spans="2:65" s="13" customFormat="1">
      <c r="B578" s="160"/>
      <c r="D578" s="154" t="s">
        <v>205</v>
      </c>
      <c r="E578" s="161" t="s">
        <v>1</v>
      </c>
      <c r="F578" s="162" t="s">
        <v>83</v>
      </c>
      <c r="H578" s="163">
        <v>1</v>
      </c>
      <c r="I578" s="164"/>
      <c r="L578" s="160"/>
      <c r="M578" s="165"/>
      <c r="T578" s="166"/>
      <c r="AT578" s="161" t="s">
        <v>205</v>
      </c>
      <c r="AU578" s="161" t="s">
        <v>83</v>
      </c>
      <c r="AV578" s="13" t="s">
        <v>85</v>
      </c>
      <c r="AW578" s="13" t="s">
        <v>34</v>
      </c>
      <c r="AX578" s="13" t="s">
        <v>76</v>
      </c>
      <c r="AY578" s="161" t="s">
        <v>191</v>
      </c>
    </row>
    <row r="579" spans="2:65" s="14" customFormat="1">
      <c r="B579" s="167"/>
      <c r="D579" s="154" t="s">
        <v>205</v>
      </c>
      <c r="E579" s="168" t="s">
        <v>1</v>
      </c>
      <c r="F579" s="169" t="s">
        <v>217</v>
      </c>
      <c r="H579" s="170">
        <v>1</v>
      </c>
      <c r="I579" s="171"/>
      <c r="L579" s="167"/>
      <c r="M579" s="172"/>
      <c r="T579" s="173"/>
      <c r="AT579" s="168" t="s">
        <v>205</v>
      </c>
      <c r="AU579" s="168" t="s">
        <v>83</v>
      </c>
      <c r="AV579" s="14" t="s">
        <v>200</v>
      </c>
      <c r="AW579" s="14" t="s">
        <v>34</v>
      </c>
      <c r="AX579" s="14" t="s">
        <v>83</v>
      </c>
      <c r="AY579" s="168" t="s">
        <v>191</v>
      </c>
    </row>
    <row r="580" spans="2:65" s="1" customFormat="1" ht="26.45" customHeight="1">
      <c r="B580" s="32"/>
      <c r="C580" s="136" t="s">
        <v>840</v>
      </c>
      <c r="D580" s="136" t="s">
        <v>195</v>
      </c>
      <c r="E580" s="137" t="s">
        <v>5496</v>
      </c>
      <c r="F580" s="138" t="s">
        <v>5405</v>
      </c>
      <c r="G580" s="139" t="s">
        <v>378</v>
      </c>
      <c r="H580" s="140">
        <v>1</v>
      </c>
      <c r="I580" s="141"/>
      <c r="J580" s="142">
        <f>ROUND(I580*H580,2)</f>
        <v>0</v>
      </c>
      <c r="K580" s="138" t="s">
        <v>1</v>
      </c>
      <c r="L580" s="32"/>
      <c r="M580" s="143" t="s">
        <v>1</v>
      </c>
      <c r="N580" s="144" t="s">
        <v>41</v>
      </c>
      <c r="P580" s="145">
        <f>O580*H580</f>
        <v>0</v>
      </c>
      <c r="Q580" s="145">
        <v>0</v>
      </c>
      <c r="R580" s="145">
        <f>Q580*H580</f>
        <v>0</v>
      </c>
      <c r="S580" s="145">
        <v>0</v>
      </c>
      <c r="T580" s="146">
        <f>S580*H580</f>
        <v>0</v>
      </c>
      <c r="AR580" s="147" t="s">
        <v>200</v>
      </c>
      <c r="AT580" s="147" t="s">
        <v>195</v>
      </c>
      <c r="AU580" s="147" t="s">
        <v>83</v>
      </c>
      <c r="AY580" s="17" t="s">
        <v>191</v>
      </c>
      <c r="BE580" s="148">
        <f>IF(N580="základní",J580,0)</f>
        <v>0</v>
      </c>
      <c r="BF580" s="148">
        <f>IF(N580="snížená",J580,0)</f>
        <v>0</v>
      </c>
      <c r="BG580" s="148">
        <f>IF(N580="zákl. přenesená",J580,0)</f>
        <v>0</v>
      </c>
      <c r="BH580" s="148">
        <f>IF(N580="sníž. přenesená",J580,0)</f>
        <v>0</v>
      </c>
      <c r="BI580" s="148">
        <f>IF(N580="nulová",J580,0)</f>
        <v>0</v>
      </c>
      <c r="BJ580" s="17" t="s">
        <v>83</v>
      </c>
      <c r="BK580" s="148">
        <f>ROUND(I580*H580,2)</f>
        <v>0</v>
      </c>
      <c r="BL580" s="17" t="s">
        <v>200</v>
      </c>
      <c r="BM580" s="147" t="s">
        <v>1372</v>
      </c>
    </row>
    <row r="581" spans="2:65" s="12" customFormat="1">
      <c r="B581" s="153"/>
      <c r="D581" s="154" t="s">
        <v>205</v>
      </c>
      <c r="E581" s="155" t="s">
        <v>1</v>
      </c>
      <c r="F581" s="156" t="s">
        <v>5316</v>
      </c>
      <c r="H581" s="155" t="s">
        <v>1</v>
      </c>
      <c r="I581" s="157"/>
      <c r="L581" s="153"/>
      <c r="M581" s="158"/>
      <c r="T581" s="159"/>
      <c r="AT581" s="155" t="s">
        <v>205</v>
      </c>
      <c r="AU581" s="155" t="s">
        <v>83</v>
      </c>
      <c r="AV581" s="12" t="s">
        <v>83</v>
      </c>
      <c r="AW581" s="12" t="s">
        <v>34</v>
      </c>
      <c r="AX581" s="12" t="s">
        <v>76</v>
      </c>
      <c r="AY581" s="155" t="s">
        <v>191</v>
      </c>
    </row>
    <row r="582" spans="2:65" s="13" customFormat="1">
      <c r="B582" s="160"/>
      <c r="D582" s="154" t="s">
        <v>205</v>
      </c>
      <c r="E582" s="161" t="s">
        <v>1</v>
      </c>
      <c r="F582" s="162" t="s">
        <v>83</v>
      </c>
      <c r="H582" s="163">
        <v>1</v>
      </c>
      <c r="I582" s="164"/>
      <c r="L582" s="160"/>
      <c r="M582" s="165"/>
      <c r="T582" s="166"/>
      <c r="AT582" s="161" t="s">
        <v>205</v>
      </c>
      <c r="AU582" s="161" t="s">
        <v>83</v>
      </c>
      <c r="AV582" s="13" t="s">
        <v>85</v>
      </c>
      <c r="AW582" s="13" t="s">
        <v>34</v>
      </c>
      <c r="AX582" s="13" t="s">
        <v>76</v>
      </c>
      <c r="AY582" s="161" t="s">
        <v>191</v>
      </c>
    </row>
    <row r="583" spans="2:65" s="14" customFormat="1">
      <c r="B583" s="167"/>
      <c r="D583" s="154" t="s">
        <v>205</v>
      </c>
      <c r="E583" s="168" t="s">
        <v>1</v>
      </c>
      <c r="F583" s="169" t="s">
        <v>217</v>
      </c>
      <c r="H583" s="170">
        <v>1</v>
      </c>
      <c r="I583" s="171"/>
      <c r="L583" s="167"/>
      <c r="M583" s="172"/>
      <c r="T583" s="173"/>
      <c r="AT583" s="168" t="s">
        <v>205</v>
      </c>
      <c r="AU583" s="168" t="s">
        <v>83</v>
      </c>
      <c r="AV583" s="14" t="s">
        <v>200</v>
      </c>
      <c r="AW583" s="14" t="s">
        <v>34</v>
      </c>
      <c r="AX583" s="14" t="s">
        <v>83</v>
      </c>
      <c r="AY583" s="168" t="s">
        <v>191</v>
      </c>
    </row>
    <row r="584" spans="2:65" s="1" customFormat="1" ht="26.45" customHeight="1">
      <c r="B584" s="32"/>
      <c r="C584" s="136" t="s">
        <v>845</v>
      </c>
      <c r="D584" s="136" t="s">
        <v>195</v>
      </c>
      <c r="E584" s="137" t="s">
        <v>5497</v>
      </c>
      <c r="F584" s="138" t="s">
        <v>5410</v>
      </c>
      <c r="G584" s="139" t="s">
        <v>378</v>
      </c>
      <c r="H584" s="140">
        <v>1</v>
      </c>
      <c r="I584" s="141"/>
      <c r="J584" s="142">
        <f>ROUND(I584*H584,2)</f>
        <v>0</v>
      </c>
      <c r="K584" s="138" t="s">
        <v>1</v>
      </c>
      <c r="L584" s="32"/>
      <c r="M584" s="143" t="s">
        <v>1</v>
      </c>
      <c r="N584" s="144" t="s">
        <v>41</v>
      </c>
      <c r="P584" s="145">
        <f>O584*H584</f>
        <v>0</v>
      </c>
      <c r="Q584" s="145">
        <v>0</v>
      </c>
      <c r="R584" s="145">
        <f>Q584*H584</f>
        <v>0</v>
      </c>
      <c r="S584" s="145">
        <v>0</v>
      </c>
      <c r="T584" s="146">
        <f>S584*H584</f>
        <v>0</v>
      </c>
      <c r="AR584" s="147" t="s">
        <v>200</v>
      </c>
      <c r="AT584" s="147" t="s">
        <v>195</v>
      </c>
      <c r="AU584" s="147" t="s">
        <v>83</v>
      </c>
      <c r="AY584" s="17" t="s">
        <v>191</v>
      </c>
      <c r="BE584" s="148">
        <f>IF(N584="základní",J584,0)</f>
        <v>0</v>
      </c>
      <c r="BF584" s="148">
        <f>IF(N584="snížená",J584,0)</f>
        <v>0</v>
      </c>
      <c r="BG584" s="148">
        <f>IF(N584="zákl. přenesená",J584,0)</f>
        <v>0</v>
      </c>
      <c r="BH584" s="148">
        <f>IF(N584="sníž. přenesená",J584,0)</f>
        <v>0</v>
      </c>
      <c r="BI584" s="148">
        <f>IF(N584="nulová",J584,0)</f>
        <v>0</v>
      </c>
      <c r="BJ584" s="17" t="s">
        <v>83</v>
      </c>
      <c r="BK584" s="148">
        <f>ROUND(I584*H584,2)</f>
        <v>0</v>
      </c>
      <c r="BL584" s="17" t="s">
        <v>200</v>
      </c>
      <c r="BM584" s="147" t="s">
        <v>1381</v>
      </c>
    </row>
    <row r="585" spans="2:65" s="12" customFormat="1">
      <c r="B585" s="153"/>
      <c r="D585" s="154" t="s">
        <v>205</v>
      </c>
      <c r="E585" s="155" t="s">
        <v>1</v>
      </c>
      <c r="F585" s="156" t="s">
        <v>5411</v>
      </c>
      <c r="H585" s="155" t="s">
        <v>1</v>
      </c>
      <c r="I585" s="157"/>
      <c r="L585" s="153"/>
      <c r="M585" s="158"/>
      <c r="T585" s="159"/>
      <c r="AT585" s="155" t="s">
        <v>205</v>
      </c>
      <c r="AU585" s="155" t="s">
        <v>83</v>
      </c>
      <c r="AV585" s="12" t="s">
        <v>83</v>
      </c>
      <c r="AW585" s="12" t="s">
        <v>34</v>
      </c>
      <c r="AX585" s="12" t="s">
        <v>76</v>
      </c>
      <c r="AY585" s="155" t="s">
        <v>191</v>
      </c>
    </row>
    <row r="586" spans="2:65" s="13" customFormat="1">
      <c r="B586" s="160"/>
      <c r="D586" s="154" t="s">
        <v>205</v>
      </c>
      <c r="E586" s="161" t="s">
        <v>1</v>
      </c>
      <c r="F586" s="162" t="s">
        <v>83</v>
      </c>
      <c r="H586" s="163">
        <v>1</v>
      </c>
      <c r="I586" s="164"/>
      <c r="L586" s="160"/>
      <c r="M586" s="165"/>
      <c r="T586" s="166"/>
      <c r="AT586" s="161" t="s">
        <v>205</v>
      </c>
      <c r="AU586" s="161" t="s">
        <v>83</v>
      </c>
      <c r="AV586" s="13" t="s">
        <v>85</v>
      </c>
      <c r="AW586" s="13" t="s">
        <v>34</v>
      </c>
      <c r="AX586" s="13" t="s">
        <v>76</v>
      </c>
      <c r="AY586" s="161" t="s">
        <v>191</v>
      </c>
    </row>
    <row r="587" spans="2:65" s="14" customFormat="1">
      <c r="B587" s="167"/>
      <c r="D587" s="154" t="s">
        <v>205</v>
      </c>
      <c r="E587" s="168" t="s">
        <v>1</v>
      </c>
      <c r="F587" s="169" t="s">
        <v>217</v>
      </c>
      <c r="H587" s="170">
        <v>1</v>
      </c>
      <c r="I587" s="171"/>
      <c r="L587" s="167"/>
      <c r="M587" s="172"/>
      <c r="T587" s="173"/>
      <c r="AT587" s="168" t="s">
        <v>205</v>
      </c>
      <c r="AU587" s="168" t="s">
        <v>83</v>
      </c>
      <c r="AV587" s="14" t="s">
        <v>200</v>
      </c>
      <c r="AW587" s="14" t="s">
        <v>34</v>
      </c>
      <c r="AX587" s="14" t="s">
        <v>83</v>
      </c>
      <c r="AY587" s="168" t="s">
        <v>191</v>
      </c>
    </row>
    <row r="588" spans="2:65" s="1" customFormat="1" ht="40.9" customHeight="1">
      <c r="B588" s="32"/>
      <c r="C588" s="136" t="s">
        <v>852</v>
      </c>
      <c r="D588" s="136" t="s">
        <v>195</v>
      </c>
      <c r="E588" s="137" t="s">
        <v>5498</v>
      </c>
      <c r="F588" s="138" t="s">
        <v>5413</v>
      </c>
      <c r="G588" s="139" t="s">
        <v>403</v>
      </c>
      <c r="H588" s="140">
        <v>10.5</v>
      </c>
      <c r="I588" s="141"/>
      <c r="J588" s="142">
        <f>ROUND(I588*H588,2)</f>
        <v>0</v>
      </c>
      <c r="K588" s="138" t="s">
        <v>1</v>
      </c>
      <c r="L588" s="32"/>
      <c r="M588" s="143" t="s">
        <v>1</v>
      </c>
      <c r="N588" s="144" t="s">
        <v>41</v>
      </c>
      <c r="P588" s="145">
        <f>O588*H588</f>
        <v>0</v>
      </c>
      <c r="Q588" s="145">
        <v>0</v>
      </c>
      <c r="R588" s="145">
        <f>Q588*H588</f>
        <v>0</v>
      </c>
      <c r="S588" s="145">
        <v>0</v>
      </c>
      <c r="T588" s="146">
        <f>S588*H588</f>
        <v>0</v>
      </c>
      <c r="AR588" s="147" t="s">
        <v>200</v>
      </c>
      <c r="AT588" s="147" t="s">
        <v>195</v>
      </c>
      <c r="AU588" s="147" t="s">
        <v>83</v>
      </c>
      <c r="AY588" s="17" t="s">
        <v>191</v>
      </c>
      <c r="BE588" s="148">
        <f>IF(N588="základní",J588,0)</f>
        <v>0</v>
      </c>
      <c r="BF588" s="148">
        <f>IF(N588="snížená",J588,0)</f>
        <v>0</v>
      </c>
      <c r="BG588" s="148">
        <f>IF(N588="zákl. přenesená",J588,0)</f>
        <v>0</v>
      </c>
      <c r="BH588" s="148">
        <f>IF(N588="sníž. přenesená",J588,0)</f>
        <v>0</v>
      </c>
      <c r="BI588" s="148">
        <f>IF(N588="nulová",J588,0)</f>
        <v>0</v>
      </c>
      <c r="BJ588" s="17" t="s">
        <v>83</v>
      </c>
      <c r="BK588" s="148">
        <f>ROUND(I588*H588,2)</f>
        <v>0</v>
      </c>
      <c r="BL588" s="17" t="s">
        <v>200</v>
      </c>
      <c r="BM588" s="147" t="s">
        <v>1393</v>
      </c>
    </row>
    <row r="589" spans="2:65" s="12" customFormat="1">
      <c r="B589" s="153"/>
      <c r="D589" s="154" t="s">
        <v>205</v>
      </c>
      <c r="E589" s="155" t="s">
        <v>1</v>
      </c>
      <c r="F589" s="156" t="s">
        <v>5316</v>
      </c>
      <c r="H589" s="155" t="s">
        <v>1</v>
      </c>
      <c r="I589" s="157"/>
      <c r="L589" s="153"/>
      <c r="M589" s="158"/>
      <c r="T589" s="159"/>
      <c r="AT589" s="155" t="s">
        <v>205</v>
      </c>
      <c r="AU589" s="155" t="s">
        <v>83</v>
      </c>
      <c r="AV589" s="12" t="s">
        <v>83</v>
      </c>
      <c r="AW589" s="12" t="s">
        <v>34</v>
      </c>
      <c r="AX589" s="12" t="s">
        <v>76</v>
      </c>
      <c r="AY589" s="155" t="s">
        <v>191</v>
      </c>
    </row>
    <row r="590" spans="2:65" s="13" customFormat="1">
      <c r="B590" s="160"/>
      <c r="D590" s="154" t="s">
        <v>205</v>
      </c>
      <c r="E590" s="161" t="s">
        <v>1</v>
      </c>
      <c r="F590" s="162" t="s">
        <v>5499</v>
      </c>
      <c r="H590" s="163">
        <v>10.5</v>
      </c>
      <c r="I590" s="164"/>
      <c r="L590" s="160"/>
      <c r="M590" s="165"/>
      <c r="T590" s="166"/>
      <c r="AT590" s="161" t="s">
        <v>205</v>
      </c>
      <c r="AU590" s="161" t="s">
        <v>83</v>
      </c>
      <c r="AV590" s="13" t="s">
        <v>85</v>
      </c>
      <c r="AW590" s="13" t="s">
        <v>34</v>
      </c>
      <c r="AX590" s="13" t="s">
        <v>76</v>
      </c>
      <c r="AY590" s="161" t="s">
        <v>191</v>
      </c>
    </row>
    <row r="591" spans="2:65" s="14" customFormat="1">
      <c r="B591" s="167"/>
      <c r="D591" s="154" t="s">
        <v>205</v>
      </c>
      <c r="E591" s="168" t="s">
        <v>1</v>
      </c>
      <c r="F591" s="169" t="s">
        <v>217</v>
      </c>
      <c r="H591" s="170">
        <v>10.5</v>
      </c>
      <c r="I591" s="171"/>
      <c r="L591" s="167"/>
      <c r="M591" s="172"/>
      <c r="T591" s="173"/>
      <c r="AT591" s="168" t="s">
        <v>205</v>
      </c>
      <c r="AU591" s="168" t="s">
        <v>83</v>
      </c>
      <c r="AV591" s="14" t="s">
        <v>200</v>
      </c>
      <c r="AW591" s="14" t="s">
        <v>34</v>
      </c>
      <c r="AX591" s="14" t="s">
        <v>83</v>
      </c>
      <c r="AY591" s="168" t="s">
        <v>191</v>
      </c>
    </row>
    <row r="592" spans="2:65" s="1" customFormat="1" ht="36" customHeight="1">
      <c r="B592" s="32"/>
      <c r="C592" s="136" t="s">
        <v>859</v>
      </c>
      <c r="D592" s="136" t="s">
        <v>195</v>
      </c>
      <c r="E592" s="137" t="s">
        <v>5500</v>
      </c>
      <c r="F592" s="138" t="s">
        <v>5415</v>
      </c>
      <c r="G592" s="139" t="s">
        <v>289</v>
      </c>
      <c r="H592" s="140">
        <v>1</v>
      </c>
      <c r="I592" s="141"/>
      <c r="J592" s="142">
        <f>ROUND(I592*H592,2)</f>
        <v>0</v>
      </c>
      <c r="K592" s="138" t="s">
        <v>1</v>
      </c>
      <c r="L592" s="32"/>
      <c r="M592" s="143" t="s">
        <v>1</v>
      </c>
      <c r="N592" s="144" t="s">
        <v>41</v>
      </c>
      <c r="P592" s="145">
        <f>O592*H592</f>
        <v>0</v>
      </c>
      <c r="Q592" s="145">
        <v>0</v>
      </c>
      <c r="R592" s="145">
        <f>Q592*H592</f>
        <v>0</v>
      </c>
      <c r="S592" s="145">
        <v>0</v>
      </c>
      <c r="T592" s="146">
        <f>S592*H592</f>
        <v>0</v>
      </c>
      <c r="AR592" s="147" t="s">
        <v>200</v>
      </c>
      <c r="AT592" s="147" t="s">
        <v>195</v>
      </c>
      <c r="AU592" s="147" t="s">
        <v>83</v>
      </c>
      <c r="AY592" s="17" t="s">
        <v>191</v>
      </c>
      <c r="BE592" s="148">
        <f>IF(N592="základní",J592,0)</f>
        <v>0</v>
      </c>
      <c r="BF592" s="148">
        <f>IF(N592="snížená",J592,0)</f>
        <v>0</v>
      </c>
      <c r="BG592" s="148">
        <f>IF(N592="zákl. přenesená",J592,0)</f>
        <v>0</v>
      </c>
      <c r="BH592" s="148">
        <f>IF(N592="sníž. přenesená",J592,0)</f>
        <v>0</v>
      </c>
      <c r="BI592" s="148">
        <f>IF(N592="nulová",J592,0)</f>
        <v>0</v>
      </c>
      <c r="BJ592" s="17" t="s">
        <v>83</v>
      </c>
      <c r="BK592" s="148">
        <f>ROUND(I592*H592,2)</f>
        <v>0</v>
      </c>
      <c r="BL592" s="17" t="s">
        <v>200</v>
      </c>
      <c r="BM592" s="147" t="s">
        <v>1405</v>
      </c>
    </row>
    <row r="593" spans="2:65" s="12" customFormat="1">
      <c r="B593" s="153"/>
      <c r="D593" s="154" t="s">
        <v>205</v>
      </c>
      <c r="E593" s="155" t="s">
        <v>1</v>
      </c>
      <c r="F593" s="156" t="s">
        <v>5501</v>
      </c>
      <c r="H593" s="155" t="s">
        <v>1</v>
      </c>
      <c r="I593" s="157"/>
      <c r="L593" s="153"/>
      <c r="M593" s="158"/>
      <c r="T593" s="159"/>
      <c r="AT593" s="155" t="s">
        <v>205</v>
      </c>
      <c r="AU593" s="155" t="s">
        <v>83</v>
      </c>
      <c r="AV593" s="12" t="s">
        <v>83</v>
      </c>
      <c r="AW593" s="12" t="s">
        <v>34</v>
      </c>
      <c r="AX593" s="12" t="s">
        <v>76</v>
      </c>
      <c r="AY593" s="155" t="s">
        <v>191</v>
      </c>
    </row>
    <row r="594" spans="2:65" s="13" customFormat="1">
      <c r="B594" s="160"/>
      <c r="D594" s="154" t="s">
        <v>205</v>
      </c>
      <c r="E594" s="161" t="s">
        <v>1</v>
      </c>
      <c r="F594" s="162" t="s">
        <v>83</v>
      </c>
      <c r="H594" s="163">
        <v>1</v>
      </c>
      <c r="I594" s="164"/>
      <c r="L594" s="160"/>
      <c r="M594" s="165"/>
      <c r="T594" s="166"/>
      <c r="AT594" s="161" t="s">
        <v>205</v>
      </c>
      <c r="AU594" s="161" t="s">
        <v>83</v>
      </c>
      <c r="AV594" s="13" t="s">
        <v>85</v>
      </c>
      <c r="AW594" s="13" t="s">
        <v>34</v>
      </c>
      <c r="AX594" s="13" t="s">
        <v>76</v>
      </c>
      <c r="AY594" s="161" t="s">
        <v>191</v>
      </c>
    </row>
    <row r="595" spans="2:65" s="14" customFormat="1">
      <c r="B595" s="167"/>
      <c r="D595" s="154" t="s">
        <v>205</v>
      </c>
      <c r="E595" s="168" t="s">
        <v>1</v>
      </c>
      <c r="F595" s="169" t="s">
        <v>217</v>
      </c>
      <c r="H595" s="170">
        <v>1</v>
      </c>
      <c r="I595" s="171"/>
      <c r="L595" s="167"/>
      <c r="M595" s="172"/>
      <c r="T595" s="173"/>
      <c r="AT595" s="168" t="s">
        <v>205</v>
      </c>
      <c r="AU595" s="168" t="s">
        <v>83</v>
      </c>
      <c r="AV595" s="14" t="s">
        <v>200</v>
      </c>
      <c r="AW595" s="14" t="s">
        <v>34</v>
      </c>
      <c r="AX595" s="14" t="s">
        <v>83</v>
      </c>
      <c r="AY595" s="168" t="s">
        <v>191</v>
      </c>
    </row>
    <row r="596" spans="2:65" s="1" customFormat="1" ht="24" customHeight="1">
      <c r="B596" s="32"/>
      <c r="C596" s="136" t="s">
        <v>866</v>
      </c>
      <c r="D596" s="136" t="s">
        <v>195</v>
      </c>
      <c r="E596" s="137" t="s">
        <v>5502</v>
      </c>
      <c r="F596" s="138" t="s">
        <v>5451</v>
      </c>
      <c r="G596" s="139" t="s">
        <v>403</v>
      </c>
      <c r="H596" s="140">
        <v>49</v>
      </c>
      <c r="I596" s="141"/>
      <c r="J596" s="142">
        <f>ROUND(I596*H596,2)</f>
        <v>0</v>
      </c>
      <c r="K596" s="138" t="s">
        <v>1</v>
      </c>
      <c r="L596" s="32"/>
      <c r="M596" s="143" t="s">
        <v>1</v>
      </c>
      <c r="N596" s="144" t="s">
        <v>41</v>
      </c>
      <c r="P596" s="145">
        <f>O596*H596</f>
        <v>0</v>
      </c>
      <c r="Q596" s="145">
        <v>0</v>
      </c>
      <c r="R596" s="145">
        <f>Q596*H596</f>
        <v>0</v>
      </c>
      <c r="S596" s="145">
        <v>0</v>
      </c>
      <c r="T596" s="146">
        <f>S596*H596</f>
        <v>0</v>
      </c>
      <c r="AR596" s="147" t="s">
        <v>200</v>
      </c>
      <c r="AT596" s="147" t="s">
        <v>195</v>
      </c>
      <c r="AU596" s="147" t="s">
        <v>83</v>
      </c>
      <c r="AY596" s="17" t="s">
        <v>191</v>
      </c>
      <c r="BE596" s="148">
        <f>IF(N596="základní",J596,0)</f>
        <v>0</v>
      </c>
      <c r="BF596" s="148">
        <f>IF(N596="snížená",J596,0)</f>
        <v>0</v>
      </c>
      <c r="BG596" s="148">
        <f>IF(N596="zákl. přenesená",J596,0)</f>
        <v>0</v>
      </c>
      <c r="BH596" s="148">
        <f>IF(N596="sníž. přenesená",J596,0)</f>
        <v>0</v>
      </c>
      <c r="BI596" s="148">
        <f>IF(N596="nulová",J596,0)</f>
        <v>0</v>
      </c>
      <c r="BJ596" s="17" t="s">
        <v>83</v>
      </c>
      <c r="BK596" s="148">
        <f>ROUND(I596*H596,2)</f>
        <v>0</v>
      </c>
      <c r="BL596" s="17" t="s">
        <v>200</v>
      </c>
      <c r="BM596" s="147" t="s">
        <v>1415</v>
      </c>
    </row>
    <row r="597" spans="2:65" s="12" customFormat="1">
      <c r="B597" s="153"/>
      <c r="D597" s="154" t="s">
        <v>205</v>
      </c>
      <c r="E597" s="155" t="s">
        <v>1</v>
      </c>
      <c r="F597" s="156" t="s">
        <v>5411</v>
      </c>
      <c r="H597" s="155" t="s">
        <v>1</v>
      </c>
      <c r="I597" s="157"/>
      <c r="L597" s="153"/>
      <c r="M597" s="158"/>
      <c r="T597" s="159"/>
      <c r="AT597" s="155" t="s">
        <v>205</v>
      </c>
      <c r="AU597" s="155" t="s">
        <v>83</v>
      </c>
      <c r="AV597" s="12" t="s">
        <v>83</v>
      </c>
      <c r="AW597" s="12" t="s">
        <v>34</v>
      </c>
      <c r="AX597" s="12" t="s">
        <v>76</v>
      </c>
      <c r="AY597" s="155" t="s">
        <v>191</v>
      </c>
    </row>
    <row r="598" spans="2:65" s="13" customFormat="1">
      <c r="B598" s="160"/>
      <c r="D598" s="154" t="s">
        <v>205</v>
      </c>
      <c r="E598" s="161" t="s">
        <v>1</v>
      </c>
      <c r="F598" s="162" t="s">
        <v>548</v>
      </c>
      <c r="H598" s="163">
        <v>49</v>
      </c>
      <c r="I598" s="164"/>
      <c r="L598" s="160"/>
      <c r="M598" s="165"/>
      <c r="T598" s="166"/>
      <c r="AT598" s="161" t="s">
        <v>205</v>
      </c>
      <c r="AU598" s="161" t="s">
        <v>83</v>
      </c>
      <c r="AV598" s="13" t="s">
        <v>85</v>
      </c>
      <c r="AW598" s="13" t="s">
        <v>34</v>
      </c>
      <c r="AX598" s="13" t="s">
        <v>76</v>
      </c>
      <c r="AY598" s="161" t="s">
        <v>191</v>
      </c>
    </row>
    <row r="599" spans="2:65" s="14" customFormat="1">
      <c r="B599" s="167"/>
      <c r="D599" s="154" t="s">
        <v>205</v>
      </c>
      <c r="E599" s="168" t="s">
        <v>1</v>
      </c>
      <c r="F599" s="169" t="s">
        <v>217</v>
      </c>
      <c r="H599" s="170">
        <v>49</v>
      </c>
      <c r="I599" s="171"/>
      <c r="L599" s="167"/>
      <c r="M599" s="172"/>
      <c r="T599" s="173"/>
      <c r="AT599" s="168" t="s">
        <v>205</v>
      </c>
      <c r="AU599" s="168" t="s">
        <v>83</v>
      </c>
      <c r="AV599" s="14" t="s">
        <v>200</v>
      </c>
      <c r="AW599" s="14" t="s">
        <v>34</v>
      </c>
      <c r="AX599" s="14" t="s">
        <v>83</v>
      </c>
      <c r="AY599" s="168" t="s">
        <v>191</v>
      </c>
    </row>
    <row r="600" spans="2:65" s="1" customFormat="1" ht="26.45" customHeight="1">
      <c r="B600" s="32"/>
      <c r="C600" s="136" t="s">
        <v>877</v>
      </c>
      <c r="D600" s="136" t="s">
        <v>195</v>
      </c>
      <c r="E600" s="137" t="s">
        <v>5503</v>
      </c>
      <c r="F600" s="138" t="s">
        <v>5504</v>
      </c>
      <c r="G600" s="139" t="s">
        <v>403</v>
      </c>
      <c r="H600" s="140">
        <v>49</v>
      </c>
      <c r="I600" s="141"/>
      <c r="J600" s="142">
        <f>ROUND(I600*H600,2)</f>
        <v>0</v>
      </c>
      <c r="K600" s="138" t="s">
        <v>1</v>
      </c>
      <c r="L600" s="32"/>
      <c r="M600" s="143" t="s">
        <v>1</v>
      </c>
      <c r="N600" s="144" t="s">
        <v>41</v>
      </c>
      <c r="P600" s="145">
        <f>O600*H600</f>
        <v>0</v>
      </c>
      <c r="Q600" s="145">
        <v>0</v>
      </c>
      <c r="R600" s="145">
        <f>Q600*H600</f>
        <v>0</v>
      </c>
      <c r="S600" s="145">
        <v>0</v>
      </c>
      <c r="T600" s="146">
        <f>S600*H600</f>
        <v>0</v>
      </c>
      <c r="AR600" s="147" t="s">
        <v>200</v>
      </c>
      <c r="AT600" s="147" t="s">
        <v>195</v>
      </c>
      <c r="AU600" s="147" t="s">
        <v>83</v>
      </c>
      <c r="AY600" s="17" t="s">
        <v>191</v>
      </c>
      <c r="BE600" s="148">
        <f>IF(N600="základní",J600,0)</f>
        <v>0</v>
      </c>
      <c r="BF600" s="148">
        <f>IF(N600="snížená",J600,0)</f>
        <v>0</v>
      </c>
      <c r="BG600" s="148">
        <f>IF(N600="zákl. přenesená",J600,0)</f>
        <v>0</v>
      </c>
      <c r="BH600" s="148">
        <f>IF(N600="sníž. přenesená",J600,0)</f>
        <v>0</v>
      </c>
      <c r="BI600" s="148">
        <f>IF(N600="nulová",J600,0)</f>
        <v>0</v>
      </c>
      <c r="BJ600" s="17" t="s">
        <v>83</v>
      </c>
      <c r="BK600" s="148">
        <f>ROUND(I600*H600,2)</f>
        <v>0</v>
      </c>
      <c r="BL600" s="17" t="s">
        <v>200</v>
      </c>
      <c r="BM600" s="147" t="s">
        <v>1431</v>
      </c>
    </row>
    <row r="601" spans="2:65" s="12" customFormat="1">
      <c r="B601" s="153"/>
      <c r="D601" s="154" t="s">
        <v>205</v>
      </c>
      <c r="E601" s="155" t="s">
        <v>1</v>
      </c>
      <c r="F601" s="156" t="s">
        <v>5411</v>
      </c>
      <c r="H601" s="155" t="s">
        <v>1</v>
      </c>
      <c r="I601" s="157"/>
      <c r="L601" s="153"/>
      <c r="M601" s="158"/>
      <c r="T601" s="159"/>
      <c r="AT601" s="155" t="s">
        <v>205</v>
      </c>
      <c r="AU601" s="155" t="s">
        <v>83</v>
      </c>
      <c r="AV601" s="12" t="s">
        <v>83</v>
      </c>
      <c r="AW601" s="12" t="s">
        <v>34</v>
      </c>
      <c r="AX601" s="12" t="s">
        <v>76</v>
      </c>
      <c r="AY601" s="155" t="s">
        <v>191</v>
      </c>
    </row>
    <row r="602" spans="2:65" s="13" customFormat="1">
      <c r="B602" s="160"/>
      <c r="D602" s="154" t="s">
        <v>205</v>
      </c>
      <c r="E602" s="161" t="s">
        <v>1</v>
      </c>
      <c r="F602" s="162" t="s">
        <v>548</v>
      </c>
      <c r="H602" s="163">
        <v>49</v>
      </c>
      <c r="I602" s="164"/>
      <c r="L602" s="160"/>
      <c r="M602" s="165"/>
      <c r="T602" s="166"/>
      <c r="AT602" s="161" t="s">
        <v>205</v>
      </c>
      <c r="AU602" s="161" t="s">
        <v>83</v>
      </c>
      <c r="AV602" s="13" t="s">
        <v>85</v>
      </c>
      <c r="AW602" s="13" t="s">
        <v>34</v>
      </c>
      <c r="AX602" s="13" t="s">
        <v>76</v>
      </c>
      <c r="AY602" s="161" t="s">
        <v>191</v>
      </c>
    </row>
    <row r="603" spans="2:65" s="14" customFormat="1">
      <c r="B603" s="167"/>
      <c r="D603" s="154" t="s">
        <v>205</v>
      </c>
      <c r="E603" s="168" t="s">
        <v>1</v>
      </c>
      <c r="F603" s="169" t="s">
        <v>217</v>
      </c>
      <c r="H603" s="170">
        <v>49</v>
      </c>
      <c r="I603" s="171"/>
      <c r="L603" s="167"/>
      <c r="M603" s="172"/>
      <c r="T603" s="173"/>
      <c r="AT603" s="168" t="s">
        <v>205</v>
      </c>
      <c r="AU603" s="168" t="s">
        <v>83</v>
      </c>
      <c r="AV603" s="14" t="s">
        <v>200</v>
      </c>
      <c r="AW603" s="14" t="s">
        <v>34</v>
      </c>
      <c r="AX603" s="14" t="s">
        <v>83</v>
      </c>
      <c r="AY603" s="168" t="s">
        <v>191</v>
      </c>
    </row>
    <row r="604" spans="2:65" s="1" customFormat="1" ht="16.5" customHeight="1">
      <c r="B604" s="32"/>
      <c r="C604" s="136" t="s">
        <v>882</v>
      </c>
      <c r="D604" s="136" t="s">
        <v>195</v>
      </c>
      <c r="E604" s="137" t="s">
        <v>5505</v>
      </c>
      <c r="F604" s="138" t="s">
        <v>5506</v>
      </c>
      <c r="G604" s="139" t="s">
        <v>403</v>
      </c>
      <c r="H604" s="140">
        <v>49</v>
      </c>
      <c r="I604" s="141"/>
      <c r="J604" s="142">
        <f>ROUND(I604*H604,2)</f>
        <v>0</v>
      </c>
      <c r="K604" s="138" t="s">
        <v>1</v>
      </c>
      <c r="L604" s="32"/>
      <c r="M604" s="143" t="s">
        <v>1</v>
      </c>
      <c r="N604" s="144" t="s">
        <v>41</v>
      </c>
      <c r="P604" s="145">
        <f>O604*H604</f>
        <v>0</v>
      </c>
      <c r="Q604" s="145">
        <v>0</v>
      </c>
      <c r="R604" s="145">
        <f>Q604*H604</f>
        <v>0</v>
      </c>
      <c r="S604" s="145">
        <v>0</v>
      </c>
      <c r="T604" s="146">
        <f>S604*H604</f>
        <v>0</v>
      </c>
      <c r="AR604" s="147" t="s">
        <v>200</v>
      </c>
      <c r="AT604" s="147" t="s">
        <v>195</v>
      </c>
      <c r="AU604" s="147" t="s">
        <v>83</v>
      </c>
      <c r="AY604" s="17" t="s">
        <v>191</v>
      </c>
      <c r="BE604" s="148">
        <f>IF(N604="základní",J604,0)</f>
        <v>0</v>
      </c>
      <c r="BF604" s="148">
        <f>IF(N604="snížená",J604,0)</f>
        <v>0</v>
      </c>
      <c r="BG604" s="148">
        <f>IF(N604="zákl. přenesená",J604,0)</f>
        <v>0</v>
      </c>
      <c r="BH604" s="148">
        <f>IF(N604="sníž. přenesená",J604,0)</f>
        <v>0</v>
      </c>
      <c r="BI604" s="148">
        <f>IF(N604="nulová",J604,0)</f>
        <v>0</v>
      </c>
      <c r="BJ604" s="17" t="s">
        <v>83</v>
      </c>
      <c r="BK604" s="148">
        <f>ROUND(I604*H604,2)</f>
        <v>0</v>
      </c>
      <c r="BL604" s="17" t="s">
        <v>200</v>
      </c>
      <c r="BM604" s="147" t="s">
        <v>1443</v>
      </c>
    </row>
    <row r="605" spans="2:65" s="12" customFormat="1">
      <c r="B605" s="153"/>
      <c r="D605" s="154" t="s">
        <v>205</v>
      </c>
      <c r="E605" s="155" t="s">
        <v>1</v>
      </c>
      <c r="F605" s="156" t="s">
        <v>5411</v>
      </c>
      <c r="H605" s="155" t="s">
        <v>1</v>
      </c>
      <c r="I605" s="157"/>
      <c r="L605" s="153"/>
      <c r="M605" s="158"/>
      <c r="T605" s="159"/>
      <c r="AT605" s="155" t="s">
        <v>205</v>
      </c>
      <c r="AU605" s="155" t="s">
        <v>83</v>
      </c>
      <c r="AV605" s="12" t="s">
        <v>83</v>
      </c>
      <c r="AW605" s="12" t="s">
        <v>34</v>
      </c>
      <c r="AX605" s="12" t="s">
        <v>76</v>
      </c>
      <c r="AY605" s="155" t="s">
        <v>191</v>
      </c>
    </row>
    <row r="606" spans="2:65" s="13" customFormat="1">
      <c r="B606" s="160"/>
      <c r="D606" s="154" t="s">
        <v>205</v>
      </c>
      <c r="E606" s="161" t="s">
        <v>1</v>
      </c>
      <c r="F606" s="162" t="s">
        <v>548</v>
      </c>
      <c r="H606" s="163">
        <v>49</v>
      </c>
      <c r="I606" s="164"/>
      <c r="L606" s="160"/>
      <c r="M606" s="165"/>
      <c r="T606" s="166"/>
      <c r="AT606" s="161" t="s">
        <v>205</v>
      </c>
      <c r="AU606" s="161" t="s">
        <v>83</v>
      </c>
      <c r="AV606" s="13" t="s">
        <v>85</v>
      </c>
      <c r="AW606" s="13" t="s">
        <v>34</v>
      </c>
      <c r="AX606" s="13" t="s">
        <v>76</v>
      </c>
      <c r="AY606" s="161" t="s">
        <v>191</v>
      </c>
    </row>
    <row r="607" spans="2:65" s="14" customFormat="1">
      <c r="B607" s="167"/>
      <c r="D607" s="154" t="s">
        <v>205</v>
      </c>
      <c r="E607" s="168" t="s">
        <v>1</v>
      </c>
      <c r="F607" s="169" t="s">
        <v>217</v>
      </c>
      <c r="H607" s="170">
        <v>49</v>
      </c>
      <c r="I607" s="171"/>
      <c r="L607" s="167"/>
      <c r="M607" s="172"/>
      <c r="T607" s="173"/>
      <c r="AT607" s="168" t="s">
        <v>205</v>
      </c>
      <c r="AU607" s="168" t="s">
        <v>83</v>
      </c>
      <c r="AV607" s="14" t="s">
        <v>200</v>
      </c>
      <c r="AW607" s="14" t="s">
        <v>34</v>
      </c>
      <c r="AX607" s="14" t="s">
        <v>83</v>
      </c>
      <c r="AY607" s="168" t="s">
        <v>191</v>
      </c>
    </row>
    <row r="608" spans="2:65" s="1" customFormat="1" ht="16.5" customHeight="1">
      <c r="B608" s="32"/>
      <c r="C608" s="136" t="s">
        <v>891</v>
      </c>
      <c r="D608" s="136" t="s">
        <v>195</v>
      </c>
      <c r="E608" s="137" t="s">
        <v>5507</v>
      </c>
      <c r="F608" s="138" t="s">
        <v>5508</v>
      </c>
      <c r="G608" s="139" t="s">
        <v>403</v>
      </c>
      <c r="H608" s="140">
        <v>49</v>
      </c>
      <c r="I608" s="141"/>
      <c r="J608" s="142">
        <f>ROUND(I608*H608,2)</f>
        <v>0</v>
      </c>
      <c r="K608" s="138" t="s">
        <v>1</v>
      </c>
      <c r="L608" s="32"/>
      <c r="M608" s="143" t="s">
        <v>1</v>
      </c>
      <c r="N608" s="144" t="s">
        <v>41</v>
      </c>
      <c r="P608" s="145">
        <f>O608*H608</f>
        <v>0</v>
      </c>
      <c r="Q608" s="145">
        <v>0</v>
      </c>
      <c r="R608" s="145">
        <f>Q608*H608</f>
        <v>0</v>
      </c>
      <c r="S608" s="145">
        <v>0</v>
      </c>
      <c r="T608" s="146">
        <f>S608*H608</f>
        <v>0</v>
      </c>
      <c r="AR608" s="147" t="s">
        <v>200</v>
      </c>
      <c r="AT608" s="147" t="s">
        <v>195</v>
      </c>
      <c r="AU608" s="147" t="s">
        <v>83</v>
      </c>
      <c r="AY608" s="17" t="s">
        <v>191</v>
      </c>
      <c r="BE608" s="148">
        <f>IF(N608="základní",J608,0)</f>
        <v>0</v>
      </c>
      <c r="BF608" s="148">
        <f>IF(N608="snížená",J608,0)</f>
        <v>0</v>
      </c>
      <c r="BG608" s="148">
        <f>IF(N608="zákl. přenesená",J608,0)</f>
        <v>0</v>
      </c>
      <c r="BH608" s="148">
        <f>IF(N608="sníž. přenesená",J608,0)</f>
        <v>0</v>
      </c>
      <c r="BI608" s="148">
        <f>IF(N608="nulová",J608,0)</f>
        <v>0</v>
      </c>
      <c r="BJ608" s="17" t="s">
        <v>83</v>
      </c>
      <c r="BK608" s="148">
        <f>ROUND(I608*H608,2)</f>
        <v>0</v>
      </c>
      <c r="BL608" s="17" t="s">
        <v>200</v>
      </c>
      <c r="BM608" s="147" t="s">
        <v>1455</v>
      </c>
    </row>
    <row r="609" spans="2:65" s="12" customFormat="1">
      <c r="B609" s="153"/>
      <c r="D609" s="154" t="s">
        <v>205</v>
      </c>
      <c r="E609" s="155" t="s">
        <v>1</v>
      </c>
      <c r="F609" s="156" t="s">
        <v>5422</v>
      </c>
      <c r="H609" s="155" t="s">
        <v>1</v>
      </c>
      <c r="I609" s="157"/>
      <c r="L609" s="153"/>
      <c r="M609" s="158"/>
      <c r="T609" s="159"/>
      <c r="AT609" s="155" t="s">
        <v>205</v>
      </c>
      <c r="AU609" s="155" t="s">
        <v>83</v>
      </c>
      <c r="AV609" s="12" t="s">
        <v>83</v>
      </c>
      <c r="AW609" s="12" t="s">
        <v>34</v>
      </c>
      <c r="AX609" s="12" t="s">
        <v>76</v>
      </c>
      <c r="AY609" s="155" t="s">
        <v>191</v>
      </c>
    </row>
    <row r="610" spans="2:65" s="12" customFormat="1">
      <c r="B610" s="153"/>
      <c r="D610" s="154" t="s">
        <v>205</v>
      </c>
      <c r="E610" s="155" t="s">
        <v>1</v>
      </c>
      <c r="F610" s="156" t="s">
        <v>5423</v>
      </c>
      <c r="H610" s="155" t="s">
        <v>1</v>
      </c>
      <c r="I610" s="157"/>
      <c r="L610" s="153"/>
      <c r="M610" s="158"/>
      <c r="T610" s="159"/>
      <c r="AT610" s="155" t="s">
        <v>205</v>
      </c>
      <c r="AU610" s="155" t="s">
        <v>83</v>
      </c>
      <c r="AV610" s="12" t="s">
        <v>83</v>
      </c>
      <c r="AW610" s="12" t="s">
        <v>34</v>
      </c>
      <c r="AX610" s="12" t="s">
        <v>76</v>
      </c>
      <c r="AY610" s="155" t="s">
        <v>191</v>
      </c>
    </row>
    <row r="611" spans="2:65" s="12" customFormat="1">
      <c r="B611" s="153"/>
      <c r="D611" s="154" t="s">
        <v>205</v>
      </c>
      <c r="E611" s="155" t="s">
        <v>1</v>
      </c>
      <c r="F611" s="156" t="s">
        <v>5411</v>
      </c>
      <c r="H611" s="155" t="s">
        <v>1</v>
      </c>
      <c r="I611" s="157"/>
      <c r="L611" s="153"/>
      <c r="M611" s="158"/>
      <c r="T611" s="159"/>
      <c r="AT611" s="155" t="s">
        <v>205</v>
      </c>
      <c r="AU611" s="155" t="s">
        <v>83</v>
      </c>
      <c r="AV611" s="12" t="s">
        <v>83</v>
      </c>
      <c r="AW611" s="12" t="s">
        <v>34</v>
      </c>
      <c r="AX611" s="12" t="s">
        <v>76</v>
      </c>
      <c r="AY611" s="155" t="s">
        <v>191</v>
      </c>
    </row>
    <row r="612" spans="2:65" s="13" customFormat="1">
      <c r="B612" s="160"/>
      <c r="D612" s="154" t="s">
        <v>205</v>
      </c>
      <c r="E612" s="161" t="s">
        <v>1</v>
      </c>
      <c r="F612" s="162" t="s">
        <v>548</v>
      </c>
      <c r="H612" s="163">
        <v>49</v>
      </c>
      <c r="I612" s="164"/>
      <c r="L612" s="160"/>
      <c r="M612" s="165"/>
      <c r="T612" s="166"/>
      <c r="AT612" s="161" t="s">
        <v>205</v>
      </c>
      <c r="AU612" s="161" t="s">
        <v>83</v>
      </c>
      <c r="AV612" s="13" t="s">
        <v>85</v>
      </c>
      <c r="AW612" s="13" t="s">
        <v>34</v>
      </c>
      <c r="AX612" s="13" t="s">
        <v>76</v>
      </c>
      <c r="AY612" s="161" t="s">
        <v>191</v>
      </c>
    </row>
    <row r="613" spans="2:65" s="14" customFormat="1">
      <c r="B613" s="167"/>
      <c r="D613" s="154" t="s">
        <v>205</v>
      </c>
      <c r="E613" s="168" t="s">
        <v>1</v>
      </c>
      <c r="F613" s="169" t="s">
        <v>217</v>
      </c>
      <c r="H613" s="170">
        <v>49</v>
      </c>
      <c r="I613" s="171"/>
      <c r="L613" s="167"/>
      <c r="M613" s="172"/>
      <c r="T613" s="173"/>
      <c r="AT613" s="168" t="s">
        <v>205</v>
      </c>
      <c r="AU613" s="168" t="s">
        <v>83</v>
      </c>
      <c r="AV613" s="14" t="s">
        <v>200</v>
      </c>
      <c r="AW613" s="14" t="s">
        <v>34</v>
      </c>
      <c r="AX613" s="14" t="s">
        <v>83</v>
      </c>
      <c r="AY613" s="168" t="s">
        <v>191</v>
      </c>
    </row>
    <row r="614" spans="2:65" s="1" customFormat="1" ht="16.5" customHeight="1">
      <c r="B614" s="32"/>
      <c r="C614" s="136" t="s">
        <v>899</v>
      </c>
      <c r="D614" s="136" t="s">
        <v>195</v>
      </c>
      <c r="E614" s="137" t="s">
        <v>5509</v>
      </c>
      <c r="F614" s="138" t="s">
        <v>5425</v>
      </c>
      <c r="G614" s="139" t="s">
        <v>937</v>
      </c>
      <c r="H614" s="140">
        <v>1</v>
      </c>
      <c r="I614" s="141"/>
      <c r="J614" s="142">
        <f>ROUND(I614*H614,2)</f>
        <v>0</v>
      </c>
      <c r="K614" s="138" t="s">
        <v>1</v>
      </c>
      <c r="L614" s="32"/>
      <c r="M614" s="143" t="s">
        <v>1</v>
      </c>
      <c r="N614" s="144" t="s">
        <v>41</v>
      </c>
      <c r="P614" s="145">
        <f>O614*H614</f>
        <v>0</v>
      </c>
      <c r="Q614" s="145">
        <v>0</v>
      </c>
      <c r="R614" s="145">
        <f>Q614*H614</f>
        <v>0</v>
      </c>
      <c r="S614" s="145">
        <v>0</v>
      </c>
      <c r="T614" s="146">
        <f>S614*H614</f>
        <v>0</v>
      </c>
      <c r="AR614" s="147" t="s">
        <v>200</v>
      </c>
      <c r="AT614" s="147" t="s">
        <v>195</v>
      </c>
      <c r="AU614" s="147" t="s">
        <v>83</v>
      </c>
      <c r="AY614" s="17" t="s">
        <v>191</v>
      </c>
      <c r="BE614" s="148">
        <f>IF(N614="základní",J614,0)</f>
        <v>0</v>
      </c>
      <c r="BF614" s="148">
        <f>IF(N614="snížená",J614,0)</f>
        <v>0</v>
      </c>
      <c r="BG614" s="148">
        <f>IF(N614="zákl. přenesená",J614,0)</f>
        <v>0</v>
      </c>
      <c r="BH614" s="148">
        <f>IF(N614="sníž. přenesená",J614,0)</f>
        <v>0</v>
      </c>
      <c r="BI614" s="148">
        <f>IF(N614="nulová",J614,0)</f>
        <v>0</v>
      </c>
      <c r="BJ614" s="17" t="s">
        <v>83</v>
      </c>
      <c r="BK614" s="148">
        <f>ROUND(I614*H614,2)</f>
        <v>0</v>
      </c>
      <c r="BL614" s="17" t="s">
        <v>200</v>
      </c>
      <c r="BM614" s="147" t="s">
        <v>1467</v>
      </c>
    </row>
    <row r="615" spans="2:65" s="12" customFormat="1">
      <c r="B615" s="153"/>
      <c r="D615" s="154" t="s">
        <v>205</v>
      </c>
      <c r="E615" s="155" t="s">
        <v>1</v>
      </c>
      <c r="F615" s="156" t="s">
        <v>5411</v>
      </c>
      <c r="H615" s="155" t="s">
        <v>1</v>
      </c>
      <c r="I615" s="157"/>
      <c r="L615" s="153"/>
      <c r="M615" s="158"/>
      <c r="T615" s="159"/>
      <c r="AT615" s="155" t="s">
        <v>205</v>
      </c>
      <c r="AU615" s="155" t="s">
        <v>83</v>
      </c>
      <c r="AV615" s="12" t="s">
        <v>83</v>
      </c>
      <c r="AW615" s="12" t="s">
        <v>34</v>
      </c>
      <c r="AX615" s="12" t="s">
        <v>76</v>
      </c>
      <c r="AY615" s="155" t="s">
        <v>191</v>
      </c>
    </row>
    <row r="616" spans="2:65" s="13" customFormat="1">
      <c r="B616" s="160"/>
      <c r="D616" s="154" t="s">
        <v>205</v>
      </c>
      <c r="E616" s="161" t="s">
        <v>1</v>
      </c>
      <c r="F616" s="162" t="s">
        <v>83</v>
      </c>
      <c r="H616" s="163">
        <v>1</v>
      </c>
      <c r="I616" s="164"/>
      <c r="L616" s="160"/>
      <c r="M616" s="165"/>
      <c r="T616" s="166"/>
      <c r="AT616" s="161" t="s">
        <v>205</v>
      </c>
      <c r="AU616" s="161" t="s">
        <v>83</v>
      </c>
      <c r="AV616" s="13" t="s">
        <v>85</v>
      </c>
      <c r="AW616" s="13" t="s">
        <v>34</v>
      </c>
      <c r="AX616" s="13" t="s">
        <v>76</v>
      </c>
      <c r="AY616" s="161" t="s">
        <v>191</v>
      </c>
    </row>
    <row r="617" spans="2:65" s="14" customFormat="1">
      <c r="B617" s="167"/>
      <c r="D617" s="154" t="s">
        <v>205</v>
      </c>
      <c r="E617" s="168" t="s">
        <v>1</v>
      </c>
      <c r="F617" s="169" t="s">
        <v>217</v>
      </c>
      <c r="H617" s="170">
        <v>1</v>
      </c>
      <c r="I617" s="171"/>
      <c r="L617" s="167"/>
      <c r="M617" s="172"/>
      <c r="T617" s="173"/>
      <c r="AT617" s="168" t="s">
        <v>205</v>
      </c>
      <c r="AU617" s="168" t="s">
        <v>83</v>
      </c>
      <c r="AV617" s="14" t="s">
        <v>200</v>
      </c>
      <c r="AW617" s="14" t="s">
        <v>34</v>
      </c>
      <c r="AX617" s="14" t="s">
        <v>83</v>
      </c>
      <c r="AY617" s="168" t="s">
        <v>191</v>
      </c>
    </row>
    <row r="618" spans="2:65" s="1" customFormat="1" ht="40.9" customHeight="1">
      <c r="B618" s="32"/>
      <c r="C618" s="136" t="s">
        <v>909</v>
      </c>
      <c r="D618" s="136" t="s">
        <v>195</v>
      </c>
      <c r="E618" s="137" t="s">
        <v>5510</v>
      </c>
      <c r="F618" s="138" t="s">
        <v>5427</v>
      </c>
      <c r="G618" s="139" t="s">
        <v>1608</v>
      </c>
      <c r="H618" s="140">
        <v>5</v>
      </c>
      <c r="I618" s="141"/>
      <c r="J618" s="142">
        <f>ROUND(I618*H618,2)</f>
        <v>0</v>
      </c>
      <c r="K618" s="138" t="s">
        <v>1</v>
      </c>
      <c r="L618" s="32"/>
      <c r="M618" s="143" t="s">
        <v>1</v>
      </c>
      <c r="N618" s="144" t="s">
        <v>41</v>
      </c>
      <c r="P618" s="145">
        <f>O618*H618</f>
        <v>0</v>
      </c>
      <c r="Q618" s="145">
        <v>0</v>
      </c>
      <c r="R618" s="145">
        <f>Q618*H618</f>
        <v>0</v>
      </c>
      <c r="S618" s="145">
        <v>0</v>
      </c>
      <c r="T618" s="146">
        <f>S618*H618</f>
        <v>0</v>
      </c>
      <c r="AR618" s="147" t="s">
        <v>200</v>
      </c>
      <c r="AT618" s="147" t="s">
        <v>195</v>
      </c>
      <c r="AU618" s="147" t="s">
        <v>83</v>
      </c>
      <c r="AY618" s="17" t="s">
        <v>191</v>
      </c>
      <c r="BE618" s="148">
        <f>IF(N618="základní",J618,0)</f>
        <v>0</v>
      </c>
      <c r="BF618" s="148">
        <f>IF(N618="snížená",J618,0)</f>
        <v>0</v>
      </c>
      <c r="BG618" s="148">
        <f>IF(N618="zákl. přenesená",J618,0)</f>
        <v>0</v>
      </c>
      <c r="BH618" s="148">
        <f>IF(N618="sníž. přenesená",J618,0)</f>
        <v>0</v>
      </c>
      <c r="BI618" s="148">
        <f>IF(N618="nulová",J618,0)</f>
        <v>0</v>
      </c>
      <c r="BJ618" s="17" t="s">
        <v>83</v>
      </c>
      <c r="BK618" s="148">
        <f>ROUND(I618*H618,2)</f>
        <v>0</v>
      </c>
      <c r="BL618" s="17" t="s">
        <v>200</v>
      </c>
      <c r="BM618" s="147" t="s">
        <v>1484</v>
      </c>
    </row>
    <row r="619" spans="2:65" s="12" customFormat="1">
      <c r="B619" s="153"/>
      <c r="D619" s="154" t="s">
        <v>205</v>
      </c>
      <c r="E619" s="155" t="s">
        <v>1</v>
      </c>
      <c r="F619" s="156" t="s">
        <v>5411</v>
      </c>
      <c r="H619" s="155" t="s">
        <v>1</v>
      </c>
      <c r="I619" s="157"/>
      <c r="L619" s="153"/>
      <c r="M619" s="158"/>
      <c r="T619" s="159"/>
      <c r="AT619" s="155" t="s">
        <v>205</v>
      </c>
      <c r="AU619" s="155" t="s">
        <v>83</v>
      </c>
      <c r="AV619" s="12" t="s">
        <v>83</v>
      </c>
      <c r="AW619" s="12" t="s">
        <v>34</v>
      </c>
      <c r="AX619" s="12" t="s">
        <v>76</v>
      </c>
      <c r="AY619" s="155" t="s">
        <v>191</v>
      </c>
    </row>
    <row r="620" spans="2:65" s="13" customFormat="1">
      <c r="B620" s="160"/>
      <c r="D620" s="154" t="s">
        <v>205</v>
      </c>
      <c r="E620" s="161" t="s">
        <v>1</v>
      </c>
      <c r="F620" s="162" t="s">
        <v>230</v>
      </c>
      <c r="H620" s="163">
        <v>5</v>
      </c>
      <c r="I620" s="164"/>
      <c r="L620" s="160"/>
      <c r="M620" s="165"/>
      <c r="T620" s="166"/>
      <c r="AT620" s="161" t="s">
        <v>205</v>
      </c>
      <c r="AU620" s="161" t="s">
        <v>83</v>
      </c>
      <c r="AV620" s="13" t="s">
        <v>85</v>
      </c>
      <c r="AW620" s="13" t="s">
        <v>34</v>
      </c>
      <c r="AX620" s="13" t="s">
        <v>76</v>
      </c>
      <c r="AY620" s="161" t="s">
        <v>191</v>
      </c>
    </row>
    <row r="621" spans="2:65" s="14" customFormat="1">
      <c r="B621" s="167"/>
      <c r="D621" s="154" t="s">
        <v>205</v>
      </c>
      <c r="E621" s="168" t="s">
        <v>1</v>
      </c>
      <c r="F621" s="169" t="s">
        <v>217</v>
      </c>
      <c r="H621" s="170">
        <v>5</v>
      </c>
      <c r="I621" s="171"/>
      <c r="L621" s="167"/>
      <c r="M621" s="172"/>
      <c r="T621" s="173"/>
      <c r="AT621" s="168" t="s">
        <v>205</v>
      </c>
      <c r="AU621" s="168" t="s">
        <v>83</v>
      </c>
      <c r="AV621" s="14" t="s">
        <v>200</v>
      </c>
      <c r="AW621" s="14" t="s">
        <v>34</v>
      </c>
      <c r="AX621" s="14" t="s">
        <v>83</v>
      </c>
      <c r="AY621" s="168" t="s">
        <v>191</v>
      </c>
    </row>
    <row r="622" spans="2:65" s="1" customFormat="1" ht="60" customHeight="1">
      <c r="B622" s="32"/>
      <c r="C622" s="136" t="s">
        <v>916</v>
      </c>
      <c r="D622" s="136" t="s">
        <v>195</v>
      </c>
      <c r="E622" s="137" t="s">
        <v>5511</v>
      </c>
      <c r="F622" s="138" t="s">
        <v>5512</v>
      </c>
      <c r="G622" s="139" t="s">
        <v>3064</v>
      </c>
      <c r="H622" s="140">
        <v>5</v>
      </c>
      <c r="I622" s="141"/>
      <c r="J622" s="142">
        <f>ROUND(I622*H622,2)</f>
        <v>0</v>
      </c>
      <c r="K622" s="138" t="s">
        <v>1</v>
      </c>
      <c r="L622" s="32"/>
      <c r="M622" s="143" t="s">
        <v>1</v>
      </c>
      <c r="N622" s="144" t="s">
        <v>41</v>
      </c>
      <c r="P622" s="145">
        <f>O622*H622</f>
        <v>0</v>
      </c>
      <c r="Q622" s="145">
        <v>0</v>
      </c>
      <c r="R622" s="145">
        <f>Q622*H622</f>
        <v>0</v>
      </c>
      <c r="S622" s="145">
        <v>0</v>
      </c>
      <c r="T622" s="146">
        <f>S622*H622</f>
        <v>0</v>
      </c>
      <c r="AR622" s="147" t="s">
        <v>200</v>
      </c>
      <c r="AT622" s="147" t="s">
        <v>195</v>
      </c>
      <c r="AU622" s="147" t="s">
        <v>83</v>
      </c>
      <c r="AY622" s="17" t="s">
        <v>191</v>
      </c>
      <c r="BE622" s="148">
        <f>IF(N622="základní",J622,0)</f>
        <v>0</v>
      </c>
      <c r="BF622" s="148">
        <f>IF(N622="snížená",J622,0)</f>
        <v>0</v>
      </c>
      <c r="BG622" s="148">
        <f>IF(N622="zákl. přenesená",J622,0)</f>
        <v>0</v>
      </c>
      <c r="BH622" s="148">
        <f>IF(N622="sníž. přenesená",J622,0)</f>
        <v>0</v>
      </c>
      <c r="BI622" s="148">
        <f>IF(N622="nulová",J622,0)</f>
        <v>0</v>
      </c>
      <c r="BJ622" s="17" t="s">
        <v>83</v>
      </c>
      <c r="BK622" s="148">
        <f>ROUND(I622*H622,2)</f>
        <v>0</v>
      </c>
      <c r="BL622" s="17" t="s">
        <v>200</v>
      </c>
      <c r="BM622" s="147" t="s">
        <v>1505</v>
      </c>
    </row>
    <row r="623" spans="2:65" s="1" customFormat="1" ht="24" customHeight="1">
      <c r="B623" s="32"/>
      <c r="C623" s="136" t="s">
        <v>864</v>
      </c>
      <c r="D623" s="136" t="s">
        <v>195</v>
      </c>
      <c r="E623" s="137" t="s">
        <v>5513</v>
      </c>
      <c r="F623" s="138" t="s">
        <v>5382</v>
      </c>
      <c r="G623" s="139" t="s">
        <v>271</v>
      </c>
      <c r="H623" s="140">
        <v>0.23499999999999999</v>
      </c>
      <c r="I623" s="141"/>
      <c r="J623" s="142">
        <f>ROUND(I623*H623,2)</f>
        <v>0</v>
      </c>
      <c r="K623" s="138" t="s">
        <v>1</v>
      </c>
      <c r="L623" s="32"/>
      <c r="M623" s="143" t="s">
        <v>1</v>
      </c>
      <c r="N623" s="144" t="s">
        <v>41</v>
      </c>
      <c r="P623" s="145">
        <f>O623*H623</f>
        <v>0</v>
      </c>
      <c r="Q623" s="145">
        <v>0</v>
      </c>
      <c r="R623" s="145">
        <f>Q623*H623</f>
        <v>0</v>
      </c>
      <c r="S623" s="145">
        <v>0</v>
      </c>
      <c r="T623" s="146">
        <f>S623*H623</f>
        <v>0</v>
      </c>
      <c r="AR623" s="147" t="s">
        <v>200</v>
      </c>
      <c r="AT623" s="147" t="s">
        <v>195</v>
      </c>
      <c r="AU623" s="147" t="s">
        <v>83</v>
      </c>
      <c r="AY623" s="17" t="s">
        <v>191</v>
      </c>
      <c r="BE623" s="148">
        <f>IF(N623="základní",J623,0)</f>
        <v>0</v>
      </c>
      <c r="BF623" s="148">
        <f>IF(N623="snížená",J623,0)</f>
        <v>0</v>
      </c>
      <c r="BG623" s="148">
        <f>IF(N623="zákl. přenesená",J623,0)</f>
        <v>0</v>
      </c>
      <c r="BH623" s="148">
        <f>IF(N623="sníž. přenesená",J623,0)</f>
        <v>0</v>
      </c>
      <c r="BI623" s="148">
        <f>IF(N623="nulová",J623,0)</f>
        <v>0</v>
      </c>
      <c r="BJ623" s="17" t="s">
        <v>83</v>
      </c>
      <c r="BK623" s="148">
        <f>ROUND(I623*H623,2)</f>
        <v>0</v>
      </c>
      <c r="BL623" s="17" t="s">
        <v>200</v>
      </c>
      <c r="BM623" s="147" t="s">
        <v>1519</v>
      </c>
    </row>
    <row r="624" spans="2:65" s="11" customFormat="1" ht="25.9" customHeight="1">
      <c r="B624" s="124"/>
      <c r="D624" s="125" t="s">
        <v>75</v>
      </c>
      <c r="E624" s="126" t="s">
        <v>5514</v>
      </c>
      <c r="F624" s="126" t="s">
        <v>5515</v>
      </c>
      <c r="I624" s="127"/>
      <c r="J624" s="128">
        <f>BK624</f>
        <v>0</v>
      </c>
      <c r="L624" s="124"/>
      <c r="M624" s="129"/>
      <c r="P624" s="130">
        <f>SUM(P625:P708)</f>
        <v>0</v>
      </c>
      <c r="R624" s="130">
        <f>SUM(R625:R708)</f>
        <v>0</v>
      </c>
      <c r="T624" s="131">
        <f>SUM(T625:T708)</f>
        <v>0</v>
      </c>
      <c r="AR624" s="125" t="s">
        <v>83</v>
      </c>
      <c r="AT624" s="132" t="s">
        <v>75</v>
      </c>
      <c r="AU624" s="132" t="s">
        <v>76</v>
      </c>
      <c r="AY624" s="125" t="s">
        <v>191</v>
      </c>
      <c r="BK624" s="133">
        <f>SUM(BK625:BK708)</f>
        <v>0</v>
      </c>
    </row>
    <row r="625" spans="2:65" s="1" customFormat="1" ht="40.9" customHeight="1">
      <c r="B625" s="32"/>
      <c r="C625" s="136" t="s">
        <v>926</v>
      </c>
      <c r="D625" s="136" t="s">
        <v>195</v>
      </c>
      <c r="E625" s="137" t="s">
        <v>5516</v>
      </c>
      <c r="F625" s="138" t="s">
        <v>5517</v>
      </c>
      <c r="G625" s="139" t="s">
        <v>378</v>
      </c>
      <c r="H625" s="140">
        <v>1</v>
      </c>
      <c r="I625" s="141"/>
      <c r="J625" s="142">
        <f>ROUND(I625*H625,2)</f>
        <v>0</v>
      </c>
      <c r="K625" s="138" t="s">
        <v>1</v>
      </c>
      <c r="L625" s="32"/>
      <c r="M625" s="143" t="s">
        <v>1</v>
      </c>
      <c r="N625" s="144" t="s">
        <v>41</v>
      </c>
      <c r="P625" s="145">
        <f>O625*H625</f>
        <v>0</v>
      </c>
      <c r="Q625" s="145">
        <v>0</v>
      </c>
      <c r="R625" s="145">
        <f>Q625*H625</f>
        <v>0</v>
      </c>
      <c r="S625" s="145">
        <v>0</v>
      </c>
      <c r="T625" s="146">
        <f>S625*H625</f>
        <v>0</v>
      </c>
      <c r="AR625" s="147" t="s">
        <v>200</v>
      </c>
      <c r="AT625" s="147" t="s">
        <v>195</v>
      </c>
      <c r="AU625" s="147" t="s">
        <v>83</v>
      </c>
      <c r="AY625" s="17" t="s">
        <v>191</v>
      </c>
      <c r="BE625" s="148">
        <f>IF(N625="základní",J625,0)</f>
        <v>0</v>
      </c>
      <c r="BF625" s="148">
        <f>IF(N625="snížená",J625,0)</f>
        <v>0</v>
      </c>
      <c r="BG625" s="148">
        <f>IF(N625="zákl. přenesená",J625,0)</f>
        <v>0</v>
      </c>
      <c r="BH625" s="148">
        <f>IF(N625="sníž. přenesená",J625,0)</f>
        <v>0</v>
      </c>
      <c r="BI625" s="148">
        <f>IF(N625="nulová",J625,0)</f>
        <v>0</v>
      </c>
      <c r="BJ625" s="17" t="s">
        <v>83</v>
      </c>
      <c r="BK625" s="148">
        <f>ROUND(I625*H625,2)</f>
        <v>0</v>
      </c>
      <c r="BL625" s="17" t="s">
        <v>200</v>
      </c>
      <c r="BM625" s="147" t="s">
        <v>1533</v>
      </c>
    </row>
    <row r="626" spans="2:65" s="12" customFormat="1">
      <c r="B626" s="153"/>
      <c r="D626" s="154" t="s">
        <v>205</v>
      </c>
      <c r="E626" s="155" t="s">
        <v>1</v>
      </c>
      <c r="F626" s="156" t="s">
        <v>5289</v>
      </c>
      <c r="H626" s="155" t="s">
        <v>1</v>
      </c>
      <c r="I626" s="157"/>
      <c r="L626" s="153"/>
      <c r="M626" s="158"/>
      <c r="T626" s="159"/>
      <c r="AT626" s="155" t="s">
        <v>205</v>
      </c>
      <c r="AU626" s="155" t="s">
        <v>83</v>
      </c>
      <c r="AV626" s="12" t="s">
        <v>83</v>
      </c>
      <c r="AW626" s="12" t="s">
        <v>34</v>
      </c>
      <c r="AX626" s="12" t="s">
        <v>76</v>
      </c>
      <c r="AY626" s="155" t="s">
        <v>191</v>
      </c>
    </row>
    <row r="627" spans="2:65" s="12" customFormat="1">
      <c r="B627" s="153"/>
      <c r="D627" s="154" t="s">
        <v>205</v>
      </c>
      <c r="E627" s="155" t="s">
        <v>1</v>
      </c>
      <c r="F627" s="156" t="s">
        <v>5483</v>
      </c>
      <c r="H627" s="155" t="s">
        <v>1</v>
      </c>
      <c r="I627" s="157"/>
      <c r="L627" s="153"/>
      <c r="M627" s="158"/>
      <c r="T627" s="159"/>
      <c r="AT627" s="155" t="s">
        <v>205</v>
      </c>
      <c r="AU627" s="155" t="s">
        <v>83</v>
      </c>
      <c r="AV627" s="12" t="s">
        <v>83</v>
      </c>
      <c r="AW627" s="12" t="s">
        <v>34</v>
      </c>
      <c r="AX627" s="12" t="s">
        <v>76</v>
      </c>
      <c r="AY627" s="155" t="s">
        <v>191</v>
      </c>
    </row>
    <row r="628" spans="2:65" s="12" customFormat="1">
      <c r="B628" s="153"/>
      <c r="D628" s="154" t="s">
        <v>205</v>
      </c>
      <c r="E628" s="155" t="s">
        <v>1</v>
      </c>
      <c r="F628" s="156" t="s">
        <v>5484</v>
      </c>
      <c r="H628" s="155" t="s">
        <v>1</v>
      </c>
      <c r="I628" s="157"/>
      <c r="L628" s="153"/>
      <c r="M628" s="158"/>
      <c r="T628" s="159"/>
      <c r="AT628" s="155" t="s">
        <v>205</v>
      </c>
      <c r="AU628" s="155" t="s">
        <v>83</v>
      </c>
      <c r="AV628" s="12" t="s">
        <v>83</v>
      </c>
      <c r="AW628" s="12" t="s">
        <v>34</v>
      </c>
      <c r="AX628" s="12" t="s">
        <v>76</v>
      </c>
      <c r="AY628" s="155" t="s">
        <v>191</v>
      </c>
    </row>
    <row r="629" spans="2:65" s="12" customFormat="1">
      <c r="B629" s="153"/>
      <c r="D629" s="154" t="s">
        <v>205</v>
      </c>
      <c r="E629" s="155" t="s">
        <v>1</v>
      </c>
      <c r="F629" s="156" t="s">
        <v>5436</v>
      </c>
      <c r="H629" s="155" t="s">
        <v>1</v>
      </c>
      <c r="I629" s="157"/>
      <c r="L629" s="153"/>
      <c r="M629" s="158"/>
      <c r="T629" s="159"/>
      <c r="AT629" s="155" t="s">
        <v>205</v>
      </c>
      <c r="AU629" s="155" t="s">
        <v>83</v>
      </c>
      <c r="AV629" s="12" t="s">
        <v>83</v>
      </c>
      <c r="AW629" s="12" t="s">
        <v>34</v>
      </c>
      <c r="AX629" s="12" t="s">
        <v>76</v>
      </c>
      <c r="AY629" s="155" t="s">
        <v>191</v>
      </c>
    </row>
    <row r="630" spans="2:65" s="12" customFormat="1">
      <c r="B630" s="153"/>
      <c r="D630" s="154" t="s">
        <v>205</v>
      </c>
      <c r="E630" s="155" t="s">
        <v>1</v>
      </c>
      <c r="F630" s="156" t="s">
        <v>5485</v>
      </c>
      <c r="H630" s="155" t="s">
        <v>1</v>
      </c>
      <c r="I630" s="157"/>
      <c r="L630" s="153"/>
      <c r="M630" s="158"/>
      <c r="T630" s="159"/>
      <c r="AT630" s="155" t="s">
        <v>205</v>
      </c>
      <c r="AU630" s="155" t="s">
        <v>83</v>
      </c>
      <c r="AV630" s="12" t="s">
        <v>83</v>
      </c>
      <c r="AW630" s="12" t="s">
        <v>34</v>
      </c>
      <c r="AX630" s="12" t="s">
        <v>76</v>
      </c>
      <c r="AY630" s="155" t="s">
        <v>191</v>
      </c>
    </row>
    <row r="631" spans="2:65" s="12" customFormat="1">
      <c r="B631" s="153"/>
      <c r="D631" s="154" t="s">
        <v>205</v>
      </c>
      <c r="E631" s="155" t="s">
        <v>1</v>
      </c>
      <c r="F631" s="156" t="s">
        <v>5390</v>
      </c>
      <c r="H631" s="155" t="s">
        <v>1</v>
      </c>
      <c r="I631" s="157"/>
      <c r="L631" s="153"/>
      <c r="M631" s="158"/>
      <c r="T631" s="159"/>
      <c r="AT631" s="155" t="s">
        <v>205</v>
      </c>
      <c r="AU631" s="155" t="s">
        <v>83</v>
      </c>
      <c r="AV631" s="12" t="s">
        <v>83</v>
      </c>
      <c r="AW631" s="12" t="s">
        <v>34</v>
      </c>
      <c r="AX631" s="12" t="s">
        <v>76</v>
      </c>
      <c r="AY631" s="155" t="s">
        <v>191</v>
      </c>
    </row>
    <row r="632" spans="2:65" s="12" customFormat="1">
      <c r="B632" s="153"/>
      <c r="D632" s="154" t="s">
        <v>205</v>
      </c>
      <c r="E632" s="155" t="s">
        <v>1</v>
      </c>
      <c r="F632" s="156" t="s">
        <v>5391</v>
      </c>
      <c r="H632" s="155" t="s">
        <v>1</v>
      </c>
      <c r="I632" s="157"/>
      <c r="L632" s="153"/>
      <c r="M632" s="158"/>
      <c r="T632" s="159"/>
      <c r="AT632" s="155" t="s">
        <v>205</v>
      </c>
      <c r="AU632" s="155" t="s">
        <v>83</v>
      </c>
      <c r="AV632" s="12" t="s">
        <v>83</v>
      </c>
      <c r="AW632" s="12" t="s">
        <v>34</v>
      </c>
      <c r="AX632" s="12" t="s">
        <v>76</v>
      </c>
      <c r="AY632" s="155" t="s">
        <v>191</v>
      </c>
    </row>
    <row r="633" spans="2:65" s="12" customFormat="1">
      <c r="B633" s="153"/>
      <c r="D633" s="154" t="s">
        <v>205</v>
      </c>
      <c r="E633" s="155" t="s">
        <v>1</v>
      </c>
      <c r="F633" s="156" t="s">
        <v>5486</v>
      </c>
      <c r="H633" s="155" t="s">
        <v>1</v>
      </c>
      <c r="I633" s="157"/>
      <c r="L633" s="153"/>
      <c r="M633" s="158"/>
      <c r="T633" s="159"/>
      <c r="AT633" s="155" t="s">
        <v>205</v>
      </c>
      <c r="AU633" s="155" t="s">
        <v>83</v>
      </c>
      <c r="AV633" s="12" t="s">
        <v>83</v>
      </c>
      <c r="AW633" s="12" t="s">
        <v>34</v>
      </c>
      <c r="AX633" s="12" t="s">
        <v>76</v>
      </c>
      <c r="AY633" s="155" t="s">
        <v>191</v>
      </c>
    </row>
    <row r="634" spans="2:65" s="12" customFormat="1">
      <c r="B634" s="153"/>
      <c r="D634" s="154" t="s">
        <v>205</v>
      </c>
      <c r="E634" s="155" t="s">
        <v>1</v>
      </c>
      <c r="F634" s="156" t="s">
        <v>5392</v>
      </c>
      <c r="H634" s="155" t="s">
        <v>1</v>
      </c>
      <c r="I634" s="157"/>
      <c r="L634" s="153"/>
      <c r="M634" s="158"/>
      <c r="T634" s="159"/>
      <c r="AT634" s="155" t="s">
        <v>205</v>
      </c>
      <c r="AU634" s="155" t="s">
        <v>83</v>
      </c>
      <c r="AV634" s="12" t="s">
        <v>83</v>
      </c>
      <c r="AW634" s="12" t="s">
        <v>34</v>
      </c>
      <c r="AX634" s="12" t="s">
        <v>76</v>
      </c>
      <c r="AY634" s="155" t="s">
        <v>191</v>
      </c>
    </row>
    <row r="635" spans="2:65" s="12" customFormat="1">
      <c r="B635" s="153"/>
      <c r="D635" s="154" t="s">
        <v>205</v>
      </c>
      <c r="E635" s="155" t="s">
        <v>1</v>
      </c>
      <c r="F635" s="156" t="s">
        <v>5316</v>
      </c>
      <c r="H635" s="155" t="s">
        <v>1</v>
      </c>
      <c r="I635" s="157"/>
      <c r="L635" s="153"/>
      <c r="M635" s="158"/>
      <c r="T635" s="159"/>
      <c r="AT635" s="155" t="s">
        <v>205</v>
      </c>
      <c r="AU635" s="155" t="s">
        <v>83</v>
      </c>
      <c r="AV635" s="12" t="s">
        <v>83</v>
      </c>
      <c r="AW635" s="12" t="s">
        <v>34</v>
      </c>
      <c r="AX635" s="12" t="s">
        <v>76</v>
      </c>
      <c r="AY635" s="155" t="s">
        <v>191</v>
      </c>
    </row>
    <row r="636" spans="2:65" s="13" customFormat="1">
      <c r="B636" s="160"/>
      <c r="D636" s="154" t="s">
        <v>205</v>
      </c>
      <c r="E636" s="161" t="s">
        <v>1</v>
      </c>
      <c r="F636" s="162" t="s">
        <v>83</v>
      </c>
      <c r="H636" s="163">
        <v>1</v>
      </c>
      <c r="I636" s="164"/>
      <c r="L636" s="160"/>
      <c r="M636" s="165"/>
      <c r="T636" s="166"/>
      <c r="AT636" s="161" t="s">
        <v>205</v>
      </c>
      <c r="AU636" s="161" t="s">
        <v>83</v>
      </c>
      <c r="AV636" s="13" t="s">
        <v>85</v>
      </c>
      <c r="AW636" s="13" t="s">
        <v>34</v>
      </c>
      <c r="AX636" s="13" t="s">
        <v>76</v>
      </c>
      <c r="AY636" s="161" t="s">
        <v>191</v>
      </c>
    </row>
    <row r="637" spans="2:65" s="14" customFormat="1">
      <c r="B637" s="167"/>
      <c r="D637" s="154" t="s">
        <v>205</v>
      </c>
      <c r="E637" s="168" t="s">
        <v>1</v>
      </c>
      <c r="F637" s="169" t="s">
        <v>217</v>
      </c>
      <c r="H637" s="170">
        <v>1</v>
      </c>
      <c r="I637" s="171"/>
      <c r="L637" s="167"/>
      <c r="M637" s="172"/>
      <c r="T637" s="173"/>
      <c r="AT637" s="168" t="s">
        <v>205</v>
      </c>
      <c r="AU637" s="168" t="s">
        <v>83</v>
      </c>
      <c r="AV637" s="14" t="s">
        <v>200</v>
      </c>
      <c r="AW637" s="14" t="s">
        <v>34</v>
      </c>
      <c r="AX637" s="14" t="s">
        <v>83</v>
      </c>
      <c r="AY637" s="168" t="s">
        <v>191</v>
      </c>
    </row>
    <row r="638" spans="2:65" s="1" customFormat="1" ht="24" customHeight="1">
      <c r="B638" s="32"/>
      <c r="C638" s="136" t="s">
        <v>934</v>
      </c>
      <c r="D638" s="136" t="s">
        <v>195</v>
      </c>
      <c r="E638" s="137" t="s">
        <v>5518</v>
      </c>
      <c r="F638" s="138" t="s">
        <v>5438</v>
      </c>
      <c r="G638" s="139" t="s">
        <v>378</v>
      </c>
      <c r="H638" s="140">
        <v>2</v>
      </c>
      <c r="I638" s="141"/>
      <c r="J638" s="142">
        <f>ROUND(I638*H638,2)</f>
        <v>0</v>
      </c>
      <c r="K638" s="138" t="s">
        <v>1</v>
      </c>
      <c r="L638" s="32"/>
      <c r="M638" s="143" t="s">
        <v>1</v>
      </c>
      <c r="N638" s="144" t="s">
        <v>41</v>
      </c>
      <c r="P638" s="145">
        <f>O638*H638</f>
        <v>0</v>
      </c>
      <c r="Q638" s="145">
        <v>0</v>
      </c>
      <c r="R638" s="145">
        <f>Q638*H638</f>
        <v>0</v>
      </c>
      <c r="S638" s="145">
        <v>0</v>
      </c>
      <c r="T638" s="146">
        <f>S638*H638</f>
        <v>0</v>
      </c>
      <c r="AR638" s="147" t="s">
        <v>200</v>
      </c>
      <c r="AT638" s="147" t="s">
        <v>195</v>
      </c>
      <c r="AU638" s="147" t="s">
        <v>83</v>
      </c>
      <c r="AY638" s="17" t="s">
        <v>191</v>
      </c>
      <c r="BE638" s="148">
        <f>IF(N638="základní",J638,0)</f>
        <v>0</v>
      </c>
      <c r="BF638" s="148">
        <f>IF(N638="snížená",J638,0)</f>
        <v>0</v>
      </c>
      <c r="BG638" s="148">
        <f>IF(N638="zákl. přenesená",J638,0)</f>
        <v>0</v>
      </c>
      <c r="BH638" s="148">
        <f>IF(N638="sníž. přenesená",J638,0)</f>
        <v>0</v>
      </c>
      <c r="BI638" s="148">
        <f>IF(N638="nulová",J638,0)</f>
        <v>0</v>
      </c>
      <c r="BJ638" s="17" t="s">
        <v>83</v>
      </c>
      <c r="BK638" s="148">
        <f>ROUND(I638*H638,2)</f>
        <v>0</v>
      </c>
      <c r="BL638" s="17" t="s">
        <v>200</v>
      </c>
      <c r="BM638" s="147" t="s">
        <v>1544</v>
      </c>
    </row>
    <row r="639" spans="2:65" s="12" customFormat="1">
      <c r="B639" s="153"/>
      <c r="D639" s="154" t="s">
        <v>205</v>
      </c>
      <c r="E639" s="155" t="s">
        <v>1</v>
      </c>
      <c r="F639" s="156" t="s">
        <v>5316</v>
      </c>
      <c r="H639" s="155" t="s">
        <v>1</v>
      </c>
      <c r="I639" s="157"/>
      <c r="L639" s="153"/>
      <c r="M639" s="158"/>
      <c r="T639" s="159"/>
      <c r="AT639" s="155" t="s">
        <v>205</v>
      </c>
      <c r="AU639" s="155" t="s">
        <v>83</v>
      </c>
      <c r="AV639" s="12" t="s">
        <v>83</v>
      </c>
      <c r="AW639" s="12" t="s">
        <v>34</v>
      </c>
      <c r="AX639" s="12" t="s">
        <v>76</v>
      </c>
      <c r="AY639" s="155" t="s">
        <v>191</v>
      </c>
    </row>
    <row r="640" spans="2:65" s="13" customFormat="1">
      <c r="B640" s="160"/>
      <c r="D640" s="154" t="s">
        <v>205</v>
      </c>
      <c r="E640" s="161" t="s">
        <v>1</v>
      </c>
      <c r="F640" s="162" t="s">
        <v>85</v>
      </c>
      <c r="H640" s="163">
        <v>2</v>
      </c>
      <c r="I640" s="164"/>
      <c r="L640" s="160"/>
      <c r="M640" s="165"/>
      <c r="T640" s="166"/>
      <c r="AT640" s="161" t="s">
        <v>205</v>
      </c>
      <c r="AU640" s="161" t="s">
        <v>83</v>
      </c>
      <c r="AV640" s="13" t="s">
        <v>85</v>
      </c>
      <c r="AW640" s="13" t="s">
        <v>34</v>
      </c>
      <c r="AX640" s="13" t="s">
        <v>76</v>
      </c>
      <c r="AY640" s="161" t="s">
        <v>191</v>
      </c>
    </row>
    <row r="641" spans="2:65" s="14" customFormat="1">
      <c r="B641" s="167"/>
      <c r="D641" s="154" t="s">
        <v>205</v>
      </c>
      <c r="E641" s="168" t="s">
        <v>1</v>
      </c>
      <c r="F641" s="169" t="s">
        <v>217</v>
      </c>
      <c r="H641" s="170">
        <v>2</v>
      </c>
      <c r="I641" s="171"/>
      <c r="L641" s="167"/>
      <c r="M641" s="172"/>
      <c r="T641" s="173"/>
      <c r="AT641" s="168" t="s">
        <v>205</v>
      </c>
      <c r="AU641" s="168" t="s">
        <v>83</v>
      </c>
      <c r="AV641" s="14" t="s">
        <v>200</v>
      </c>
      <c r="AW641" s="14" t="s">
        <v>34</v>
      </c>
      <c r="AX641" s="14" t="s">
        <v>83</v>
      </c>
      <c r="AY641" s="168" t="s">
        <v>191</v>
      </c>
    </row>
    <row r="642" spans="2:65" s="1" customFormat="1" ht="26.45" customHeight="1">
      <c r="B642" s="32"/>
      <c r="C642" s="136" t="s">
        <v>942</v>
      </c>
      <c r="D642" s="136" t="s">
        <v>195</v>
      </c>
      <c r="E642" s="137" t="s">
        <v>5519</v>
      </c>
      <c r="F642" s="138" t="s">
        <v>5440</v>
      </c>
      <c r="G642" s="139" t="s">
        <v>378</v>
      </c>
      <c r="H642" s="140">
        <v>1</v>
      </c>
      <c r="I642" s="141"/>
      <c r="J642" s="142">
        <f>ROUND(I642*H642,2)</f>
        <v>0</v>
      </c>
      <c r="K642" s="138" t="s">
        <v>1</v>
      </c>
      <c r="L642" s="32"/>
      <c r="M642" s="143" t="s">
        <v>1</v>
      </c>
      <c r="N642" s="144" t="s">
        <v>41</v>
      </c>
      <c r="P642" s="145">
        <f>O642*H642</f>
        <v>0</v>
      </c>
      <c r="Q642" s="145">
        <v>0</v>
      </c>
      <c r="R642" s="145">
        <f>Q642*H642</f>
        <v>0</v>
      </c>
      <c r="S642" s="145">
        <v>0</v>
      </c>
      <c r="T642" s="146">
        <f>S642*H642</f>
        <v>0</v>
      </c>
      <c r="AR642" s="147" t="s">
        <v>200</v>
      </c>
      <c r="AT642" s="147" t="s">
        <v>195</v>
      </c>
      <c r="AU642" s="147" t="s">
        <v>83</v>
      </c>
      <c r="AY642" s="17" t="s">
        <v>191</v>
      </c>
      <c r="BE642" s="148">
        <f>IF(N642="základní",J642,0)</f>
        <v>0</v>
      </c>
      <c r="BF642" s="148">
        <f>IF(N642="snížená",J642,0)</f>
        <v>0</v>
      </c>
      <c r="BG642" s="148">
        <f>IF(N642="zákl. přenesená",J642,0)</f>
        <v>0</v>
      </c>
      <c r="BH642" s="148">
        <f>IF(N642="sníž. přenesená",J642,0)</f>
        <v>0</v>
      </c>
      <c r="BI642" s="148">
        <f>IF(N642="nulová",J642,0)</f>
        <v>0</v>
      </c>
      <c r="BJ642" s="17" t="s">
        <v>83</v>
      </c>
      <c r="BK642" s="148">
        <f>ROUND(I642*H642,2)</f>
        <v>0</v>
      </c>
      <c r="BL642" s="17" t="s">
        <v>200</v>
      </c>
      <c r="BM642" s="147" t="s">
        <v>1554</v>
      </c>
    </row>
    <row r="643" spans="2:65" s="12" customFormat="1">
      <c r="B643" s="153"/>
      <c r="D643" s="154" t="s">
        <v>205</v>
      </c>
      <c r="E643" s="155" t="s">
        <v>1</v>
      </c>
      <c r="F643" s="156" t="s">
        <v>5316</v>
      </c>
      <c r="H643" s="155" t="s">
        <v>1</v>
      </c>
      <c r="I643" s="157"/>
      <c r="L643" s="153"/>
      <c r="M643" s="158"/>
      <c r="T643" s="159"/>
      <c r="AT643" s="155" t="s">
        <v>205</v>
      </c>
      <c r="AU643" s="155" t="s">
        <v>83</v>
      </c>
      <c r="AV643" s="12" t="s">
        <v>83</v>
      </c>
      <c r="AW643" s="12" t="s">
        <v>34</v>
      </c>
      <c r="AX643" s="12" t="s">
        <v>76</v>
      </c>
      <c r="AY643" s="155" t="s">
        <v>191</v>
      </c>
    </row>
    <row r="644" spans="2:65" s="13" customFormat="1">
      <c r="B644" s="160"/>
      <c r="D644" s="154" t="s">
        <v>205</v>
      </c>
      <c r="E644" s="161" t="s">
        <v>1</v>
      </c>
      <c r="F644" s="162" t="s">
        <v>83</v>
      </c>
      <c r="H644" s="163">
        <v>1</v>
      </c>
      <c r="I644" s="164"/>
      <c r="L644" s="160"/>
      <c r="M644" s="165"/>
      <c r="T644" s="166"/>
      <c r="AT644" s="161" t="s">
        <v>205</v>
      </c>
      <c r="AU644" s="161" t="s">
        <v>83</v>
      </c>
      <c r="AV644" s="13" t="s">
        <v>85</v>
      </c>
      <c r="AW644" s="13" t="s">
        <v>34</v>
      </c>
      <c r="AX644" s="13" t="s">
        <v>76</v>
      </c>
      <c r="AY644" s="161" t="s">
        <v>191</v>
      </c>
    </row>
    <row r="645" spans="2:65" s="14" customFormat="1">
      <c r="B645" s="167"/>
      <c r="D645" s="154" t="s">
        <v>205</v>
      </c>
      <c r="E645" s="168" t="s">
        <v>1</v>
      </c>
      <c r="F645" s="169" t="s">
        <v>217</v>
      </c>
      <c r="H645" s="170">
        <v>1</v>
      </c>
      <c r="I645" s="171"/>
      <c r="L645" s="167"/>
      <c r="M645" s="172"/>
      <c r="T645" s="173"/>
      <c r="AT645" s="168" t="s">
        <v>205</v>
      </c>
      <c r="AU645" s="168" t="s">
        <v>83</v>
      </c>
      <c r="AV645" s="14" t="s">
        <v>200</v>
      </c>
      <c r="AW645" s="14" t="s">
        <v>34</v>
      </c>
      <c r="AX645" s="14" t="s">
        <v>83</v>
      </c>
      <c r="AY645" s="168" t="s">
        <v>191</v>
      </c>
    </row>
    <row r="646" spans="2:65" s="1" customFormat="1" ht="24" customHeight="1">
      <c r="B646" s="32"/>
      <c r="C646" s="136" t="s">
        <v>955</v>
      </c>
      <c r="D646" s="136" t="s">
        <v>195</v>
      </c>
      <c r="E646" s="137" t="s">
        <v>5520</v>
      </c>
      <c r="F646" s="138" t="s">
        <v>5442</v>
      </c>
      <c r="G646" s="139" t="s">
        <v>378</v>
      </c>
      <c r="H646" s="140">
        <v>1</v>
      </c>
      <c r="I646" s="141"/>
      <c r="J646" s="142">
        <f>ROUND(I646*H646,2)</f>
        <v>0</v>
      </c>
      <c r="K646" s="138" t="s">
        <v>1</v>
      </c>
      <c r="L646" s="32"/>
      <c r="M646" s="143" t="s">
        <v>1</v>
      </c>
      <c r="N646" s="144" t="s">
        <v>41</v>
      </c>
      <c r="P646" s="145">
        <f>O646*H646</f>
        <v>0</v>
      </c>
      <c r="Q646" s="145">
        <v>0</v>
      </c>
      <c r="R646" s="145">
        <f>Q646*H646</f>
        <v>0</v>
      </c>
      <c r="S646" s="145">
        <v>0</v>
      </c>
      <c r="T646" s="146">
        <f>S646*H646</f>
        <v>0</v>
      </c>
      <c r="AR646" s="147" t="s">
        <v>200</v>
      </c>
      <c r="AT646" s="147" t="s">
        <v>195</v>
      </c>
      <c r="AU646" s="147" t="s">
        <v>83</v>
      </c>
      <c r="AY646" s="17" t="s">
        <v>191</v>
      </c>
      <c r="BE646" s="148">
        <f>IF(N646="základní",J646,0)</f>
        <v>0</v>
      </c>
      <c r="BF646" s="148">
        <f>IF(N646="snížená",J646,0)</f>
        <v>0</v>
      </c>
      <c r="BG646" s="148">
        <f>IF(N646="zákl. přenesená",J646,0)</f>
        <v>0</v>
      </c>
      <c r="BH646" s="148">
        <f>IF(N646="sníž. přenesená",J646,0)</f>
        <v>0</v>
      </c>
      <c r="BI646" s="148">
        <f>IF(N646="nulová",J646,0)</f>
        <v>0</v>
      </c>
      <c r="BJ646" s="17" t="s">
        <v>83</v>
      </c>
      <c r="BK646" s="148">
        <f>ROUND(I646*H646,2)</f>
        <v>0</v>
      </c>
      <c r="BL646" s="17" t="s">
        <v>200</v>
      </c>
      <c r="BM646" s="147" t="s">
        <v>1566</v>
      </c>
    </row>
    <row r="647" spans="2:65" s="12" customFormat="1">
      <c r="B647" s="153"/>
      <c r="D647" s="154" t="s">
        <v>205</v>
      </c>
      <c r="E647" s="155" t="s">
        <v>1</v>
      </c>
      <c r="F647" s="156" t="s">
        <v>5316</v>
      </c>
      <c r="H647" s="155" t="s">
        <v>1</v>
      </c>
      <c r="I647" s="157"/>
      <c r="L647" s="153"/>
      <c r="M647" s="158"/>
      <c r="T647" s="159"/>
      <c r="AT647" s="155" t="s">
        <v>205</v>
      </c>
      <c r="AU647" s="155" t="s">
        <v>83</v>
      </c>
      <c r="AV647" s="12" t="s">
        <v>83</v>
      </c>
      <c r="AW647" s="12" t="s">
        <v>34</v>
      </c>
      <c r="AX647" s="12" t="s">
        <v>76</v>
      </c>
      <c r="AY647" s="155" t="s">
        <v>191</v>
      </c>
    </row>
    <row r="648" spans="2:65" s="13" customFormat="1">
      <c r="B648" s="160"/>
      <c r="D648" s="154" t="s">
        <v>205</v>
      </c>
      <c r="E648" s="161" t="s">
        <v>1</v>
      </c>
      <c r="F648" s="162" t="s">
        <v>83</v>
      </c>
      <c r="H648" s="163">
        <v>1</v>
      </c>
      <c r="I648" s="164"/>
      <c r="L648" s="160"/>
      <c r="M648" s="165"/>
      <c r="T648" s="166"/>
      <c r="AT648" s="161" t="s">
        <v>205</v>
      </c>
      <c r="AU648" s="161" t="s">
        <v>83</v>
      </c>
      <c r="AV648" s="13" t="s">
        <v>85</v>
      </c>
      <c r="AW648" s="13" t="s">
        <v>34</v>
      </c>
      <c r="AX648" s="13" t="s">
        <v>76</v>
      </c>
      <c r="AY648" s="161" t="s">
        <v>191</v>
      </c>
    </row>
    <row r="649" spans="2:65" s="14" customFormat="1">
      <c r="B649" s="167"/>
      <c r="D649" s="154" t="s">
        <v>205</v>
      </c>
      <c r="E649" s="168" t="s">
        <v>1</v>
      </c>
      <c r="F649" s="169" t="s">
        <v>217</v>
      </c>
      <c r="H649" s="170">
        <v>1</v>
      </c>
      <c r="I649" s="171"/>
      <c r="L649" s="167"/>
      <c r="M649" s="172"/>
      <c r="T649" s="173"/>
      <c r="AT649" s="168" t="s">
        <v>205</v>
      </c>
      <c r="AU649" s="168" t="s">
        <v>83</v>
      </c>
      <c r="AV649" s="14" t="s">
        <v>200</v>
      </c>
      <c r="AW649" s="14" t="s">
        <v>34</v>
      </c>
      <c r="AX649" s="14" t="s">
        <v>83</v>
      </c>
      <c r="AY649" s="168" t="s">
        <v>191</v>
      </c>
    </row>
    <row r="650" spans="2:65" s="1" customFormat="1" ht="36" customHeight="1">
      <c r="B650" s="32"/>
      <c r="C650" s="136" t="s">
        <v>959</v>
      </c>
      <c r="D650" s="136" t="s">
        <v>195</v>
      </c>
      <c r="E650" s="137" t="s">
        <v>5521</v>
      </c>
      <c r="F650" s="138" t="s">
        <v>5400</v>
      </c>
      <c r="G650" s="139" t="s">
        <v>378</v>
      </c>
      <c r="H650" s="140">
        <v>4</v>
      </c>
      <c r="I650" s="141"/>
      <c r="J650" s="142">
        <f>ROUND(I650*H650,2)</f>
        <v>0</v>
      </c>
      <c r="K650" s="138" t="s">
        <v>1</v>
      </c>
      <c r="L650" s="32"/>
      <c r="M650" s="143" t="s">
        <v>1</v>
      </c>
      <c r="N650" s="144" t="s">
        <v>41</v>
      </c>
      <c r="P650" s="145">
        <f>O650*H650</f>
        <v>0</v>
      </c>
      <c r="Q650" s="145">
        <v>0</v>
      </c>
      <c r="R650" s="145">
        <f>Q650*H650</f>
        <v>0</v>
      </c>
      <c r="S650" s="145">
        <v>0</v>
      </c>
      <c r="T650" s="146">
        <f>S650*H650</f>
        <v>0</v>
      </c>
      <c r="AR650" s="147" t="s">
        <v>200</v>
      </c>
      <c r="AT650" s="147" t="s">
        <v>195</v>
      </c>
      <c r="AU650" s="147" t="s">
        <v>83</v>
      </c>
      <c r="AY650" s="17" t="s">
        <v>191</v>
      </c>
      <c r="BE650" s="148">
        <f>IF(N650="základní",J650,0)</f>
        <v>0</v>
      </c>
      <c r="BF650" s="148">
        <f>IF(N650="snížená",J650,0)</f>
        <v>0</v>
      </c>
      <c r="BG650" s="148">
        <f>IF(N650="zákl. přenesená",J650,0)</f>
        <v>0</v>
      </c>
      <c r="BH650" s="148">
        <f>IF(N650="sníž. přenesená",J650,0)</f>
        <v>0</v>
      </c>
      <c r="BI650" s="148">
        <f>IF(N650="nulová",J650,0)</f>
        <v>0</v>
      </c>
      <c r="BJ650" s="17" t="s">
        <v>83</v>
      </c>
      <c r="BK650" s="148">
        <f>ROUND(I650*H650,2)</f>
        <v>0</v>
      </c>
      <c r="BL650" s="17" t="s">
        <v>200</v>
      </c>
      <c r="BM650" s="147" t="s">
        <v>1574</v>
      </c>
    </row>
    <row r="651" spans="2:65" s="12" customFormat="1">
      <c r="B651" s="153"/>
      <c r="D651" s="154" t="s">
        <v>205</v>
      </c>
      <c r="E651" s="155" t="s">
        <v>1</v>
      </c>
      <c r="F651" s="156" t="s">
        <v>5316</v>
      </c>
      <c r="H651" s="155" t="s">
        <v>1</v>
      </c>
      <c r="I651" s="157"/>
      <c r="L651" s="153"/>
      <c r="M651" s="158"/>
      <c r="T651" s="159"/>
      <c r="AT651" s="155" t="s">
        <v>205</v>
      </c>
      <c r="AU651" s="155" t="s">
        <v>83</v>
      </c>
      <c r="AV651" s="12" t="s">
        <v>83</v>
      </c>
      <c r="AW651" s="12" t="s">
        <v>34</v>
      </c>
      <c r="AX651" s="12" t="s">
        <v>76</v>
      </c>
      <c r="AY651" s="155" t="s">
        <v>191</v>
      </c>
    </row>
    <row r="652" spans="2:65" s="13" customFormat="1">
      <c r="B652" s="160"/>
      <c r="D652" s="154" t="s">
        <v>205</v>
      </c>
      <c r="E652" s="161" t="s">
        <v>1</v>
      </c>
      <c r="F652" s="162" t="s">
        <v>200</v>
      </c>
      <c r="H652" s="163">
        <v>4</v>
      </c>
      <c r="I652" s="164"/>
      <c r="L652" s="160"/>
      <c r="M652" s="165"/>
      <c r="T652" s="166"/>
      <c r="AT652" s="161" t="s">
        <v>205</v>
      </c>
      <c r="AU652" s="161" t="s">
        <v>83</v>
      </c>
      <c r="AV652" s="13" t="s">
        <v>85</v>
      </c>
      <c r="AW652" s="13" t="s">
        <v>34</v>
      </c>
      <c r="AX652" s="13" t="s">
        <v>76</v>
      </c>
      <c r="AY652" s="161" t="s">
        <v>191</v>
      </c>
    </row>
    <row r="653" spans="2:65" s="14" customFormat="1">
      <c r="B653" s="167"/>
      <c r="D653" s="154" t="s">
        <v>205</v>
      </c>
      <c r="E653" s="168" t="s">
        <v>1</v>
      </c>
      <c r="F653" s="169" t="s">
        <v>217</v>
      </c>
      <c r="H653" s="170">
        <v>4</v>
      </c>
      <c r="I653" s="171"/>
      <c r="L653" s="167"/>
      <c r="M653" s="172"/>
      <c r="T653" s="173"/>
      <c r="AT653" s="168" t="s">
        <v>205</v>
      </c>
      <c r="AU653" s="168" t="s">
        <v>83</v>
      </c>
      <c r="AV653" s="14" t="s">
        <v>200</v>
      </c>
      <c r="AW653" s="14" t="s">
        <v>34</v>
      </c>
      <c r="AX653" s="14" t="s">
        <v>83</v>
      </c>
      <c r="AY653" s="168" t="s">
        <v>191</v>
      </c>
    </row>
    <row r="654" spans="2:65" s="1" customFormat="1" ht="60" customHeight="1">
      <c r="B654" s="32"/>
      <c r="C654" s="136" t="s">
        <v>968</v>
      </c>
      <c r="D654" s="136" t="s">
        <v>195</v>
      </c>
      <c r="E654" s="137" t="s">
        <v>5522</v>
      </c>
      <c r="F654" s="138" t="s">
        <v>5523</v>
      </c>
      <c r="G654" s="139" t="s">
        <v>378</v>
      </c>
      <c r="H654" s="140">
        <v>1</v>
      </c>
      <c r="I654" s="141"/>
      <c r="J654" s="142">
        <f>ROUND(I654*H654,2)</f>
        <v>0</v>
      </c>
      <c r="K654" s="138" t="s">
        <v>1</v>
      </c>
      <c r="L654" s="32"/>
      <c r="M654" s="143" t="s">
        <v>1</v>
      </c>
      <c r="N654" s="144" t="s">
        <v>41</v>
      </c>
      <c r="P654" s="145">
        <f>O654*H654</f>
        <v>0</v>
      </c>
      <c r="Q654" s="145">
        <v>0</v>
      </c>
      <c r="R654" s="145">
        <f>Q654*H654</f>
        <v>0</v>
      </c>
      <c r="S654" s="145">
        <v>0</v>
      </c>
      <c r="T654" s="146">
        <f>S654*H654</f>
        <v>0</v>
      </c>
      <c r="AR654" s="147" t="s">
        <v>200</v>
      </c>
      <c r="AT654" s="147" t="s">
        <v>195</v>
      </c>
      <c r="AU654" s="147" t="s">
        <v>83</v>
      </c>
      <c r="AY654" s="17" t="s">
        <v>191</v>
      </c>
      <c r="BE654" s="148">
        <f>IF(N654="základní",J654,0)</f>
        <v>0</v>
      </c>
      <c r="BF654" s="148">
        <f>IF(N654="snížená",J654,0)</f>
        <v>0</v>
      </c>
      <c r="BG654" s="148">
        <f>IF(N654="zákl. přenesená",J654,0)</f>
        <v>0</v>
      </c>
      <c r="BH654" s="148">
        <f>IF(N654="sníž. přenesená",J654,0)</f>
        <v>0</v>
      </c>
      <c r="BI654" s="148">
        <f>IF(N654="nulová",J654,0)</f>
        <v>0</v>
      </c>
      <c r="BJ654" s="17" t="s">
        <v>83</v>
      </c>
      <c r="BK654" s="148">
        <f>ROUND(I654*H654,2)</f>
        <v>0</v>
      </c>
      <c r="BL654" s="17" t="s">
        <v>200</v>
      </c>
      <c r="BM654" s="147" t="s">
        <v>1585</v>
      </c>
    </row>
    <row r="655" spans="2:65" s="12" customFormat="1">
      <c r="B655" s="153"/>
      <c r="D655" s="154" t="s">
        <v>205</v>
      </c>
      <c r="E655" s="155" t="s">
        <v>1</v>
      </c>
      <c r="F655" s="156" t="s">
        <v>5289</v>
      </c>
      <c r="H655" s="155" t="s">
        <v>1</v>
      </c>
      <c r="I655" s="157"/>
      <c r="L655" s="153"/>
      <c r="M655" s="158"/>
      <c r="T655" s="159"/>
      <c r="AT655" s="155" t="s">
        <v>205</v>
      </c>
      <c r="AU655" s="155" t="s">
        <v>83</v>
      </c>
      <c r="AV655" s="12" t="s">
        <v>83</v>
      </c>
      <c r="AW655" s="12" t="s">
        <v>34</v>
      </c>
      <c r="AX655" s="12" t="s">
        <v>76</v>
      </c>
      <c r="AY655" s="155" t="s">
        <v>191</v>
      </c>
    </row>
    <row r="656" spans="2:65" s="12" customFormat="1">
      <c r="B656" s="153"/>
      <c r="D656" s="154" t="s">
        <v>205</v>
      </c>
      <c r="E656" s="155" t="s">
        <v>1</v>
      </c>
      <c r="F656" s="156" t="s">
        <v>5493</v>
      </c>
      <c r="H656" s="155" t="s">
        <v>1</v>
      </c>
      <c r="I656" s="157"/>
      <c r="L656" s="153"/>
      <c r="M656" s="158"/>
      <c r="T656" s="159"/>
      <c r="AT656" s="155" t="s">
        <v>205</v>
      </c>
      <c r="AU656" s="155" t="s">
        <v>83</v>
      </c>
      <c r="AV656" s="12" t="s">
        <v>83</v>
      </c>
      <c r="AW656" s="12" t="s">
        <v>34</v>
      </c>
      <c r="AX656" s="12" t="s">
        <v>76</v>
      </c>
      <c r="AY656" s="155" t="s">
        <v>191</v>
      </c>
    </row>
    <row r="657" spans="2:65" s="12" customFormat="1">
      <c r="B657" s="153"/>
      <c r="D657" s="154" t="s">
        <v>205</v>
      </c>
      <c r="E657" s="155" t="s">
        <v>1</v>
      </c>
      <c r="F657" s="156" t="s">
        <v>5494</v>
      </c>
      <c r="H657" s="155" t="s">
        <v>1</v>
      </c>
      <c r="I657" s="157"/>
      <c r="L657" s="153"/>
      <c r="M657" s="158"/>
      <c r="T657" s="159"/>
      <c r="AT657" s="155" t="s">
        <v>205</v>
      </c>
      <c r="AU657" s="155" t="s">
        <v>83</v>
      </c>
      <c r="AV657" s="12" t="s">
        <v>83</v>
      </c>
      <c r="AW657" s="12" t="s">
        <v>34</v>
      </c>
      <c r="AX657" s="12" t="s">
        <v>76</v>
      </c>
      <c r="AY657" s="155" t="s">
        <v>191</v>
      </c>
    </row>
    <row r="658" spans="2:65" s="12" customFormat="1">
      <c r="B658" s="153"/>
      <c r="D658" s="154" t="s">
        <v>205</v>
      </c>
      <c r="E658" s="155" t="s">
        <v>1</v>
      </c>
      <c r="F658" s="156" t="s">
        <v>5316</v>
      </c>
      <c r="H658" s="155" t="s">
        <v>1</v>
      </c>
      <c r="I658" s="157"/>
      <c r="L658" s="153"/>
      <c r="M658" s="158"/>
      <c r="T658" s="159"/>
      <c r="AT658" s="155" t="s">
        <v>205</v>
      </c>
      <c r="AU658" s="155" t="s">
        <v>83</v>
      </c>
      <c r="AV658" s="12" t="s">
        <v>83</v>
      </c>
      <c r="AW658" s="12" t="s">
        <v>34</v>
      </c>
      <c r="AX658" s="12" t="s">
        <v>76</v>
      </c>
      <c r="AY658" s="155" t="s">
        <v>191</v>
      </c>
    </row>
    <row r="659" spans="2:65" s="13" customFormat="1">
      <c r="B659" s="160"/>
      <c r="D659" s="154" t="s">
        <v>205</v>
      </c>
      <c r="E659" s="161" t="s">
        <v>1</v>
      </c>
      <c r="F659" s="162" t="s">
        <v>83</v>
      </c>
      <c r="H659" s="163">
        <v>1</v>
      </c>
      <c r="I659" s="164"/>
      <c r="L659" s="160"/>
      <c r="M659" s="165"/>
      <c r="T659" s="166"/>
      <c r="AT659" s="161" t="s">
        <v>205</v>
      </c>
      <c r="AU659" s="161" t="s">
        <v>83</v>
      </c>
      <c r="AV659" s="13" t="s">
        <v>85</v>
      </c>
      <c r="AW659" s="13" t="s">
        <v>34</v>
      </c>
      <c r="AX659" s="13" t="s">
        <v>76</v>
      </c>
      <c r="AY659" s="161" t="s">
        <v>191</v>
      </c>
    </row>
    <row r="660" spans="2:65" s="14" customFormat="1">
      <c r="B660" s="167"/>
      <c r="D660" s="154" t="s">
        <v>205</v>
      </c>
      <c r="E660" s="168" t="s">
        <v>1</v>
      </c>
      <c r="F660" s="169" t="s">
        <v>217</v>
      </c>
      <c r="H660" s="170">
        <v>1</v>
      </c>
      <c r="I660" s="171"/>
      <c r="L660" s="167"/>
      <c r="M660" s="172"/>
      <c r="T660" s="173"/>
      <c r="AT660" s="168" t="s">
        <v>205</v>
      </c>
      <c r="AU660" s="168" t="s">
        <v>83</v>
      </c>
      <c r="AV660" s="14" t="s">
        <v>200</v>
      </c>
      <c r="AW660" s="14" t="s">
        <v>34</v>
      </c>
      <c r="AX660" s="14" t="s">
        <v>83</v>
      </c>
      <c r="AY660" s="168" t="s">
        <v>191</v>
      </c>
    </row>
    <row r="661" spans="2:65" s="1" customFormat="1" ht="24" customHeight="1">
      <c r="B661" s="32"/>
      <c r="C661" s="136" t="s">
        <v>974</v>
      </c>
      <c r="D661" s="136" t="s">
        <v>195</v>
      </c>
      <c r="E661" s="137" t="s">
        <v>5524</v>
      </c>
      <c r="F661" s="138" t="s">
        <v>5407</v>
      </c>
      <c r="G661" s="139" t="s">
        <v>378</v>
      </c>
      <c r="H661" s="140">
        <v>1</v>
      </c>
      <c r="I661" s="141"/>
      <c r="J661" s="142">
        <f>ROUND(I661*H661,2)</f>
        <v>0</v>
      </c>
      <c r="K661" s="138" t="s">
        <v>1</v>
      </c>
      <c r="L661" s="32"/>
      <c r="M661" s="143" t="s">
        <v>1</v>
      </c>
      <c r="N661" s="144" t="s">
        <v>41</v>
      </c>
      <c r="P661" s="145">
        <f>O661*H661</f>
        <v>0</v>
      </c>
      <c r="Q661" s="145">
        <v>0</v>
      </c>
      <c r="R661" s="145">
        <f>Q661*H661</f>
        <v>0</v>
      </c>
      <c r="S661" s="145">
        <v>0</v>
      </c>
      <c r="T661" s="146">
        <f>S661*H661</f>
        <v>0</v>
      </c>
      <c r="AR661" s="147" t="s">
        <v>200</v>
      </c>
      <c r="AT661" s="147" t="s">
        <v>195</v>
      </c>
      <c r="AU661" s="147" t="s">
        <v>83</v>
      </c>
      <c r="AY661" s="17" t="s">
        <v>191</v>
      </c>
      <c r="BE661" s="148">
        <f>IF(N661="základní",J661,0)</f>
        <v>0</v>
      </c>
      <c r="BF661" s="148">
        <f>IF(N661="snížená",J661,0)</f>
        <v>0</v>
      </c>
      <c r="BG661" s="148">
        <f>IF(N661="zákl. přenesená",J661,0)</f>
        <v>0</v>
      </c>
      <c r="BH661" s="148">
        <f>IF(N661="sníž. přenesená",J661,0)</f>
        <v>0</v>
      </c>
      <c r="BI661" s="148">
        <f>IF(N661="nulová",J661,0)</f>
        <v>0</v>
      </c>
      <c r="BJ661" s="17" t="s">
        <v>83</v>
      </c>
      <c r="BK661" s="148">
        <f>ROUND(I661*H661,2)</f>
        <v>0</v>
      </c>
      <c r="BL661" s="17" t="s">
        <v>200</v>
      </c>
      <c r="BM661" s="147" t="s">
        <v>1598</v>
      </c>
    </row>
    <row r="662" spans="2:65" s="12" customFormat="1">
      <c r="B662" s="153"/>
      <c r="D662" s="154" t="s">
        <v>205</v>
      </c>
      <c r="E662" s="155" t="s">
        <v>1</v>
      </c>
      <c r="F662" s="156" t="s">
        <v>5316</v>
      </c>
      <c r="H662" s="155" t="s">
        <v>1</v>
      </c>
      <c r="I662" s="157"/>
      <c r="L662" s="153"/>
      <c r="M662" s="158"/>
      <c r="T662" s="159"/>
      <c r="AT662" s="155" t="s">
        <v>205</v>
      </c>
      <c r="AU662" s="155" t="s">
        <v>83</v>
      </c>
      <c r="AV662" s="12" t="s">
        <v>83</v>
      </c>
      <c r="AW662" s="12" t="s">
        <v>34</v>
      </c>
      <c r="AX662" s="12" t="s">
        <v>76</v>
      </c>
      <c r="AY662" s="155" t="s">
        <v>191</v>
      </c>
    </row>
    <row r="663" spans="2:65" s="13" customFormat="1">
      <c r="B663" s="160"/>
      <c r="D663" s="154" t="s">
        <v>205</v>
      </c>
      <c r="E663" s="161" t="s">
        <v>1</v>
      </c>
      <c r="F663" s="162" t="s">
        <v>83</v>
      </c>
      <c r="H663" s="163">
        <v>1</v>
      </c>
      <c r="I663" s="164"/>
      <c r="L663" s="160"/>
      <c r="M663" s="165"/>
      <c r="T663" s="166"/>
      <c r="AT663" s="161" t="s">
        <v>205</v>
      </c>
      <c r="AU663" s="161" t="s">
        <v>83</v>
      </c>
      <c r="AV663" s="13" t="s">
        <v>85</v>
      </c>
      <c r="AW663" s="13" t="s">
        <v>34</v>
      </c>
      <c r="AX663" s="13" t="s">
        <v>76</v>
      </c>
      <c r="AY663" s="161" t="s">
        <v>191</v>
      </c>
    </row>
    <row r="664" spans="2:65" s="14" customFormat="1">
      <c r="B664" s="167"/>
      <c r="D664" s="154" t="s">
        <v>205</v>
      </c>
      <c r="E664" s="168" t="s">
        <v>1</v>
      </c>
      <c r="F664" s="169" t="s">
        <v>217</v>
      </c>
      <c r="H664" s="170">
        <v>1</v>
      </c>
      <c r="I664" s="171"/>
      <c r="L664" s="167"/>
      <c r="M664" s="172"/>
      <c r="T664" s="173"/>
      <c r="AT664" s="168" t="s">
        <v>205</v>
      </c>
      <c r="AU664" s="168" t="s">
        <v>83</v>
      </c>
      <c r="AV664" s="14" t="s">
        <v>200</v>
      </c>
      <c r="AW664" s="14" t="s">
        <v>34</v>
      </c>
      <c r="AX664" s="14" t="s">
        <v>83</v>
      </c>
      <c r="AY664" s="168" t="s">
        <v>191</v>
      </c>
    </row>
    <row r="665" spans="2:65" s="1" customFormat="1" ht="26.45" customHeight="1">
      <c r="B665" s="32"/>
      <c r="C665" s="136" t="s">
        <v>983</v>
      </c>
      <c r="D665" s="136" t="s">
        <v>195</v>
      </c>
      <c r="E665" s="137" t="s">
        <v>5525</v>
      </c>
      <c r="F665" s="138" t="s">
        <v>5405</v>
      </c>
      <c r="G665" s="139" t="s">
        <v>378</v>
      </c>
      <c r="H665" s="140">
        <v>1</v>
      </c>
      <c r="I665" s="141"/>
      <c r="J665" s="142">
        <f>ROUND(I665*H665,2)</f>
        <v>0</v>
      </c>
      <c r="K665" s="138" t="s">
        <v>1</v>
      </c>
      <c r="L665" s="32"/>
      <c r="M665" s="143" t="s">
        <v>1</v>
      </c>
      <c r="N665" s="144" t="s">
        <v>41</v>
      </c>
      <c r="P665" s="145">
        <f>O665*H665</f>
        <v>0</v>
      </c>
      <c r="Q665" s="145">
        <v>0</v>
      </c>
      <c r="R665" s="145">
        <f>Q665*H665</f>
        <v>0</v>
      </c>
      <c r="S665" s="145">
        <v>0</v>
      </c>
      <c r="T665" s="146">
        <f>S665*H665</f>
        <v>0</v>
      </c>
      <c r="AR665" s="147" t="s">
        <v>200</v>
      </c>
      <c r="AT665" s="147" t="s">
        <v>195</v>
      </c>
      <c r="AU665" s="147" t="s">
        <v>83</v>
      </c>
      <c r="AY665" s="17" t="s">
        <v>191</v>
      </c>
      <c r="BE665" s="148">
        <f>IF(N665="základní",J665,0)</f>
        <v>0</v>
      </c>
      <c r="BF665" s="148">
        <f>IF(N665="snížená",J665,0)</f>
        <v>0</v>
      </c>
      <c r="BG665" s="148">
        <f>IF(N665="zákl. přenesená",J665,0)</f>
        <v>0</v>
      </c>
      <c r="BH665" s="148">
        <f>IF(N665="sníž. přenesená",J665,0)</f>
        <v>0</v>
      </c>
      <c r="BI665" s="148">
        <f>IF(N665="nulová",J665,0)</f>
        <v>0</v>
      </c>
      <c r="BJ665" s="17" t="s">
        <v>83</v>
      </c>
      <c r="BK665" s="148">
        <f>ROUND(I665*H665,2)</f>
        <v>0</v>
      </c>
      <c r="BL665" s="17" t="s">
        <v>200</v>
      </c>
      <c r="BM665" s="147" t="s">
        <v>1610</v>
      </c>
    </row>
    <row r="666" spans="2:65" s="12" customFormat="1">
      <c r="B666" s="153"/>
      <c r="D666" s="154" t="s">
        <v>205</v>
      </c>
      <c r="E666" s="155" t="s">
        <v>1</v>
      </c>
      <c r="F666" s="156" t="s">
        <v>5316</v>
      </c>
      <c r="H666" s="155" t="s">
        <v>1</v>
      </c>
      <c r="I666" s="157"/>
      <c r="L666" s="153"/>
      <c r="M666" s="158"/>
      <c r="T666" s="159"/>
      <c r="AT666" s="155" t="s">
        <v>205</v>
      </c>
      <c r="AU666" s="155" t="s">
        <v>83</v>
      </c>
      <c r="AV666" s="12" t="s">
        <v>83</v>
      </c>
      <c r="AW666" s="12" t="s">
        <v>34</v>
      </c>
      <c r="AX666" s="12" t="s">
        <v>76</v>
      </c>
      <c r="AY666" s="155" t="s">
        <v>191</v>
      </c>
    </row>
    <row r="667" spans="2:65" s="13" customFormat="1">
      <c r="B667" s="160"/>
      <c r="D667" s="154" t="s">
        <v>205</v>
      </c>
      <c r="E667" s="161" t="s">
        <v>1</v>
      </c>
      <c r="F667" s="162" t="s">
        <v>83</v>
      </c>
      <c r="H667" s="163">
        <v>1</v>
      </c>
      <c r="I667" s="164"/>
      <c r="L667" s="160"/>
      <c r="M667" s="165"/>
      <c r="T667" s="166"/>
      <c r="AT667" s="161" t="s">
        <v>205</v>
      </c>
      <c r="AU667" s="161" t="s">
        <v>83</v>
      </c>
      <c r="AV667" s="13" t="s">
        <v>85</v>
      </c>
      <c r="AW667" s="13" t="s">
        <v>34</v>
      </c>
      <c r="AX667" s="13" t="s">
        <v>76</v>
      </c>
      <c r="AY667" s="161" t="s">
        <v>191</v>
      </c>
    </row>
    <row r="668" spans="2:65" s="14" customFormat="1">
      <c r="B668" s="167"/>
      <c r="D668" s="154" t="s">
        <v>205</v>
      </c>
      <c r="E668" s="168" t="s">
        <v>1</v>
      </c>
      <c r="F668" s="169" t="s">
        <v>217</v>
      </c>
      <c r="H668" s="170">
        <v>1</v>
      </c>
      <c r="I668" s="171"/>
      <c r="L668" s="167"/>
      <c r="M668" s="172"/>
      <c r="T668" s="173"/>
      <c r="AT668" s="168" t="s">
        <v>205</v>
      </c>
      <c r="AU668" s="168" t="s">
        <v>83</v>
      </c>
      <c r="AV668" s="14" t="s">
        <v>200</v>
      </c>
      <c r="AW668" s="14" t="s">
        <v>34</v>
      </c>
      <c r="AX668" s="14" t="s">
        <v>83</v>
      </c>
      <c r="AY668" s="168" t="s">
        <v>191</v>
      </c>
    </row>
    <row r="669" spans="2:65" s="1" customFormat="1" ht="26.45" customHeight="1">
      <c r="B669" s="32"/>
      <c r="C669" s="136" t="s">
        <v>988</v>
      </c>
      <c r="D669" s="136" t="s">
        <v>195</v>
      </c>
      <c r="E669" s="137" t="s">
        <v>5526</v>
      </c>
      <c r="F669" s="138" t="s">
        <v>5410</v>
      </c>
      <c r="G669" s="139" t="s">
        <v>378</v>
      </c>
      <c r="H669" s="140">
        <v>1</v>
      </c>
      <c r="I669" s="141"/>
      <c r="J669" s="142">
        <f>ROUND(I669*H669,2)</f>
        <v>0</v>
      </c>
      <c r="K669" s="138" t="s">
        <v>1</v>
      </c>
      <c r="L669" s="32"/>
      <c r="M669" s="143" t="s">
        <v>1</v>
      </c>
      <c r="N669" s="144" t="s">
        <v>41</v>
      </c>
      <c r="P669" s="145">
        <f>O669*H669</f>
        <v>0</v>
      </c>
      <c r="Q669" s="145">
        <v>0</v>
      </c>
      <c r="R669" s="145">
        <f>Q669*H669</f>
        <v>0</v>
      </c>
      <c r="S669" s="145">
        <v>0</v>
      </c>
      <c r="T669" s="146">
        <f>S669*H669</f>
        <v>0</v>
      </c>
      <c r="AR669" s="147" t="s">
        <v>200</v>
      </c>
      <c r="AT669" s="147" t="s">
        <v>195</v>
      </c>
      <c r="AU669" s="147" t="s">
        <v>83</v>
      </c>
      <c r="AY669" s="17" t="s">
        <v>191</v>
      </c>
      <c r="BE669" s="148">
        <f>IF(N669="základní",J669,0)</f>
        <v>0</v>
      </c>
      <c r="BF669" s="148">
        <f>IF(N669="snížená",J669,0)</f>
        <v>0</v>
      </c>
      <c r="BG669" s="148">
        <f>IF(N669="zákl. přenesená",J669,0)</f>
        <v>0</v>
      </c>
      <c r="BH669" s="148">
        <f>IF(N669="sníž. přenesená",J669,0)</f>
        <v>0</v>
      </c>
      <c r="BI669" s="148">
        <f>IF(N669="nulová",J669,0)</f>
        <v>0</v>
      </c>
      <c r="BJ669" s="17" t="s">
        <v>83</v>
      </c>
      <c r="BK669" s="148">
        <f>ROUND(I669*H669,2)</f>
        <v>0</v>
      </c>
      <c r="BL669" s="17" t="s">
        <v>200</v>
      </c>
      <c r="BM669" s="147" t="s">
        <v>1618</v>
      </c>
    </row>
    <row r="670" spans="2:65" s="12" customFormat="1">
      <c r="B670" s="153"/>
      <c r="D670" s="154" t="s">
        <v>205</v>
      </c>
      <c r="E670" s="155" t="s">
        <v>1</v>
      </c>
      <c r="F670" s="156" t="s">
        <v>5411</v>
      </c>
      <c r="H670" s="155" t="s">
        <v>1</v>
      </c>
      <c r="I670" s="157"/>
      <c r="L670" s="153"/>
      <c r="M670" s="158"/>
      <c r="T670" s="159"/>
      <c r="AT670" s="155" t="s">
        <v>205</v>
      </c>
      <c r="AU670" s="155" t="s">
        <v>83</v>
      </c>
      <c r="AV670" s="12" t="s">
        <v>83</v>
      </c>
      <c r="AW670" s="12" t="s">
        <v>34</v>
      </c>
      <c r="AX670" s="12" t="s">
        <v>76</v>
      </c>
      <c r="AY670" s="155" t="s">
        <v>191</v>
      </c>
    </row>
    <row r="671" spans="2:65" s="13" customFormat="1">
      <c r="B671" s="160"/>
      <c r="D671" s="154" t="s">
        <v>205</v>
      </c>
      <c r="E671" s="161" t="s">
        <v>1</v>
      </c>
      <c r="F671" s="162" t="s">
        <v>83</v>
      </c>
      <c r="H671" s="163">
        <v>1</v>
      </c>
      <c r="I671" s="164"/>
      <c r="L671" s="160"/>
      <c r="M671" s="165"/>
      <c r="T671" s="166"/>
      <c r="AT671" s="161" t="s">
        <v>205</v>
      </c>
      <c r="AU671" s="161" t="s">
        <v>83</v>
      </c>
      <c r="AV671" s="13" t="s">
        <v>85</v>
      </c>
      <c r="AW671" s="13" t="s">
        <v>34</v>
      </c>
      <c r="AX671" s="13" t="s">
        <v>76</v>
      </c>
      <c r="AY671" s="161" t="s">
        <v>191</v>
      </c>
    </row>
    <row r="672" spans="2:65" s="14" customFormat="1">
      <c r="B672" s="167"/>
      <c r="D672" s="154" t="s">
        <v>205</v>
      </c>
      <c r="E672" s="168" t="s">
        <v>1</v>
      </c>
      <c r="F672" s="169" t="s">
        <v>217</v>
      </c>
      <c r="H672" s="170">
        <v>1</v>
      </c>
      <c r="I672" s="171"/>
      <c r="L672" s="167"/>
      <c r="M672" s="172"/>
      <c r="T672" s="173"/>
      <c r="AT672" s="168" t="s">
        <v>205</v>
      </c>
      <c r="AU672" s="168" t="s">
        <v>83</v>
      </c>
      <c r="AV672" s="14" t="s">
        <v>200</v>
      </c>
      <c r="AW672" s="14" t="s">
        <v>34</v>
      </c>
      <c r="AX672" s="14" t="s">
        <v>83</v>
      </c>
      <c r="AY672" s="168" t="s">
        <v>191</v>
      </c>
    </row>
    <row r="673" spans="2:65" s="1" customFormat="1" ht="40.9" customHeight="1">
      <c r="B673" s="32"/>
      <c r="C673" s="136" t="s">
        <v>995</v>
      </c>
      <c r="D673" s="136" t="s">
        <v>195</v>
      </c>
      <c r="E673" s="137" t="s">
        <v>5527</v>
      </c>
      <c r="F673" s="138" t="s">
        <v>5413</v>
      </c>
      <c r="G673" s="139" t="s">
        <v>403</v>
      </c>
      <c r="H673" s="140">
        <v>6</v>
      </c>
      <c r="I673" s="141"/>
      <c r="J673" s="142">
        <f>ROUND(I673*H673,2)</f>
        <v>0</v>
      </c>
      <c r="K673" s="138" t="s">
        <v>1</v>
      </c>
      <c r="L673" s="32"/>
      <c r="M673" s="143" t="s">
        <v>1</v>
      </c>
      <c r="N673" s="144" t="s">
        <v>41</v>
      </c>
      <c r="P673" s="145">
        <f>O673*H673</f>
        <v>0</v>
      </c>
      <c r="Q673" s="145">
        <v>0</v>
      </c>
      <c r="R673" s="145">
        <f>Q673*H673</f>
        <v>0</v>
      </c>
      <c r="S673" s="145">
        <v>0</v>
      </c>
      <c r="T673" s="146">
        <f>S673*H673</f>
        <v>0</v>
      </c>
      <c r="AR673" s="147" t="s">
        <v>200</v>
      </c>
      <c r="AT673" s="147" t="s">
        <v>195</v>
      </c>
      <c r="AU673" s="147" t="s">
        <v>83</v>
      </c>
      <c r="AY673" s="17" t="s">
        <v>191</v>
      </c>
      <c r="BE673" s="148">
        <f>IF(N673="základní",J673,0)</f>
        <v>0</v>
      </c>
      <c r="BF673" s="148">
        <f>IF(N673="snížená",J673,0)</f>
        <v>0</v>
      </c>
      <c r="BG673" s="148">
        <f>IF(N673="zákl. přenesená",J673,0)</f>
        <v>0</v>
      </c>
      <c r="BH673" s="148">
        <f>IF(N673="sníž. přenesená",J673,0)</f>
        <v>0</v>
      </c>
      <c r="BI673" s="148">
        <f>IF(N673="nulová",J673,0)</f>
        <v>0</v>
      </c>
      <c r="BJ673" s="17" t="s">
        <v>83</v>
      </c>
      <c r="BK673" s="148">
        <f>ROUND(I673*H673,2)</f>
        <v>0</v>
      </c>
      <c r="BL673" s="17" t="s">
        <v>200</v>
      </c>
      <c r="BM673" s="147" t="s">
        <v>1626</v>
      </c>
    </row>
    <row r="674" spans="2:65" s="12" customFormat="1">
      <c r="B674" s="153"/>
      <c r="D674" s="154" t="s">
        <v>205</v>
      </c>
      <c r="E674" s="155" t="s">
        <v>1</v>
      </c>
      <c r="F674" s="156" t="s">
        <v>5316</v>
      </c>
      <c r="H674" s="155" t="s">
        <v>1</v>
      </c>
      <c r="I674" s="157"/>
      <c r="L674" s="153"/>
      <c r="M674" s="158"/>
      <c r="T674" s="159"/>
      <c r="AT674" s="155" t="s">
        <v>205</v>
      </c>
      <c r="AU674" s="155" t="s">
        <v>83</v>
      </c>
      <c r="AV674" s="12" t="s">
        <v>83</v>
      </c>
      <c r="AW674" s="12" t="s">
        <v>34</v>
      </c>
      <c r="AX674" s="12" t="s">
        <v>76</v>
      </c>
      <c r="AY674" s="155" t="s">
        <v>191</v>
      </c>
    </row>
    <row r="675" spans="2:65" s="13" customFormat="1">
      <c r="B675" s="160"/>
      <c r="D675" s="154" t="s">
        <v>205</v>
      </c>
      <c r="E675" s="161" t="s">
        <v>1</v>
      </c>
      <c r="F675" s="162" t="s">
        <v>236</v>
      </c>
      <c r="H675" s="163">
        <v>6</v>
      </c>
      <c r="I675" s="164"/>
      <c r="L675" s="160"/>
      <c r="M675" s="165"/>
      <c r="T675" s="166"/>
      <c r="AT675" s="161" t="s">
        <v>205</v>
      </c>
      <c r="AU675" s="161" t="s">
        <v>83</v>
      </c>
      <c r="AV675" s="13" t="s">
        <v>85</v>
      </c>
      <c r="AW675" s="13" t="s">
        <v>34</v>
      </c>
      <c r="AX675" s="13" t="s">
        <v>76</v>
      </c>
      <c r="AY675" s="161" t="s">
        <v>191</v>
      </c>
    </row>
    <row r="676" spans="2:65" s="14" customFormat="1">
      <c r="B676" s="167"/>
      <c r="D676" s="154" t="s">
        <v>205</v>
      </c>
      <c r="E676" s="168" t="s">
        <v>1</v>
      </c>
      <c r="F676" s="169" t="s">
        <v>217</v>
      </c>
      <c r="H676" s="170">
        <v>6</v>
      </c>
      <c r="I676" s="171"/>
      <c r="L676" s="167"/>
      <c r="M676" s="172"/>
      <c r="T676" s="173"/>
      <c r="AT676" s="168" t="s">
        <v>205</v>
      </c>
      <c r="AU676" s="168" t="s">
        <v>83</v>
      </c>
      <c r="AV676" s="14" t="s">
        <v>200</v>
      </c>
      <c r="AW676" s="14" t="s">
        <v>34</v>
      </c>
      <c r="AX676" s="14" t="s">
        <v>83</v>
      </c>
      <c r="AY676" s="168" t="s">
        <v>191</v>
      </c>
    </row>
    <row r="677" spans="2:65" s="1" customFormat="1" ht="36" customHeight="1">
      <c r="B677" s="32"/>
      <c r="C677" s="136" t="s">
        <v>1003</v>
      </c>
      <c r="D677" s="136" t="s">
        <v>195</v>
      </c>
      <c r="E677" s="137" t="s">
        <v>5528</v>
      </c>
      <c r="F677" s="138" t="s">
        <v>5415</v>
      </c>
      <c r="G677" s="139" t="s">
        <v>289</v>
      </c>
      <c r="H677" s="140">
        <v>1</v>
      </c>
      <c r="I677" s="141"/>
      <c r="J677" s="142">
        <f>ROUND(I677*H677,2)</f>
        <v>0</v>
      </c>
      <c r="K677" s="138" t="s">
        <v>1</v>
      </c>
      <c r="L677" s="32"/>
      <c r="M677" s="143" t="s">
        <v>1</v>
      </c>
      <c r="N677" s="144" t="s">
        <v>41</v>
      </c>
      <c r="P677" s="145">
        <f>O677*H677</f>
        <v>0</v>
      </c>
      <c r="Q677" s="145">
        <v>0</v>
      </c>
      <c r="R677" s="145">
        <f>Q677*H677</f>
        <v>0</v>
      </c>
      <c r="S677" s="145">
        <v>0</v>
      </c>
      <c r="T677" s="146">
        <f>S677*H677</f>
        <v>0</v>
      </c>
      <c r="AR677" s="147" t="s">
        <v>200</v>
      </c>
      <c r="AT677" s="147" t="s">
        <v>195</v>
      </c>
      <c r="AU677" s="147" t="s">
        <v>83</v>
      </c>
      <c r="AY677" s="17" t="s">
        <v>191</v>
      </c>
      <c r="BE677" s="148">
        <f>IF(N677="základní",J677,0)</f>
        <v>0</v>
      </c>
      <c r="BF677" s="148">
        <f>IF(N677="snížená",J677,0)</f>
        <v>0</v>
      </c>
      <c r="BG677" s="148">
        <f>IF(N677="zákl. přenesená",J677,0)</f>
        <v>0</v>
      </c>
      <c r="BH677" s="148">
        <f>IF(N677="sníž. přenesená",J677,0)</f>
        <v>0</v>
      </c>
      <c r="BI677" s="148">
        <f>IF(N677="nulová",J677,0)</f>
        <v>0</v>
      </c>
      <c r="BJ677" s="17" t="s">
        <v>83</v>
      </c>
      <c r="BK677" s="148">
        <f>ROUND(I677*H677,2)</f>
        <v>0</v>
      </c>
      <c r="BL677" s="17" t="s">
        <v>200</v>
      </c>
      <c r="BM677" s="147" t="s">
        <v>1634</v>
      </c>
    </row>
    <row r="678" spans="2:65" s="12" customFormat="1">
      <c r="B678" s="153"/>
      <c r="D678" s="154" t="s">
        <v>205</v>
      </c>
      <c r="E678" s="155" t="s">
        <v>1</v>
      </c>
      <c r="F678" s="156" t="s">
        <v>5501</v>
      </c>
      <c r="H678" s="155" t="s">
        <v>1</v>
      </c>
      <c r="I678" s="157"/>
      <c r="L678" s="153"/>
      <c r="M678" s="158"/>
      <c r="T678" s="159"/>
      <c r="AT678" s="155" t="s">
        <v>205</v>
      </c>
      <c r="AU678" s="155" t="s">
        <v>83</v>
      </c>
      <c r="AV678" s="12" t="s">
        <v>83</v>
      </c>
      <c r="AW678" s="12" t="s">
        <v>34</v>
      </c>
      <c r="AX678" s="12" t="s">
        <v>76</v>
      </c>
      <c r="AY678" s="155" t="s">
        <v>191</v>
      </c>
    </row>
    <row r="679" spans="2:65" s="13" customFormat="1">
      <c r="B679" s="160"/>
      <c r="D679" s="154" t="s">
        <v>205</v>
      </c>
      <c r="E679" s="161" t="s">
        <v>1</v>
      </c>
      <c r="F679" s="162" t="s">
        <v>83</v>
      </c>
      <c r="H679" s="163">
        <v>1</v>
      </c>
      <c r="I679" s="164"/>
      <c r="L679" s="160"/>
      <c r="M679" s="165"/>
      <c r="T679" s="166"/>
      <c r="AT679" s="161" t="s">
        <v>205</v>
      </c>
      <c r="AU679" s="161" t="s">
        <v>83</v>
      </c>
      <c r="AV679" s="13" t="s">
        <v>85</v>
      </c>
      <c r="AW679" s="13" t="s">
        <v>34</v>
      </c>
      <c r="AX679" s="13" t="s">
        <v>76</v>
      </c>
      <c r="AY679" s="161" t="s">
        <v>191</v>
      </c>
    </row>
    <row r="680" spans="2:65" s="14" customFormat="1">
      <c r="B680" s="167"/>
      <c r="D680" s="154" t="s">
        <v>205</v>
      </c>
      <c r="E680" s="168" t="s">
        <v>1</v>
      </c>
      <c r="F680" s="169" t="s">
        <v>217</v>
      </c>
      <c r="H680" s="170">
        <v>1</v>
      </c>
      <c r="I680" s="171"/>
      <c r="L680" s="167"/>
      <c r="M680" s="172"/>
      <c r="T680" s="173"/>
      <c r="AT680" s="168" t="s">
        <v>205</v>
      </c>
      <c r="AU680" s="168" t="s">
        <v>83</v>
      </c>
      <c r="AV680" s="14" t="s">
        <v>200</v>
      </c>
      <c r="AW680" s="14" t="s">
        <v>34</v>
      </c>
      <c r="AX680" s="14" t="s">
        <v>83</v>
      </c>
      <c r="AY680" s="168" t="s">
        <v>191</v>
      </c>
    </row>
    <row r="681" spans="2:65" s="1" customFormat="1" ht="24" customHeight="1">
      <c r="B681" s="32"/>
      <c r="C681" s="136" t="s">
        <v>1011</v>
      </c>
      <c r="D681" s="136" t="s">
        <v>195</v>
      </c>
      <c r="E681" s="137" t="s">
        <v>5529</v>
      </c>
      <c r="F681" s="138" t="s">
        <v>5451</v>
      </c>
      <c r="G681" s="139" t="s">
        <v>403</v>
      </c>
      <c r="H681" s="140">
        <v>50</v>
      </c>
      <c r="I681" s="141"/>
      <c r="J681" s="142">
        <f>ROUND(I681*H681,2)</f>
        <v>0</v>
      </c>
      <c r="K681" s="138" t="s">
        <v>1</v>
      </c>
      <c r="L681" s="32"/>
      <c r="M681" s="143" t="s">
        <v>1</v>
      </c>
      <c r="N681" s="144" t="s">
        <v>41</v>
      </c>
      <c r="P681" s="145">
        <f>O681*H681</f>
        <v>0</v>
      </c>
      <c r="Q681" s="145">
        <v>0</v>
      </c>
      <c r="R681" s="145">
        <f>Q681*H681</f>
        <v>0</v>
      </c>
      <c r="S681" s="145">
        <v>0</v>
      </c>
      <c r="T681" s="146">
        <f>S681*H681</f>
        <v>0</v>
      </c>
      <c r="AR681" s="147" t="s">
        <v>200</v>
      </c>
      <c r="AT681" s="147" t="s">
        <v>195</v>
      </c>
      <c r="AU681" s="147" t="s">
        <v>83</v>
      </c>
      <c r="AY681" s="17" t="s">
        <v>191</v>
      </c>
      <c r="BE681" s="148">
        <f>IF(N681="základní",J681,0)</f>
        <v>0</v>
      </c>
      <c r="BF681" s="148">
        <f>IF(N681="snížená",J681,0)</f>
        <v>0</v>
      </c>
      <c r="BG681" s="148">
        <f>IF(N681="zákl. přenesená",J681,0)</f>
        <v>0</v>
      </c>
      <c r="BH681" s="148">
        <f>IF(N681="sníž. přenesená",J681,0)</f>
        <v>0</v>
      </c>
      <c r="BI681" s="148">
        <f>IF(N681="nulová",J681,0)</f>
        <v>0</v>
      </c>
      <c r="BJ681" s="17" t="s">
        <v>83</v>
      </c>
      <c r="BK681" s="148">
        <f>ROUND(I681*H681,2)</f>
        <v>0</v>
      </c>
      <c r="BL681" s="17" t="s">
        <v>200</v>
      </c>
      <c r="BM681" s="147" t="s">
        <v>1642</v>
      </c>
    </row>
    <row r="682" spans="2:65" s="12" customFormat="1">
      <c r="B682" s="153"/>
      <c r="D682" s="154" t="s">
        <v>205</v>
      </c>
      <c r="E682" s="155" t="s">
        <v>1</v>
      </c>
      <c r="F682" s="156" t="s">
        <v>5411</v>
      </c>
      <c r="H682" s="155" t="s">
        <v>1</v>
      </c>
      <c r="I682" s="157"/>
      <c r="L682" s="153"/>
      <c r="M682" s="158"/>
      <c r="T682" s="159"/>
      <c r="AT682" s="155" t="s">
        <v>205</v>
      </c>
      <c r="AU682" s="155" t="s">
        <v>83</v>
      </c>
      <c r="AV682" s="12" t="s">
        <v>83</v>
      </c>
      <c r="AW682" s="12" t="s">
        <v>34</v>
      </c>
      <c r="AX682" s="12" t="s">
        <v>76</v>
      </c>
      <c r="AY682" s="155" t="s">
        <v>191</v>
      </c>
    </row>
    <row r="683" spans="2:65" s="13" customFormat="1">
      <c r="B683" s="160"/>
      <c r="D683" s="154" t="s">
        <v>205</v>
      </c>
      <c r="E683" s="161" t="s">
        <v>1</v>
      </c>
      <c r="F683" s="162" t="s">
        <v>554</v>
      </c>
      <c r="H683" s="163">
        <v>50</v>
      </c>
      <c r="I683" s="164"/>
      <c r="L683" s="160"/>
      <c r="M683" s="165"/>
      <c r="T683" s="166"/>
      <c r="AT683" s="161" t="s">
        <v>205</v>
      </c>
      <c r="AU683" s="161" t="s">
        <v>83</v>
      </c>
      <c r="AV683" s="13" t="s">
        <v>85</v>
      </c>
      <c r="AW683" s="13" t="s">
        <v>34</v>
      </c>
      <c r="AX683" s="13" t="s">
        <v>76</v>
      </c>
      <c r="AY683" s="161" t="s">
        <v>191</v>
      </c>
    </row>
    <row r="684" spans="2:65" s="14" customFormat="1">
      <c r="B684" s="167"/>
      <c r="D684" s="154" t="s">
        <v>205</v>
      </c>
      <c r="E684" s="168" t="s">
        <v>1</v>
      </c>
      <c r="F684" s="169" t="s">
        <v>217</v>
      </c>
      <c r="H684" s="170">
        <v>50</v>
      </c>
      <c r="I684" s="171"/>
      <c r="L684" s="167"/>
      <c r="M684" s="172"/>
      <c r="T684" s="173"/>
      <c r="AT684" s="168" t="s">
        <v>205</v>
      </c>
      <c r="AU684" s="168" t="s">
        <v>83</v>
      </c>
      <c r="AV684" s="14" t="s">
        <v>200</v>
      </c>
      <c r="AW684" s="14" t="s">
        <v>34</v>
      </c>
      <c r="AX684" s="14" t="s">
        <v>83</v>
      </c>
      <c r="AY684" s="168" t="s">
        <v>191</v>
      </c>
    </row>
    <row r="685" spans="2:65" s="1" customFormat="1" ht="26.45" customHeight="1">
      <c r="B685" s="32"/>
      <c r="C685" s="136" t="s">
        <v>1018</v>
      </c>
      <c r="D685" s="136" t="s">
        <v>195</v>
      </c>
      <c r="E685" s="137" t="s">
        <v>5530</v>
      </c>
      <c r="F685" s="138" t="s">
        <v>5504</v>
      </c>
      <c r="G685" s="139" t="s">
        <v>403</v>
      </c>
      <c r="H685" s="140">
        <v>50</v>
      </c>
      <c r="I685" s="141"/>
      <c r="J685" s="142">
        <f>ROUND(I685*H685,2)</f>
        <v>0</v>
      </c>
      <c r="K685" s="138" t="s">
        <v>1</v>
      </c>
      <c r="L685" s="32"/>
      <c r="M685" s="143" t="s">
        <v>1</v>
      </c>
      <c r="N685" s="144" t="s">
        <v>41</v>
      </c>
      <c r="P685" s="145">
        <f>O685*H685</f>
        <v>0</v>
      </c>
      <c r="Q685" s="145">
        <v>0</v>
      </c>
      <c r="R685" s="145">
        <f>Q685*H685</f>
        <v>0</v>
      </c>
      <c r="S685" s="145">
        <v>0</v>
      </c>
      <c r="T685" s="146">
        <f>S685*H685</f>
        <v>0</v>
      </c>
      <c r="AR685" s="147" t="s">
        <v>200</v>
      </c>
      <c r="AT685" s="147" t="s">
        <v>195</v>
      </c>
      <c r="AU685" s="147" t="s">
        <v>83</v>
      </c>
      <c r="AY685" s="17" t="s">
        <v>191</v>
      </c>
      <c r="BE685" s="148">
        <f>IF(N685="základní",J685,0)</f>
        <v>0</v>
      </c>
      <c r="BF685" s="148">
        <f>IF(N685="snížená",J685,0)</f>
        <v>0</v>
      </c>
      <c r="BG685" s="148">
        <f>IF(N685="zákl. přenesená",J685,0)</f>
        <v>0</v>
      </c>
      <c r="BH685" s="148">
        <f>IF(N685="sníž. přenesená",J685,0)</f>
        <v>0</v>
      </c>
      <c r="BI685" s="148">
        <f>IF(N685="nulová",J685,0)</f>
        <v>0</v>
      </c>
      <c r="BJ685" s="17" t="s">
        <v>83</v>
      </c>
      <c r="BK685" s="148">
        <f>ROUND(I685*H685,2)</f>
        <v>0</v>
      </c>
      <c r="BL685" s="17" t="s">
        <v>200</v>
      </c>
      <c r="BM685" s="147" t="s">
        <v>1650</v>
      </c>
    </row>
    <row r="686" spans="2:65" s="12" customFormat="1">
      <c r="B686" s="153"/>
      <c r="D686" s="154" t="s">
        <v>205</v>
      </c>
      <c r="E686" s="155" t="s">
        <v>1</v>
      </c>
      <c r="F686" s="156" t="s">
        <v>5411</v>
      </c>
      <c r="H686" s="155" t="s">
        <v>1</v>
      </c>
      <c r="I686" s="157"/>
      <c r="L686" s="153"/>
      <c r="M686" s="158"/>
      <c r="T686" s="159"/>
      <c r="AT686" s="155" t="s">
        <v>205</v>
      </c>
      <c r="AU686" s="155" t="s">
        <v>83</v>
      </c>
      <c r="AV686" s="12" t="s">
        <v>83</v>
      </c>
      <c r="AW686" s="12" t="s">
        <v>34</v>
      </c>
      <c r="AX686" s="12" t="s">
        <v>76</v>
      </c>
      <c r="AY686" s="155" t="s">
        <v>191</v>
      </c>
    </row>
    <row r="687" spans="2:65" s="13" customFormat="1">
      <c r="B687" s="160"/>
      <c r="D687" s="154" t="s">
        <v>205</v>
      </c>
      <c r="E687" s="161" t="s">
        <v>1</v>
      </c>
      <c r="F687" s="162" t="s">
        <v>554</v>
      </c>
      <c r="H687" s="163">
        <v>50</v>
      </c>
      <c r="I687" s="164"/>
      <c r="L687" s="160"/>
      <c r="M687" s="165"/>
      <c r="T687" s="166"/>
      <c r="AT687" s="161" t="s">
        <v>205</v>
      </c>
      <c r="AU687" s="161" t="s">
        <v>83</v>
      </c>
      <c r="AV687" s="13" t="s">
        <v>85</v>
      </c>
      <c r="AW687" s="13" t="s">
        <v>34</v>
      </c>
      <c r="AX687" s="13" t="s">
        <v>76</v>
      </c>
      <c r="AY687" s="161" t="s">
        <v>191</v>
      </c>
    </row>
    <row r="688" spans="2:65" s="14" customFormat="1">
      <c r="B688" s="167"/>
      <c r="D688" s="154" t="s">
        <v>205</v>
      </c>
      <c r="E688" s="168" t="s">
        <v>1</v>
      </c>
      <c r="F688" s="169" t="s">
        <v>217</v>
      </c>
      <c r="H688" s="170">
        <v>50</v>
      </c>
      <c r="I688" s="171"/>
      <c r="L688" s="167"/>
      <c r="M688" s="172"/>
      <c r="T688" s="173"/>
      <c r="AT688" s="168" t="s">
        <v>205</v>
      </c>
      <c r="AU688" s="168" t="s">
        <v>83</v>
      </c>
      <c r="AV688" s="14" t="s">
        <v>200</v>
      </c>
      <c r="AW688" s="14" t="s">
        <v>34</v>
      </c>
      <c r="AX688" s="14" t="s">
        <v>83</v>
      </c>
      <c r="AY688" s="168" t="s">
        <v>191</v>
      </c>
    </row>
    <row r="689" spans="2:65" s="1" customFormat="1" ht="16.5" customHeight="1">
      <c r="B689" s="32"/>
      <c r="C689" s="136" t="s">
        <v>1025</v>
      </c>
      <c r="D689" s="136" t="s">
        <v>195</v>
      </c>
      <c r="E689" s="137" t="s">
        <v>5531</v>
      </c>
      <c r="F689" s="138" t="s">
        <v>5506</v>
      </c>
      <c r="G689" s="139" t="s">
        <v>403</v>
      </c>
      <c r="H689" s="140">
        <v>50</v>
      </c>
      <c r="I689" s="141"/>
      <c r="J689" s="142">
        <f>ROUND(I689*H689,2)</f>
        <v>0</v>
      </c>
      <c r="K689" s="138" t="s">
        <v>1</v>
      </c>
      <c r="L689" s="32"/>
      <c r="M689" s="143" t="s">
        <v>1</v>
      </c>
      <c r="N689" s="144" t="s">
        <v>41</v>
      </c>
      <c r="P689" s="145">
        <f>O689*H689</f>
        <v>0</v>
      </c>
      <c r="Q689" s="145">
        <v>0</v>
      </c>
      <c r="R689" s="145">
        <f>Q689*H689</f>
        <v>0</v>
      </c>
      <c r="S689" s="145">
        <v>0</v>
      </c>
      <c r="T689" s="146">
        <f>S689*H689</f>
        <v>0</v>
      </c>
      <c r="AR689" s="147" t="s">
        <v>200</v>
      </c>
      <c r="AT689" s="147" t="s">
        <v>195</v>
      </c>
      <c r="AU689" s="147" t="s">
        <v>83</v>
      </c>
      <c r="AY689" s="17" t="s">
        <v>191</v>
      </c>
      <c r="BE689" s="148">
        <f>IF(N689="základní",J689,0)</f>
        <v>0</v>
      </c>
      <c r="BF689" s="148">
        <f>IF(N689="snížená",J689,0)</f>
        <v>0</v>
      </c>
      <c r="BG689" s="148">
        <f>IF(N689="zákl. přenesená",J689,0)</f>
        <v>0</v>
      </c>
      <c r="BH689" s="148">
        <f>IF(N689="sníž. přenesená",J689,0)</f>
        <v>0</v>
      </c>
      <c r="BI689" s="148">
        <f>IF(N689="nulová",J689,0)</f>
        <v>0</v>
      </c>
      <c r="BJ689" s="17" t="s">
        <v>83</v>
      </c>
      <c r="BK689" s="148">
        <f>ROUND(I689*H689,2)</f>
        <v>0</v>
      </c>
      <c r="BL689" s="17" t="s">
        <v>200</v>
      </c>
      <c r="BM689" s="147" t="s">
        <v>1658</v>
      </c>
    </row>
    <row r="690" spans="2:65" s="12" customFormat="1">
      <c r="B690" s="153"/>
      <c r="D690" s="154" t="s">
        <v>205</v>
      </c>
      <c r="E690" s="155" t="s">
        <v>1</v>
      </c>
      <c r="F690" s="156" t="s">
        <v>5411</v>
      </c>
      <c r="H690" s="155" t="s">
        <v>1</v>
      </c>
      <c r="I690" s="157"/>
      <c r="L690" s="153"/>
      <c r="M690" s="158"/>
      <c r="T690" s="159"/>
      <c r="AT690" s="155" t="s">
        <v>205</v>
      </c>
      <c r="AU690" s="155" t="s">
        <v>83</v>
      </c>
      <c r="AV690" s="12" t="s">
        <v>83</v>
      </c>
      <c r="AW690" s="12" t="s">
        <v>34</v>
      </c>
      <c r="AX690" s="12" t="s">
        <v>76</v>
      </c>
      <c r="AY690" s="155" t="s">
        <v>191</v>
      </c>
    </row>
    <row r="691" spans="2:65" s="13" customFormat="1">
      <c r="B691" s="160"/>
      <c r="D691" s="154" t="s">
        <v>205</v>
      </c>
      <c r="E691" s="161" t="s">
        <v>1</v>
      </c>
      <c r="F691" s="162" t="s">
        <v>554</v>
      </c>
      <c r="H691" s="163">
        <v>50</v>
      </c>
      <c r="I691" s="164"/>
      <c r="L691" s="160"/>
      <c r="M691" s="165"/>
      <c r="T691" s="166"/>
      <c r="AT691" s="161" t="s">
        <v>205</v>
      </c>
      <c r="AU691" s="161" t="s">
        <v>83</v>
      </c>
      <c r="AV691" s="13" t="s">
        <v>85</v>
      </c>
      <c r="AW691" s="13" t="s">
        <v>34</v>
      </c>
      <c r="AX691" s="13" t="s">
        <v>76</v>
      </c>
      <c r="AY691" s="161" t="s">
        <v>191</v>
      </c>
    </row>
    <row r="692" spans="2:65" s="14" customFormat="1">
      <c r="B692" s="167"/>
      <c r="D692" s="154" t="s">
        <v>205</v>
      </c>
      <c r="E692" s="168" t="s">
        <v>1</v>
      </c>
      <c r="F692" s="169" t="s">
        <v>217</v>
      </c>
      <c r="H692" s="170">
        <v>50</v>
      </c>
      <c r="I692" s="171"/>
      <c r="L692" s="167"/>
      <c r="M692" s="172"/>
      <c r="T692" s="173"/>
      <c r="AT692" s="168" t="s">
        <v>205</v>
      </c>
      <c r="AU692" s="168" t="s">
        <v>83</v>
      </c>
      <c r="AV692" s="14" t="s">
        <v>200</v>
      </c>
      <c r="AW692" s="14" t="s">
        <v>34</v>
      </c>
      <c r="AX692" s="14" t="s">
        <v>83</v>
      </c>
      <c r="AY692" s="168" t="s">
        <v>191</v>
      </c>
    </row>
    <row r="693" spans="2:65" s="1" customFormat="1" ht="16.5" customHeight="1">
      <c r="B693" s="32"/>
      <c r="C693" s="136" t="s">
        <v>1032</v>
      </c>
      <c r="D693" s="136" t="s">
        <v>195</v>
      </c>
      <c r="E693" s="137" t="s">
        <v>5532</v>
      </c>
      <c r="F693" s="138" t="s">
        <v>5508</v>
      </c>
      <c r="G693" s="139" t="s">
        <v>403</v>
      </c>
      <c r="H693" s="140">
        <v>50</v>
      </c>
      <c r="I693" s="141"/>
      <c r="J693" s="142">
        <f>ROUND(I693*H693,2)</f>
        <v>0</v>
      </c>
      <c r="K693" s="138" t="s">
        <v>1</v>
      </c>
      <c r="L693" s="32"/>
      <c r="M693" s="143" t="s">
        <v>1</v>
      </c>
      <c r="N693" s="144" t="s">
        <v>41</v>
      </c>
      <c r="P693" s="145">
        <f>O693*H693</f>
        <v>0</v>
      </c>
      <c r="Q693" s="145">
        <v>0</v>
      </c>
      <c r="R693" s="145">
        <f>Q693*H693</f>
        <v>0</v>
      </c>
      <c r="S693" s="145">
        <v>0</v>
      </c>
      <c r="T693" s="146">
        <f>S693*H693</f>
        <v>0</v>
      </c>
      <c r="AR693" s="147" t="s">
        <v>200</v>
      </c>
      <c r="AT693" s="147" t="s">
        <v>195</v>
      </c>
      <c r="AU693" s="147" t="s">
        <v>83</v>
      </c>
      <c r="AY693" s="17" t="s">
        <v>191</v>
      </c>
      <c r="BE693" s="148">
        <f>IF(N693="základní",J693,0)</f>
        <v>0</v>
      </c>
      <c r="BF693" s="148">
        <f>IF(N693="snížená",J693,0)</f>
        <v>0</v>
      </c>
      <c r="BG693" s="148">
        <f>IF(N693="zákl. přenesená",J693,0)</f>
        <v>0</v>
      </c>
      <c r="BH693" s="148">
        <f>IF(N693="sníž. přenesená",J693,0)</f>
        <v>0</v>
      </c>
      <c r="BI693" s="148">
        <f>IF(N693="nulová",J693,0)</f>
        <v>0</v>
      </c>
      <c r="BJ693" s="17" t="s">
        <v>83</v>
      </c>
      <c r="BK693" s="148">
        <f>ROUND(I693*H693,2)</f>
        <v>0</v>
      </c>
      <c r="BL693" s="17" t="s">
        <v>200</v>
      </c>
      <c r="BM693" s="147" t="s">
        <v>1666</v>
      </c>
    </row>
    <row r="694" spans="2:65" s="12" customFormat="1">
      <c r="B694" s="153"/>
      <c r="D694" s="154" t="s">
        <v>205</v>
      </c>
      <c r="E694" s="155" t="s">
        <v>1</v>
      </c>
      <c r="F694" s="156" t="s">
        <v>5422</v>
      </c>
      <c r="H694" s="155" t="s">
        <v>1</v>
      </c>
      <c r="I694" s="157"/>
      <c r="L694" s="153"/>
      <c r="M694" s="158"/>
      <c r="T694" s="159"/>
      <c r="AT694" s="155" t="s">
        <v>205</v>
      </c>
      <c r="AU694" s="155" t="s">
        <v>83</v>
      </c>
      <c r="AV694" s="12" t="s">
        <v>83</v>
      </c>
      <c r="AW694" s="12" t="s">
        <v>34</v>
      </c>
      <c r="AX694" s="12" t="s">
        <v>76</v>
      </c>
      <c r="AY694" s="155" t="s">
        <v>191</v>
      </c>
    </row>
    <row r="695" spans="2:65" s="12" customFormat="1">
      <c r="B695" s="153"/>
      <c r="D695" s="154" t="s">
        <v>205</v>
      </c>
      <c r="E695" s="155" t="s">
        <v>1</v>
      </c>
      <c r="F695" s="156" t="s">
        <v>5423</v>
      </c>
      <c r="H695" s="155" t="s">
        <v>1</v>
      </c>
      <c r="I695" s="157"/>
      <c r="L695" s="153"/>
      <c r="M695" s="158"/>
      <c r="T695" s="159"/>
      <c r="AT695" s="155" t="s">
        <v>205</v>
      </c>
      <c r="AU695" s="155" t="s">
        <v>83</v>
      </c>
      <c r="AV695" s="12" t="s">
        <v>83</v>
      </c>
      <c r="AW695" s="12" t="s">
        <v>34</v>
      </c>
      <c r="AX695" s="12" t="s">
        <v>76</v>
      </c>
      <c r="AY695" s="155" t="s">
        <v>191</v>
      </c>
    </row>
    <row r="696" spans="2:65" s="12" customFormat="1">
      <c r="B696" s="153"/>
      <c r="D696" s="154" t="s">
        <v>205</v>
      </c>
      <c r="E696" s="155" t="s">
        <v>1</v>
      </c>
      <c r="F696" s="156" t="s">
        <v>5411</v>
      </c>
      <c r="H696" s="155" t="s">
        <v>1</v>
      </c>
      <c r="I696" s="157"/>
      <c r="L696" s="153"/>
      <c r="M696" s="158"/>
      <c r="T696" s="159"/>
      <c r="AT696" s="155" t="s">
        <v>205</v>
      </c>
      <c r="AU696" s="155" t="s">
        <v>83</v>
      </c>
      <c r="AV696" s="12" t="s">
        <v>83</v>
      </c>
      <c r="AW696" s="12" t="s">
        <v>34</v>
      </c>
      <c r="AX696" s="12" t="s">
        <v>76</v>
      </c>
      <c r="AY696" s="155" t="s">
        <v>191</v>
      </c>
    </row>
    <row r="697" spans="2:65" s="13" customFormat="1">
      <c r="B697" s="160"/>
      <c r="D697" s="154" t="s">
        <v>205</v>
      </c>
      <c r="E697" s="161" t="s">
        <v>1</v>
      </c>
      <c r="F697" s="162" t="s">
        <v>554</v>
      </c>
      <c r="H697" s="163">
        <v>50</v>
      </c>
      <c r="I697" s="164"/>
      <c r="L697" s="160"/>
      <c r="M697" s="165"/>
      <c r="T697" s="166"/>
      <c r="AT697" s="161" t="s">
        <v>205</v>
      </c>
      <c r="AU697" s="161" t="s">
        <v>83</v>
      </c>
      <c r="AV697" s="13" t="s">
        <v>85</v>
      </c>
      <c r="AW697" s="13" t="s">
        <v>34</v>
      </c>
      <c r="AX697" s="13" t="s">
        <v>76</v>
      </c>
      <c r="AY697" s="161" t="s">
        <v>191</v>
      </c>
    </row>
    <row r="698" spans="2:65" s="14" customFormat="1">
      <c r="B698" s="167"/>
      <c r="D698" s="154" t="s">
        <v>205</v>
      </c>
      <c r="E698" s="168" t="s">
        <v>1</v>
      </c>
      <c r="F698" s="169" t="s">
        <v>217</v>
      </c>
      <c r="H698" s="170">
        <v>50</v>
      </c>
      <c r="I698" s="171"/>
      <c r="L698" s="167"/>
      <c r="M698" s="172"/>
      <c r="T698" s="173"/>
      <c r="AT698" s="168" t="s">
        <v>205</v>
      </c>
      <c r="AU698" s="168" t="s">
        <v>83</v>
      </c>
      <c r="AV698" s="14" t="s">
        <v>200</v>
      </c>
      <c r="AW698" s="14" t="s">
        <v>34</v>
      </c>
      <c r="AX698" s="14" t="s">
        <v>83</v>
      </c>
      <c r="AY698" s="168" t="s">
        <v>191</v>
      </c>
    </row>
    <row r="699" spans="2:65" s="1" customFormat="1" ht="16.5" customHeight="1">
      <c r="B699" s="32"/>
      <c r="C699" s="136" t="s">
        <v>1038</v>
      </c>
      <c r="D699" s="136" t="s">
        <v>195</v>
      </c>
      <c r="E699" s="137" t="s">
        <v>5533</v>
      </c>
      <c r="F699" s="138" t="s">
        <v>5425</v>
      </c>
      <c r="G699" s="139" t="s">
        <v>937</v>
      </c>
      <c r="H699" s="140">
        <v>1</v>
      </c>
      <c r="I699" s="141"/>
      <c r="J699" s="142">
        <f>ROUND(I699*H699,2)</f>
        <v>0</v>
      </c>
      <c r="K699" s="138" t="s">
        <v>1</v>
      </c>
      <c r="L699" s="32"/>
      <c r="M699" s="143" t="s">
        <v>1</v>
      </c>
      <c r="N699" s="144" t="s">
        <v>41</v>
      </c>
      <c r="P699" s="145">
        <f>O699*H699</f>
        <v>0</v>
      </c>
      <c r="Q699" s="145">
        <v>0</v>
      </c>
      <c r="R699" s="145">
        <f>Q699*H699</f>
        <v>0</v>
      </c>
      <c r="S699" s="145">
        <v>0</v>
      </c>
      <c r="T699" s="146">
        <f>S699*H699</f>
        <v>0</v>
      </c>
      <c r="AR699" s="147" t="s">
        <v>200</v>
      </c>
      <c r="AT699" s="147" t="s">
        <v>195</v>
      </c>
      <c r="AU699" s="147" t="s">
        <v>83</v>
      </c>
      <c r="AY699" s="17" t="s">
        <v>191</v>
      </c>
      <c r="BE699" s="148">
        <f>IF(N699="základní",J699,0)</f>
        <v>0</v>
      </c>
      <c r="BF699" s="148">
        <f>IF(N699="snížená",J699,0)</f>
        <v>0</v>
      </c>
      <c r="BG699" s="148">
        <f>IF(N699="zákl. přenesená",J699,0)</f>
        <v>0</v>
      </c>
      <c r="BH699" s="148">
        <f>IF(N699="sníž. přenesená",J699,0)</f>
        <v>0</v>
      </c>
      <c r="BI699" s="148">
        <f>IF(N699="nulová",J699,0)</f>
        <v>0</v>
      </c>
      <c r="BJ699" s="17" t="s">
        <v>83</v>
      </c>
      <c r="BK699" s="148">
        <f>ROUND(I699*H699,2)</f>
        <v>0</v>
      </c>
      <c r="BL699" s="17" t="s">
        <v>200</v>
      </c>
      <c r="BM699" s="147" t="s">
        <v>1674</v>
      </c>
    </row>
    <row r="700" spans="2:65" s="12" customFormat="1">
      <c r="B700" s="153"/>
      <c r="D700" s="154" t="s">
        <v>205</v>
      </c>
      <c r="E700" s="155" t="s">
        <v>1</v>
      </c>
      <c r="F700" s="156" t="s">
        <v>5411</v>
      </c>
      <c r="H700" s="155" t="s">
        <v>1</v>
      </c>
      <c r="I700" s="157"/>
      <c r="L700" s="153"/>
      <c r="M700" s="158"/>
      <c r="T700" s="159"/>
      <c r="AT700" s="155" t="s">
        <v>205</v>
      </c>
      <c r="AU700" s="155" t="s">
        <v>83</v>
      </c>
      <c r="AV700" s="12" t="s">
        <v>83</v>
      </c>
      <c r="AW700" s="12" t="s">
        <v>34</v>
      </c>
      <c r="AX700" s="12" t="s">
        <v>76</v>
      </c>
      <c r="AY700" s="155" t="s">
        <v>191</v>
      </c>
    </row>
    <row r="701" spans="2:65" s="13" customFormat="1">
      <c r="B701" s="160"/>
      <c r="D701" s="154" t="s">
        <v>205</v>
      </c>
      <c r="E701" s="161" t="s">
        <v>1</v>
      </c>
      <c r="F701" s="162" t="s">
        <v>83</v>
      </c>
      <c r="H701" s="163">
        <v>1</v>
      </c>
      <c r="I701" s="164"/>
      <c r="L701" s="160"/>
      <c r="M701" s="165"/>
      <c r="T701" s="166"/>
      <c r="AT701" s="161" t="s">
        <v>205</v>
      </c>
      <c r="AU701" s="161" t="s">
        <v>83</v>
      </c>
      <c r="AV701" s="13" t="s">
        <v>85</v>
      </c>
      <c r="AW701" s="13" t="s">
        <v>34</v>
      </c>
      <c r="AX701" s="13" t="s">
        <v>76</v>
      </c>
      <c r="AY701" s="161" t="s">
        <v>191</v>
      </c>
    </row>
    <row r="702" spans="2:65" s="14" customFormat="1">
      <c r="B702" s="167"/>
      <c r="D702" s="154" t="s">
        <v>205</v>
      </c>
      <c r="E702" s="168" t="s">
        <v>1</v>
      </c>
      <c r="F702" s="169" t="s">
        <v>217</v>
      </c>
      <c r="H702" s="170">
        <v>1</v>
      </c>
      <c r="I702" s="171"/>
      <c r="L702" s="167"/>
      <c r="M702" s="172"/>
      <c r="T702" s="173"/>
      <c r="AT702" s="168" t="s">
        <v>205</v>
      </c>
      <c r="AU702" s="168" t="s">
        <v>83</v>
      </c>
      <c r="AV702" s="14" t="s">
        <v>200</v>
      </c>
      <c r="AW702" s="14" t="s">
        <v>34</v>
      </c>
      <c r="AX702" s="14" t="s">
        <v>83</v>
      </c>
      <c r="AY702" s="168" t="s">
        <v>191</v>
      </c>
    </row>
    <row r="703" spans="2:65" s="1" customFormat="1" ht="40.9" customHeight="1">
      <c r="B703" s="32"/>
      <c r="C703" s="136" t="s">
        <v>1044</v>
      </c>
      <c r="D703" s="136" t="s">
        <v>195</v>
      </c>
      <c r="E703" s="137" t="s">
        <v>5534</v>
      </c>
      <c r="F703" s="138" t="s">
        <v>5427</v>
      </c>
      <c r="G703" s="139" t="s">
        <v>1608</v>
      </c>
      <c r="H703" s="140">
        <v>5</v>
      </c>
      <c r="I703" s="141"/>
      <c r="J703" s="142">
        <f>ROUND(I703*H703,2)</f>
        <v>0</v>
      </c>
      <c r="K703" s="138" t="s">
        <v>1</v>
      </c>
      <c r="L703" s="32"/>
      <c r="M703" s="143" t="s">
        <v>1</v>
      </c>
      <c r="N703" s="144" t="s">
        <v>41</v>
      </c>
      <c r="P703" s="145">
        <f>O703*H703</f>
        <v>0</v>
      </c>
      <c r="Q703" s="145">
        <v>0</v>
      </c>
      <c r="R703" s="145">
        <f>Q703*H703</f>
        <v>0</v>
      </c>
      <c r="S703" s="145">
        <v>0</v>
      </c>
      <c r="T703" s="146">
        <f>S703*H703</f>
        <v>0</v>
      </c>
      <c r="AR703" s="147" t="s">
        <v>200</v>
      </c>
      <c r="AT703" s="147" t="s">
        <v>195</v>
      </c>
      <c r="AU703" s="147" t="s">
        <v>83</v>
      </c>
      <c r="AY703" s="17" t="s">
        <v>191</v>
      </c>
      <c r="BE703" s="148">
        <f>IF(N703="základní",J703,0)</f>
        <v>0</v>
      </c>
      <c r="BF703" s="148">
        <f>IF(N703="snížená",J703,0)</f>
        <v>0</v>
      </c>
      <c r="BG703" s="148">
        <f>IF(N703="zákl. přenesená",J703,0)</f>
        <v>0</v>
      </c>
      <c r="BH703" s="148">
        <f>IF(N703="sníž. přenesená",J703,0)</f>
        <v>0</v>
      </c>
      <c r="BI703" s="148">
        <f>IF(N703="nulová",J703,0)</f>
        <v>0</v>
      </c>
      <c r="BJ703" s="17" t="s">
        <v>83</v>
      </c>
      <c r="BK703" s="148">
        <f>ROUND(I703*H703,2)</f>
        <v>0</v>
      </c>
      <c r="BL703" s="17" t="s">
        <v>200</v>
      </c>
      <c r="BM703" s="147" t="s">
        <v>1682</v>
      </c>
    </row>
    <row r="704" spans="2:65" s="12" customFormat="1">
      <c r="B704" s="153"/>
      <c r="D704" s="154" t="s">
        <v>205</v>
      </c>
      <c r="E704" s="155" t="s">
        <v>1</v>
      </c>
      <c r="F704" s="156" t="s">
        <v>5411</v>
      </c>
      <c r="H704" s="155" t="s">
        <v>1</v>
      </c>
      <c r="I704" s="157"/>
      <c r="L704" s="153"/>
      <c r="M704" s="158"/>
      <c r="T704" s="159"/>
      <c r="AT704" s="155" t="s">
        <v>205</v>
      </c>
      <c r="AU704" s="155" t="s">
        <v>83</v>
      </c>
      <c r="AV704" s="12" t="s">
        <v>83</v>
      </c>
      <c r="AW704" s="12" t="s">
        <v>34</v>
      </c>
      <c r="AX704" s="12" t="s">
        <v>76</v>
      </c>
      <c r="AY704" s="155" t="s">
        <v>191</v>
      </c>
    </row>
    <row r="705" spans="2:65" s="13" customFormat="1">
      <c r="B705" s="160"/>
      <c r="D705" s="154" t="s">
        <v>205</v>
      </c>
      <c r="E705" s="161" t="s">
        <v>1</v>
      </c>
      <c r="F705" s="162" t="s">
        <v>230</v>
      </c>
      <c r="H705" s="163">
        <v>5</v>
      </c>
      <c r="I705" s="164"/>
      <c r="L705" s="160"/>
      <c r="M705" s="165"/>
      <c r="T705" s="166"/>
      <c r="AT705" s="161" t="s">
        <v>205</v>
      </c>
      <c r="AU705" s="161" t="s">
        <v>83</v>
      </c>
      <c r="AV705" s="13" t="s">
        <v>85</v>
      </c>
      <c r="AW705" s="13" t="s">
        <v>34</v>
      </c>
      <c r="AX705" s="13" t="s">
        <v>76</v>
      </c>
      <c r="AY705" s="161" t="s">
        <v>191</v>
      </c>
    </row>
    <row r="706" spans="2:65" s="14" customFormat="1">
      <c r="B706" s="167"/>
      <c r="D706" s="154" t="s">
        <v>205</v>
      </c>
      <c r="E706" s="168" t="s">
        <v>1</v>
      </c>
      <c r="F706" s="169" t="s">
        <v>217</v>
      </c>
      <c r="H706" s="170">
        <v>5</v>
      </c>
      <c r="I706" s="171"/>
      <c r="L706" s="167"/>
      <c r="M706" s="172"/>
      <c r="T706" s="173"/>
      <c r="AT706" s="168" t="s">
        <v>205</v>
      </c>
      <c r="AU706" s="168" t="s">
        <v>83</v>
      </c>
      <c r="AV706" s="14" t="s">
        <v>200</v>
      </c>
      <c r="AW706" s="14" t="s">
        <v>34</v>
      </c>
      <c r="AX706" s="14" t="s">
        <v>83</v>
      </c>
      <c r="AY706" s="168" t="s">
        <v>191</v>
      </c>
    </row>
    <row r="707" spans="2:65" s="1" customFormat="1" ht="60" customHeight="1">
      <c r="B707" s="32"/>
      <c r="C707" s="136" t="s">
        <v>1050</v>
      </c>
      <c r="D707" s="136" t="s">
        <v>195</v>
      </c>
      <c r="E707" s="137" t="s">
        <v>5535</v>
      </c>
      <c r="F707" s="138" t="s">
        <v>5536</v>
      </c>
      <c r="G707" s="139" t="s">
        <v>3064</v>
      </c>
      <c r="H707" s="140">
        <v>5</v>
      </c>
      <c r="I707" s="141"/>
      <c r="J707" s="142">
        <f>ROUND(I707*H707,2)</f>
        <v>0</v>
      </c>
      <c r="K707" s="138" t="s">
        <v>1</v>
      </c>
      <c r="L707" s="32"/>
      <c r="M707" s="143" t="s">
        <v>1</v>
      </c>
      <c r="N707" s="144" t="s">
        <v>41</v>
      </c>
      <c r="P707" s="145">
        <f>O707*H707</f>
        <v>0</v>
      </c>
      <c r="Q707" s="145">
        <v>0</v>
      </c>
      <c r="R707" s="145">
        <f>Q707*H707</f>
        <v>0</v>
      </c>
      <c r="S707" s="145">
        <v>0</v>
      </c>
      <c r="T707" s="146">
        <f>S707*H707</f>
        <v>0</v>
      </c>
      <c r="AR707" s="147" t="s">
        <v>200</v>
      </c>
      <c r="AT707" s="147" t="s">
        <v>195</v>
      </c>
      <c r="AU707" s="147" t="s">
        <v>83</v>
      </c>
      <c r="AY707" s="17" t="s">
        <v>191</v>
      </c>
      <c r="BE707" s="148">
        <f>IF(N707="základní",J707,0)</f>
        <v>0</v>
      </c>
      <c r="BF707" s="148">
        <f>IF(N707="snížená",J707,0)</f>
        <v>0</v>
      </c>
      <c r="BG707" s="148">
        <f>IF(N707="zákl. přenesená",J707,0)</f>
        <v>0</v>
      </c>
      <c r="BH707" s="148">
        <f>IF(N707="sníž. přenesená",J707,0)</f>
        <v>0</v>
      </c>
      <c r="BI707" s="148">
        <f>IF(N707="nulová",J707,0)</f>
        <v>0</v>
      </c>
      <c r="BJ707" s="17" t="s">
        <v>83</v>
      </c>
      <c r="BK707" s="148">
        <f>ROUND(I707*H707,2)</f>
        <v>0</v>
      </c>
      <c r="BL707" s="17" t="s">
        <v>200</v>
      </c>
      <c r="BM707" s="147" t="s">
        <v>1692</v>
      </c>
    </row>
    <row r="708" spans="2:65" s="1" customFormat="1" ht="24" customHeight="1">
      <c r="B708" s="32"/>
      <c r="C708" s="136" t="s">
        <v>1056</v>
      </c>
      <c r="D708" s="136" t="s">
        <v>195</v>
      </c>
      <c r="E708" s="137" t="s">
        <v>5537</v>
      </c>
      <c r="F708" s="138" t="s">
        <v>5382</v>
      </c>
      <c r="G708" s="139" t="s">
        <v>271</v>
      </c>
      <c r="H708" s="140">
        <v>0.22800000000000001</v>
      </c>
      <c r="I708" s="141"/>
      <c r="J708" s="142">
        <f>ROUND(I708*H708,2)</f>
        <v>0</v>
      </c>
      <c r="K708" s="138" t="s">
        <v>1</v>
      </c>
      <c r="L708" s="32"/>
      <c r="M708" s="143" t="s">
        <v>1</v>
      </c>
      <c r="N708" s="144" t="s">
        <v>41</v>
      </c>
      <c r="P708" s="145">
        <f>O708*H708</f>
        <v>0</v>
      </c>
      <c r="Q708" s="145">
        <v>0</v>
      </c>
      <c r="R708" s="145">
        <f>Q708*H708</f>
        <v>0</v>
      </c>
      <c r="S708" s="145">
        <v>0</v>
      </c>
      <c r="T708" s="146">
        <f>S708*H708</f>
        <v>0</v>
      </c>
      <c r="AR708" s="147" t="s">
        <v>200</v>
      </c>
      <c r="AT708" s="147" t="s">
        <v>195</v>
      </c>
      <c r="AU708" s="147" t="s">
        <v>83</v>
      </c>
      <c r="AY708" s="17" t="s">
        <v>191</v>
      </c>
      <c r="BE708" s="148">
        <f>IF(N708="základní",J708,0)</f>
        <v>0</v>
      </c>
      <c r="BF708" s="148">
        <f>IF(N708="snížená",J708,0)</f>
        <v>0</v>
      </c>
      <c r="BG708" s="148">
        <f>IF(N708="zákl. přenesená",J708,0)</f>
        <v>0</v>
      </c>
      <c r="BH708" s="148">
        <f>IF(N708="sníž. přenesená",J708,0)</f>
        <v>0</v>
      </c>
      <c r="BI708" s="148">
        <f>IF(N708="nulová",J708,0)</f>
        <v>0</v>
      </c>
      <c r="BJ708" s="17" t="s">
        <v>83</v>
      </c>
      <c r="BK708" s="148">
        <f>ROUND(I708*H708,2)</f>
        <v>0</v>
      </c>
      <c r="BL708" s="17" t="s">
        <v>200</v>
      </c>
      <c r="BM708" s="147" t="s">
        <v>1705</v>
      </c>
    </row>
    <row r="709" spans="2:65" s="11" customFormat="1" ht="25.9" customHeight="1">
      <c r="B709" s="124"/>
      <c r="D709" s="125" t="s">
        <v>75</v>
      </c>
      <c r="E709" s="126" t="s">
        <v>5538</v>
      </c>
      <c r="F709" s="126" t="s">
        <v>5539</v>
      </c>
      <c r="I709" s="127"/>
      <c r="J709" s="128">
        <f>BK709</f>
        <v>0</v>
      </c>
      <c r="L709" s="124"/>
      <c r="M709" s="129"/>
      <c r="P709" s="130">
        <f>SUM(P710:P719)</f>
        <v>0</v>
      </c>
      <c r="R709" s="130">
        <f>SUM(R710:R719)</f>
        <v>0</v>
      </c>
      <c r="T709" s="131">
        <f>SUM(T710:T719)</f>
        <v>0</v>
      </c>
      <c r="AR709" s="125" t="s">
        <v>83</v>
      </c>
      <c r="AT709" s="132" t="s">
        <v>75</v>
      </c>
      <c r="AU709" s="132" t="s">
        <v>76</v>
      </c>
      <c r="AY709" s="125" t="s">
        <v>191</v>
      </c>
      <c r="BK709" s="133">
        <f>SUM(BK710:BK719)</f>
        <v>0</v>
      </c>
    </row>
    <row r="710" spans="2:65" s="1" customFormat="1" ht="60" customHeight="1">
      <c r="B710" s="32"/>
      <c r="C710" s="136" t="s">
        <v>1062</v>
      </c>
      <c r="D710" s="136" t="s">
        <v>195</v>
      </c>
      <c r="E710" s="137" t="s">
        <v>5540</v>
      </c>
      <c r="F710" s="138" t="s">
        <v>5541</v>
      </c>
      <c r="G710" s="139" t="s">
        <v>403</v>
      </c>
      <c r="H710" s="140">
        <v>28.5</v>
      </c>
      <c r="I710" s="141"/>
      <c r="J710" s="142">
        <f>ROUND(I710*H710,2)</f>
        <v>0</v>
      </c>
      <c r="K710" s="138" t="s">
        <v>1</v>
      </c>
      <c r="L710" s="32"/>
      <c r="M710" s="143" t="s">
        <v>1</v>
      </c>
      <c r="N710" s="144" t="s">
        <v>41</v>
      </c>
      <c r="P710" s="145">
        <f>O710*H710</f>
        <v>0</v>
      </c>
      <c r="Q710" s="145">
        <v>0</v>
      </c>
      <c r="R710" s="145">
        <f>Q710*H710</f>
        <v>0</v>
      </c>
      <c r="S710" s="145">
        <v>0</v>
      </c>
      <c r="T710" s="146">
        <f>S710*H710</f>
        <v>0</v>
      </c>
      <c r="AR710" s="147" t="s">
        <v>200</v>
      </c>
      <c r="AT710" s="147" t="s">
        <v>195</v>
      </c>
      <c r="AU710" s="147" t="s">
        <v>83</v>
      </c>
      <c r="AY710" s="17" t="s">
        <v>191</v>
      </c>
      <c r="BE710" s="148">
        <f>IF(N710="základní",J710,0)</f>
        <v>0</v>
      </c>
      <c r="BF710" s="148">
        <f>IF(N710="snížená",J710,0)</f>
        <v>0</v>
      </c>
      <c r="BG710" s="148">
        <f>IF(N710="zákl. přenesená",J710,0)</f>
        <v>0</v>
      </c>
      <c r="BH710" s="148">
        <f>IF(N710="sníž. přenesená",J710,0)</f>
        <v>0</v>
      </c>
      <c r="BI710" s="148">
        <f>IF(N710="nulová",J710,0)</f>
        <v>0</v>
      </c>
      <c r="BJ710" s="17" t="s">
        <v>83</v>
      </c>
      <c r="BK710" s="148">
        <f>ROUND(I710*H710,2)</f>
        <v>0</v>
      </c>
      <c r="BL710" s="17" t="s">
        <v>200</v>
      </c>
      <c r="BM710" s="147" t="s">
        <v>1713</v>
      </c>
    </row>
    <row r="711" spans="2:65" s="12" customFormat="1">
      <c r="B711" s="153"/>
      <c r="D711" s="154" t="s">
        <v>205</v>
      </c>
      <c r="E711" s="155" t="s">
        <v>1</v>
      </c>
      <c r="F711" s="156" t="s">
        <v>5316</v>
      </c>
      <c r="H711" s="155" t="s">
        <v>1</v>
      </c>
      <c r="I711" s="157"/>
      <c r="L711" s="153"/>
      <c r="M711" s="158"/>
      <c r="T711" s="159"/>
      <c r="AT711" s="155" t="s">
        <v>205</v>
      </c>
      <c r="AU711" s="155" t="s">
        <v>83</v>
      </c>
      <c r="AV711" s="12" t="s">
        <v>83</v>
      </c>
      <c r="AW711" s="12" t="s">
        <v>34</v>
      </c>
      <c r="AX711" s="12" t="s">
        <v>76</v>
      </c>
      <c r="AY711" s="155" t="s">
        <v>191</v>
      </c>
    </row>
    <row r="712" spans="2:65" s="13" customFormat="1">
      <c r="B712" s="160"/>
      <c r="D712" s="154" t="s">
        <v>205</v>
      </c>
      <c r="E712" s="161" t="s">
        <v>1</v>
      </c>
      <c r="F712" s="162" t="s">
        <v>5542</v>
      </c>
      <c r="H712" s="163">
        <v>28.5</v>
      </c>
      <c r="I712" s="164"/>
      <c r="L712" s="160"/>
      <c r="M712" s="165"/>
      <c r="T712" s="166"/>
      <c r="AT712" s="161" t="s">
        <v>205</v>
      </c>
      <c r="AU712" s="161" t="s">
        <v>83</v>
      </c>
      <c r="AV712" s="13" t="s">
        <v>85</v>
      </c>
      <c r="AW712" s="13" t="s">
        <v>34</v>
      </c>
      <c r="AX712" s="13" t="s">
        <v>76</v>
      </c>
      <c r="AY712" s="161" t="s">
        <v>191</v>
      </c>
    </row>
    <row r="713" spans="2:65" s="14" customFormat="1">
      <c r="B713" s="167"/>
      <c r="D713" s="154" t="s">
        <v>205</v>
      </c>
      <c r="E713" s="168" t="s">
        <v>1</v>
      </c>
      <c r="F713" s="169" t="s">
        <v>217</v>
      </c>
      <c r="H713" s="170">
        <v>28.5</v>
      </c>
      <c r="I713" s="171"/>
      <c r="L713" s="167"/>
      <c r="M713" s="172"/>
      <c r="T713" s="173"/>
      <c r="AT713" s="168" t="s">
        <v>205</v>
      </c>
      <c r="AU713" s="168" t="s">
        <v>83</v>
      </c>
      <c r="AV713" s="14" t="s">
        <v>200</v>
      </c>
      <c r="AW713" s="14" t="s">
        <v>34</v>
      </c>
      <c r="AX713" s="14" t="s">
        <v>83</v>
      </c>
      <c r="AY713" s="168" t="s">
        <v>191</v>
      </c>
    </row>
    <row r="714" spans="2:65" s="1" customFormat="1" ht="60" customHeight="1">
      <c r="B714" s="32"/>
      <c r="C714" s="136" t="s">
        <v>1068</v>
      </c>
      <c r="D714" s="136" t="s">
        <v>195</v>
      </c>
      <c r="E714" s="137" t="s">
        <v>5543</v>
      </c>
      <c r="F714" s="138" t="s">
        <v>5544</v>
      </c>
      <c r="G714" s="139" t="s">
        <v>403</v>
      </c>
      <c r="H714" s="140">
        <v>1.5</v>
      </c>
      <c r="I714" s="141"/>
      <c r="J714" s="142">
        <f>ROUND(I714*H714,2)</f>
        <v>0</v>
      </c>
      <c r="K714" s="138" t="s">
        <v>1</v>
      </c>
      <c r="L714" s="32"/>
      <c r="M714" s="143" t="s">
        <v>1</v>
      </c>
      <c r="N714" s="144" t="s">
        <v>41</v>
      </c>
      <c r="P714" s="145">
        <f>O714*H714</f>
        <v>0</v>
      </c>
      <c r="Q714" s="145">
        <v>0</v>
      </c>
      <c r="R714" s="145">
        <f>Q714*H714</f>
        <v>0</v>
      </c>
      <c r="S714" s="145">
        <v>0</v>
      </c>
      <c r="T714" s="146">
        <f>S714*H714</f>
        <v>0</v>
      </c>
      <c r="AR714" s="147" t="s">
        <v>200</v>
      </c>
      <c r="AT714" s="147" t="s">
        <v>195</v>
      </c>
      <c r="AU714" s="147" t="s">
        <v>83</v>
      </c>
      <c r="AY714" s="17" t="s">
        <v>191</v>
      </c>
      <c r="BE714" s="148">
        <f>IF(N714="základní",J714,0)</f>
        <v>0</v>
      </c>
      <c r="BF714" s="148">
        <f>IF(N714="snížená",J714,0)</f>
        <v>0</v>
      </c>
      <c r="BG714" s="148">
        <f>IF(N714="zákl. přenesená",J714,0)</f>
        <v>0</v>
      </c>
      <c r="BH714" s="148">
        <f>IF(N714="sníž. přenesená",J714,0)</f>
        <v>0</v>
      </c>
      <c r="BI714" s="148">
        <f>IF(N714="nulová",J714,0)</f>
        <v>0</v>
      </c>
      <c r="BJ714" s="17" t="s">
        <v>83</v>
      </c>
      <c r="BK714" s="148">
        <f>ROUND(I714*H714,2)</f>
        <v>0</v>
      </c>
      <c r="BL714" s="17" t="s">
        <v>200</v>
      </c>
      <c r="BM714" s="147" t="s">
        <v>1721</v>
      </c>
    </row>
    <row r="715" spans="2:65" s="12" customFormat="1">
      <c r="B715" s="153"/>
      <c r="D715" s="154" t="s">
        <v>205</v>
      </c>
      <c r="E715" s="155" t="s">
        <v>1</v>
      </c>
      <c r="F715" s="156" t="s">
        <v>5316</v>
      </c>
      <c r="H715" s="155" t="s">
        <v>1</v>
      </c>
      <c r="I715" s="157"/>
      <c r="L715" s="153"/>
      <c r="M715" s="158"/>
      <c r="T715" s="159"/>
      <c r="AT715" s="155" t="s">
        <v>205</v>
      </c>
      <c r="AU715" s="155" t="s">
        <v>83</v>
      </c>
      <c r="AV715" s="12" t="s">
        <v>83</v>
      </c>
      <c r="AW715" s="12" t="s">
        <v>34</v>
      </c>
      <c r="AX715" s="12" t="s">
        <v>76</v>
      </c>
      <c r="AY715" s="155" t="s">
        <v>191</v>
      </c>
    </row>
    <row r="716" spans="2:65" s="13" customFormat="1">
      <c r="B716" s="160"/>
      <c r="D716" s="154" t="s">
        <v>205</v>
      </c>
      <c r="E716" s="161" t="s">
        <v>1</v>
      </c>
      <c r="F716" s="162" t="s">
        <v>5545</v>
      </c>
      <c r="H716" s="163">
        <v>1.5</v>
      </c>
      <c r="I716" s="164"/>
      <c r="L716" s="160"/>
      <c r="M716" s="165"/>
      <c r="T716" s="166"/>
      <c r="AT716" s="161" t="s">
        <v>205</v>
      </c>
      <c r="AU716" s="161" t="s">
        <v>83</v>
      </c>
      <c r="AV716" s="13" t="s">
        <v>85</v>
      </c>
      <c r="AW716" s="13" t="s">
        <v>34</v>
      </c>
      <c r="AX716" s="13" t="s">
        <v>76</v>
      </c>
      <c r="AY716" s="161" t="s">
        <v>191</v>
      </c>
    </row>
    <row r="717" spans="2:65" s="14" customFormat="1">
      <c r="B717" s="167"/>
      <c r="D717" s="154" t="s">
        <v>205</v>
      </c>
      <c r="E717" s="168" t="s">
        <v>1</v>
      </c>
      <c r="F717" s="169" t="s">
        <v>217</v>
      </c>
      <c r="H717" s="170">
        <v>1.5</v>
      </c>
      <c r="I717" s="171"/>
      <c r="L717" s="167"/>
      <c r="M717" s="172"/>
      <c r="T717" s="173"/>
      <c r="AT717" s="168" t="s">
        <v>205</v>
      </c>
      <c r="AU717" s="168" t="s">
        <v>83</v>
      </c>
      <c r="AV717" s="14" t="s">
        <v>200</v>
      </c>
      <c r="AW717" s="14" t="s">
        <v>34</v>
      </c>
      <c r="AX717" s="14" t="s">
        <v>83</v>
      </c>
      <c r="AY717" s="168" t="s">
        <v>191</v>
      </c>
    </row>
    <row r="718" spans="2:65" s="1" customFormat="1" ht="60" customHeight="1">
      <c r="B718" s="32"/>
      <c r="C718" s="136" t="s">
        <v>1074</v>
      </c>
      <c r="D718" s="136" t="s">
        <v>195</v>
      </c>
      <c r="E718" s="137" t="s">
        <v>5546</v>
      </c>
      <c r="F718" s="138" t="s">
        <v>5547</v>
      </c>
      <c r="G718" s="139" t="s">
        <v>3064</v>
      </c>
      <c r="H718" s="140">
        <v>2</v>
      </c>
      <c r="I718" s="141"/>
      <c r="J718" s="142">
        <f>ROUND(I718*H718,2)</f>
        <v>0</v>
      </c>
      <c r="K718" s="138" t="s">
        <v>1</v>
      </c>
      <c r="L718" s="32"/>
      <c r="M718" s="143" t="s">
        <v>1</v>
      </c>
      <c r="N718" s="144" t="s">
        <v>41</v>
      </c>
      <c r="P718" s="145">
        <f>O718*H718</f>
        <v>0</v>
      </c>
      <c r="Q718" s="145">
        <v>0</v>
      </c>
      <c r="R718" s="145">
        <f>Q718*H718</f>
        <v>0</v>
      </c>
      <c r="S718" s="145">
        <v>0</v>
      </c>
      <c r="T718" s="146">
        <f>S718*H718</f>
        <v>0</v>
      </c>
      <c r="AR718" s="147" t="s">
        <v>200</v>
      </c>
      <c r="AT718" s="147" t="s">
        <v>195</v>
      </c>
      <c r="AU718" s="147" t="s">
        <v>83</v>
      </c>
      <c r="AY718" s="17" t="s">
        <v>191</v>
      </c>
      <c r="BE718" s="148">
        <f>IF(N718="základní",J718,0)</f>
        <v>0</v>
      </c>
      <c r="BF718" s="148">
        <f>IF(N718="snížená",J718,0)</f>
        <v>0</v>
      </c>
      <c r="BG718" s="148">
        <f>IF(N718="zákl. přenesená",J718,0)</f>
        <v>0</v>
      </c>
      <c r="BH718" s="148">
        <f>IF(N718="sníž. přenesená",J718,0)</f>
        <v>0</v>
      </c>
      <c r="BI718" s="148">
        <f>IF(N718="nulová",J718,0)</f>
        <v>0</v>
      </c>
      <c r="BJ718" s="17" t="s">
        <v>83</v>
      </c>
      <c r="BK718" s="148">
        <f>ROUND(I718*H718,2)</f>
        <v>0</v>
      </c>
      <c r="BL718" s="17" t="s">
        <v>200</v>
      </c>
      <c r="BM718" s="147" t="s">
        <v>1729</v>
      </c>
    </row>
    <row r="719" spans="2:65" s="1" customFormat="1" ht="24" customHeight="1">
      <c r="B719" s="32"/>
      <c r="C719" s="136" t="s">
        <v>1079</v>
      </c>
      <c r="D719" s="136" t="s">
        <v>195</v>
      </c>
      <c r="E719" s="137" t="s">
        <v>5548</v>
      </c>
      <c r="F719" s="138" t="s">
        <v>5382</v>
      </c>
      <c r="G719" s="139" t="s">
        <v>271</v>
      </c>
      <c r="H719" s="140">
        <v>1.4999999999999999E-2</v>
      </c>
      <c r="I719" s="141"/>
      <c r="J719" s="142">
        <f>ROUND(I719*H719,2)</f>
        <v>0</v>
      </c>
      <c r="K719" s="138" t="s">
        <v>1</v>
      </c>
      <c r="L719" s="32"/>
      <c r="M719" s="143" t="s">
        <v>1</v>
      </c>
      <c r="N719" s="144" t="s">
        <v>41</v>
      </c>
      <c r="P719" s="145">
        <f>O719*H719</f>
        <v>0</v>
      </c>
      <c r="Q719" s="145">
        <v>0</v>
      </c>
      <c r="R719" s="145">
        <f>Q719*H719</f>
        <v>0</v>
      </c>
      <c r="S719" s="145">
        <v>0</v>
      </c>
      <c r="T719" s="146">
        <f>S719*H719</f>
        <v>0</v>
      </c>
      <c r="AR719" s="147" t="s">
        <v>200</v>
      </c>
      <c r="AT719" s="147" t="s">
        <v>195</v>
      </c>
      <c r="AU719" s="147" t="s">
        <v>83</v>
      </c>
      <c r="AY719" s="17" t="s">
        <v>191</v>
      </c>
      <c r="BE719" s="148">
        <f>IF(N719="základní",J719,0)</f>
        <v>0</v>
      </c>
      <c r="BF719" s="148">
        <f>IF(N719="snížená",J719,0)</f>
        <v>0</v>
      </c>
      <c r="BG719" s="148">
        <f>IF(N719="zákl. přenesená",J719,0)</f>
        <v>0</v>
      </c>
      <c r="BH719" s="148">
        <f>IF(N719="sníž. přenesená",J719,0)</f>
        <v>0</v>
      </c>
      <c r="BI719" s="148">
        <f>IF(N719="nulová",J719,0)</f>
        <v>0</v>
      </c>
      <c r="BJ719" s="17" t="s">
        <v>83</v>
      </c>
      <c r="BK719" s="148">
        <f>ROUND(I719*H719,2)</f>
        <v>0</v>
      </c>
      <c r="BL719" s="17" t="s">
        <v>200</v>
      </c>
      <c r="BM719" s="147" t="s">
        <v>1737</v>
      </c>
    </row>
    <row r="720" spans="2:65" s="11" customFormat="1" ht="25.9" customHeight="1">
      <c r="B720" s="124"/>
      <c r="D720" s="125" t="s">
        <v>75</v>
      </c>
      <c r="E720" s="126" t="s">
        <v>5549</v>
      </c>
      <c r="F720" s="126" t="s">
        <v>5550</v>
      </c>
      <c r="I720" s="127"/>
      <c r="J720" s="128">
        <f>BK720</f>
        <v>0</v>
      </c>
      <c r="L720" s="124"/>
      <c r="M720" s="129"/>
      <c r="P720" s="130">
        <f>SUM(P721:P738)</f>
        <v>0</v>
      </c>
      <c r="R720" s="130">
        <f>SUM(R721:R738)</f>
        <v>0</v>
      </c>
      <c r="T720" s="131">
        <f>SUM(T721:T738)</f>
        <v>0</v>
      </c>
      <c r="AR720" s="125" t="s">
        <v>83</v>
      </c>
      <c r="AT720" s="132" t="s">
        <v>75</v>
      </c>
      <c r="AU720" s="132" t="s">
        <v>76</v>
      </c>
      <c r="AY720" s="125" t="s">
        <v>191</v>
      </c>
      <c r="BK720" s="133">
        <f>SUM(BK721:BK738)</f>
        <v>0</v>
      </c>
    </row>
    <row r="721" spans="2:65" s="1" customFormat="1" ht="40.9" customHeight="1">
      <c r="B721" s="32"/>
      <c r="C721" s="136" t="s">
        <v>1085</v>
      </c>
      <c r="D721" s="136" t="s">
        <v>195</v>
      </c>
      <c r="E721" s="137" t="s">
        <v>5551</v>
      </c>
      <c r="F721" s="138" t="s">
        <v>5552</v>
      </c>
      <c r="G721" s="139" t="s">
        <v>403</v>
      </c>
      <c r="H721" s="140">
        <v>22.5</v>
      </c>
      <c r="I721" s="141"/>
      <c r="J721" s="142">
        <f>ROUND(I721*H721,2)</f>
        <v>0</v>
      </c>
      <c r="K721" s="138" t="s">
        <v>1</v>
      </c>
      <c r="L721" s="32"/>
      <c r="M721" s="143" t="s">
        <v>1</v>
      </c>
      <c r="N721" s="144" t="s">
        <v>41</v>
      </c>
      <c r="P721" s="145">
        <f>O721*H721</f>
        <v>0</v>
      </c>
      <c r="Q721" s="145">
        <v>0</v>
      </c>
      <c r="R721" s="145">
        <f>Q721*H721</f>
        <v>0</v>
      </c>
      <c r="S721" s="145">
        <v>0</v>
      </c>
      <c r="T721" s="146">
        <f>S721*H721</f>
        <v>0</v>
      </c>
      <c r="AR721" s="147" t="s">
        <v>200</v>
      </c>
      <c r="AT721" s="147" t="s">
        <v>195</v>
      </c>
      <c r="AU721" s="147" t="s">
        <v>83</v>
      </c>
      <c r="AY721" s="17" t="s">
        <v>191</v>
      </c>
      <c r="BE721" s="148">
        <f>IF(N721="základní",J721,0)</f>
        <v>0</v>
      </c>
      <c r="BF721" s="148">
        <f>IF(N721="snížená",J721,0)</f>
        <v>0</v>
      </c>
      <c r="BG721" s="148">
        <f>IF(N721="zákl. přenesená",J721,0)</f>
        <v>0</v>
      </c>
      <c r="BH721" s="148">
        <f>IF(N721="sníž. přenesená",J721,0)</f>
        <v>0</v>
      </c>
      <c r="BI721" s="148">
        <f>IF(N721="nulová",J721,0)</f>
        <v>0</v>
      </c>
      <c r="BJ721" s="17" t="s">
        <v>83</v>
      </c>
      <c r="BK721" s="148">
        <f>ROUND(I721*H721,2)</f>
        <v>0</v>
      </c>
      <c r="BL721" s="17" t="s">
        <v>200</v>
      </c>
      <c r="BM721" s="147" t="s">
        <v>1745</v>
      </c>
    </row>
    <row r="722" spans="2:65" s="12" customFormat="1">
      <c r="B722" s="153"/>
      <c r="D722" s="154" t="s">
        <v>205</v>
      </c>
      <c r="E722" s="155" t="s">
        <v>1</v>
      </c>
      <c r="F722" s="156" t="s">
        <v>5316</v>
      </c>
      <c r="H722" s="155" t="s">
        <v>1</v>
      </c>
      <c r="I722" s="157"/>
      <c r="L722" s="153"/>
      <c r="M722" s="158"/>
      <c r="T722" s="159"/>
      <c r="AT722" s="155" t="s">
        <v>205</v>
      </c>
      <c r="AU722" s="155" t="s">
        <v>83</v>
      </c>
      <c r="AV722" s="12" t="s">
        <v>83</v>
      </c>
      <c r="AW722" s="12" t="s">
        <v>34</v>
      </c>
      <c r="AX722" s="12" t="s">
        <v>76</v>
      </c>
      <c r="AY722" s="155" t="s">
        <v>191</v>
      </c>
    </row>
    <row r="723" spans="2:65" s="13" customFormat="1">
      <c r="B723" s="160"/>
      <c r="D723" s="154" t="s">
        <v>205</v>
      </c>
      <c r="E723" s="161" t="s">
        <v>1</v>
      </c>
      <c r="F723" s="162" t="s">
        <v>5553</v>
      </c>
      <c r="H723" s="163">
        <v>22.5</v>
      </c>
      <c r="I723" s="164"/>
      <c r="L723" s="160"/>
      <c r="M723" s="165"/>
      <c r="T723" s="166"/>
      <c r="AT723" s="161" t="s">
        <v>205</v>
      </c>
      <c r="AU723" s="161" t="s">
        <v>83</v>
      </c>
      <c r="AV723" s="13" t="s">
        <v>85</v>
      </c>
      <c r="AW723" s="13" t="s">
        <v>34</v>
      </c>
      <c r="AX723" s="13" t="s">
        <v>76</v>
      </c>
      <c r="AY723" s="161" t="s">
        <v>191</v>
      </c>
    </row>
    <row r="724" spans="2:65" s="14" customFormat="1">
      <c r="B724" s="167"/>
      <c r="D724" s="154" t="s">
        <v>205</v>
      </c>
      <c r="E724" s="168" t="s">
        <v>1</v>
      </c>
      <c r="F724" s="169" t="s">
        <v>217</v>
      </c>
      <c r="H724" s="170">
        <v>22.5</v>
      </c>
      <c r="I724" s="171"/>
      <c r="L724" s="167"/>
      <c r="M724" s="172"/>
      <c r="T724" s="173"/>
      <c r="AT724" s="168" t="s">
        <v>205</v>
      </c>
      <c r="AU724" s="168" t="s">
        <v>83</v>
      </c>
      <c r="AV724" s="14" t="s">
        <v>200</v>
      </c>
      <c r="AW724" s="14" t="s">
        <v>34</v>
      </c>
      <c r="AX724" s="14" t="s">
        <v>83</v>
      </c>
      <c r="AY724" s="168" t="s">
        <v>191</v>
      </c>
    </row>
    <row r="725" spans="2:65" s="1" customFormat="1" ht="40.9" customHeight="1">
      <c r="B725" s="32"/>
      <c r="C725" s="136" t="s">
        <v>1091</v>
      </c>
      <c r="D725" s="136" t="s">
        <v>195</v>
      </c>
      <c r="E725" s="137" t="s">
        <v>5554</v>
      </c>
      <c r="F725" s="138" t="s">
        <v>5555</v>
      </c>
      <c r="G725" s="139" t="s">
        <v>403</v>
      </c>
      <c r="H725" s="140">
        <v>41</v>
      </c>
      <c r="I725" s="141"/>
      <c r="J725" s="142">
        <f>ROUND(I725*H725,2)</f>
        <v>0</v>
      </c>
      <c r="K725" s="138" t="s">
        <v>1</v>
      </c>
      <c r="L725" s="32"/>
      <c r="M725" s="143" t="s">
        <v>1</v>
      </c>
      <c r="N725" s="144" t="s">
        <v>41</v>
      </c>
      <c r="P725" s="145">
        <f>O725*H725</f>
        <v>0</v>
      </c>
      <c r="Q725" s="145">
        <v>0</v>
      </c>
      <c r="R725" s="145">
        <f>Q725*H725</f>
        <v>0</v>
      </c>
      <c r="S725" s="145">
        <v>0</v>
      </c>
      <c r="T725" s="146">
        <f>S725*H725</f>
        <v>0</v>
      </c>
      <c r="AR725" s="147" t="s">
        <v>200</v>
      </c>
      <c r="AT725" s="147" t="s">
        <v>195</v>
      </c>
      <c r="AU725" s="147" t="s">
        <v>83</v>
      </c>
      <c r="AY725" s="17" t="s">
        <v>191</v>
      </c>
      <c r="BE725" s="148">
        <f>IF(N725="základní",J725,0)</f>
        <v>0</v>
      </c>
      <c r="BF725" s="148">
        <f>IF(N725="snížená",J725,0)</f>
        <v>0</v>
      </c>
      <c r="BG725" s="148">
        <f>IF(N725="zákl. přenesená",J725,0)</f>
        <v>0</v>
      </c>
      <c r="BH725" s="148">
        <f>IF(N725="sníž. přenesená",J725,0)</f>
        <v>0</v>
      </c>
      <c r="BI725" s="148">
        <f>IF(N725="nulová",J725,0)</f>
        <v>0</v>
      </c>
      <c r="BJ725" s="17" t="s">
        <v>83</v>
      </c>
      <c r="BK725" s="148">
        <f>ROUND(I725*H725,2)</f>
        <v>0</v>
      </c>
      <c r="BL725" s="17" t="s">
        <v>200</v>
      </c>
      <c r="BM725" s="147" t="s">
        <v>1753</v>
      </c>
    </row>
    <row r="726" spans="2:65" s="12" customFormat="1">
      <c r="B726" s="153"/>
      <c r="D726" s="154" t="s">
        <v>205</v>
      </c>
      <c r="E726" s="155" t="s">
        <v>1</v>
      </c>
      <c r="F726" s="156" t="s">
        <v>5316</v>
      </c>
      <c r="H726" s="155" t="s">
        <v>1</v>
      </c>
      <c r="I726" s="157"/>
      <c r="L726" s="153"/>
      <c r="M726" s="158"/>
      <c r="T726" s="159"/>
      <c r="AT726" s="155" t="s">
        <v>205</v>
      </c>
      <c r="AU726" s="155" t="s">
        <v>83</v>
      </c>
      <c r="AV726" s="12" t="s">
        <v>83</v>
      </c>
      <c r="AW726" s="12" t="s">
        <v>34</v>
      </c>
      <c r="AX726" s="12" t="s">
        <v>76</v>
      </c>
      <c r="AY726" s="155" t="s">
        <v>191</v>
      </c>
    </row>
    <row r="727" spans="2:65" s="13" customFormat="1">
      <c r="B727" s="160"/>
      <c r="D727" s="154" t="s">
        <v>205</v>
      </c>
      <c r="E727" s="161" t="s">
        <v>1</v>
      </c>
      <c r="F727" s="162" t="s">
        <v>474</v>
      </c>
      <c r="H727" s="163">
        <v>41</v>
      </c>
      <c r="I727" s="164"/>
      <c r="L727" s="160"/>
      <c r="M727" s="165"/>
      <c r="T727" s="166"/>
      <c r="AT727" s="161" t="s">
        <v>205</v>
      </c>
      <c r="AU727" s="161" t="s">
        <v>83</v>
      </c>
      <c r="AV727" s="13" t="s">
        <v>85</v>
      </c>
      <c r="AW727" s="13" t="s">
        <v>34</v>
      </c>
      <c r="AX727" s="13" t="s">
        <v>76</v>
      </c>
      <c r="AY727" s="161" t="s">
        <v>191</v>
      </c>
    </row>
    <row r="728" spans="2:65" s="14" customFormat="1">
      <c r="B728" s="167"/>
      <c r="D728" s="154" t="s">
        <v>205</v>
      </c>
      <c r="E728" s="168" t="s">
        <v>1</v>
      </c>
      <c r="F728" s="169" t="s">
        <v>217</v>
      </c>
      <c r="H728" s="170">
        <v>41</v>
      </c>
      <c r="I728" s="171"/>
      <c r="L728" s="167"/>
      <c r="M728" s="172"/>
      <c r="T728" s="173"/>
      <c r="AT728" s="168" t="s">
        <v>205</v>
      </c>
      <c r="AU728" s="168" t="s">
        <v>83</v>
      </c>
      <c r="AV728" s="14" t="s">
        <v>200</v>
      </c>
      <c r="AW728" s="14" t="s">
        <v>34</v>
      </c>
      <c r="AX728" s="14" t="s">
        <v>83</v>
      </c>
      <c r="AY728" s="168" t="s">
        <v>191</v>
      </c>
    </row>
    <row r="729" spans="2:65" s="1" customFormat="1" ht="40.9" customHeight="1">
      <c r="B729" s="32"/>
      <c r="C729" s="136" t="s">
        <v>1096</v>
      </c>
      <c r="D729" s="136" t="s">
        <v>195</v>
      </c>
      <c r="E729" s="137" t="s">
        <v>5556</v>
      </c>
      <c r="F729" s="138" t="s">
        <v>5557</v>
      </c>
      <c r="G729" s="139" t="s">
        <v>403</v>
      </c>
      <c r="H729" s="140">
        <v>47.5</v>
      </c>
      <c r="I729" s="141"/>
      <c r="J729" s="142">
        <f>ROUND(I729*H729,2)</f>
        <v>0</v>
      </c>
      <c r="K729" s="138" t="s">
        <v>1</v>
      </c>
      <c r="L729" s="32"/>
      <c r="M729" s="143" t="s">
        <v>1</v>
      </c>
      <c r="N729" s="144" t="s">
        <v>41</v>
      </c>
      <c r="P729" s="145">
        <f>O729*H729</f>
        <v>0</v>
      </c>
      <c r="Q729" s="145">
        <v>0</v>
      </c>
      <c r="R729" s="145">
        <f>Q729*H729</f>
        <v>0</v>
      </c>
      <c r="S729" s="145">
        <v>0</v>
      </c>
      <c r="T729" s="146">
        <f>S729*H729</f>
        <v>0</v>
      </c>
      <c r="AR729" s="147" t="s">
        <v>200</v>
      </c>
      <c r="AT729" s="147" t="s">
        <v>195</v>
      </c>
      <c r="AU729" s="147" t="s">
        <v>83</v>
      </c>
      <c r="AY729" s="17" t="s">
        <v>191</v>
      </c>
      <c r="BE729" s="148">
        <f>IF(N729="základní",J729,0)</f>
        <v>0</v>
      </c>
      <c r="BF729" s="148">
        <f>IF(N729="snížená",J729,0)</f>
        <v>0</v>
      </c>
      <c r="BG729" s="148">
        <f>IF(N729="zákl. přenesená",J729,0)</f>
        <v>0</v>
      </c>
      <c r="BH729" s="148">
        <f>IF(N729="sníž. přenesená",J729,0)</f>
        <v>0</v>
      </c>
      <c r="BI729" s="148">
        <f>IF(N729="nulová",J729,0)</f>
        <v>0</v>
      </c>
      <c r="BJ729" s="17" t="s">
        <v>83</v>
      </c>
      <c r="BK729" s="148">
        <f>ROUND(I729*H729,2)</f>
        <v>0</v>
      </c>
      <c r="BL729" s="17" t="s">
        <v>200</v>
      </c>
      <c r="BM729" s="147" t="s">
        <v>1761</v>
      </c>
    </row>
    <row r="730" spans="2:65" s="12" customFormat="1">
      <c r="B730" s="153"/>
      <c r="D730" s="154" t="s">
        <v>205</v>
      </c>
      <c r="E730" s="155" t="s">
        <v>1</v>
      </c>
      <c r="F730" s="156" t="s">
        <v>5316</v>
      </c>
      <c r="H730" s="155" t="s">
        <v>1</v>
      </c>
      <c r="I730" s="157"/>
      <c r="L730" s="153"/>
      <c r="M730" s="158"/>
      <c r="T730" s="159"/>
      <c r="AT730" s="155" t="s">
        <v>205</v>
      </c>
      <c r="AU730" s="155" t="s">
        <v>83</v>
      </c>
      <c r="AV730" s="12" t="s">
        <v>83</v>
      </c>
      <c r="AW730" s="12" t="s">
        <v>34</v>
      </c>
      <c r="AX730" s="12" t="s">
        <v>76</v>
      </c>
      <c r="AY730" s="155" t="s">
        <v>191</v>
      </c>
    </row>
    <row r="731" spans="2:65" s="13" customFormat="1">
      <c r="B731" s="160"/>
      <c r="D731" s="154" t="s">
        <v>205</v>
      </c>
      <c r="E731" s="161" t="s">
        <v>1</v>
      </c>
      <c r="F731" s="162" t="s">
        <v>5558</v>
      </c>
      <c r="H731" s="163">
        <v>47.5</v>
      </c>
      <c r="I731" s="164"/>
      <c r="L731" s="160"/>
      <c r="M731" s="165"/>
      <c r="T731" s="166"/>
      <c r="AT731" s="161" t="s">
        <v>205</v>
      </c>
      <c r="AU731" s="161" t="s">
        <v>83</v>
      </c>
      <c r="AV731" s="13" t="s">
        <v>85</v>
      </c>
      <c r="AW731" s="13" t="s">
        <v>34</v>
      </c>
      <c r="AX731" s="13" t="s">
        <v>76</v>
      </c>
      <c r="AY731" s="161" t="s">
        <v>191</v>
      </c>
    </row>
    <row r="732" spans="2:65" s="14" customFormat="1">
      <c r="B732" s="167"/>
      <c r="D732" s="154" t="s">
        <v>205</v>
      </c>
      <c r="E732" s="168" t="s">
        <v>1</v>
      </c>
      <c r="F732" s="169" t="s">
        <v>217</v>
      </c>
      <c r="H732" s="170">
        <v>47.5</v>
      </c>
      <c r="I732" s="171"/>
      <c r="L732" s="167"/>
      <c r="M732" s="172"/>
      <c r="T732" s="173"/>
      <c r="AT732" s="168" t="s">
        <v>205</v>
      </c>
      <c r="AU732" s="168" t="s">
        <v>83</v>
      </c>
      <c r="AV732" s="14" t="s">
        <v>200</v>
      </c>
      <c r="AW732" s="14" t="s">
        <v>34</v>
      </c>
      <c r="AX732" s="14" t="s">
        <v>83</v>
      </c>
      <c r="AY732" s="168" t="s">
        <v>191</v>
      </c>
    </row>
    <row r="733" spans="2:65" s="1" customFormat="1" ht="40.9" customHeight="1">
      <c r="B733" s="32"/>
      <c r="C733" s="136" t="s">
        <v>1102</v>
      </c>
      <c r="D733" s="136" t="s">
        <v>195</v>
      </c>
      <c r="E733" s="137" t="s">
        <v>5559</v>
      </c>
      <c r="F733" s="138" t="s">
        <v>5560</v>
      </c>
      <c r="G733" s="139" t="s">
        <v>403</v>
      </c>
      <c r="H733" s="140">
        <v>0.5</v>
      </c>
      <c r="I733" s="141"/>
      <c r="J733" s="142">
        <f>ROUND(I733*H733,2)</f>
        <v>0</v>
      </c>
      <c r="K733" s="138" t="s">
        <v>1</v>
      </c>
      <c r="L733" s="32"/>
      <c r="M733" s="143" t="s">
        <v>1</v>
      </c>
      <c r="N733" s="144" t="s">
        <v>41</v>
      </c>
      <c r="P733" s="145">
        <f>O733*H733</f>
        <v>0</v>
      </c>
      <c r="Q733" s="145">
        <v>0</v>
      </c>
      <c r="R733" s="145">
        <f>Q733*H733</f>
        <v>0</v>
      </c>
      <c r="S733" s="145">
        <v>0</v>
      </c>
      <c r="T733" s="146">
        <f>S733*H733</f>
        <v>0</v>
      </c>
      <c r="AR733" s="147" t="s">
        <v>200</v>
      </c>
      <c r="AT733" s="147" t="s">
        <v>195</v>
      </c>
      <c r="AU733" s="147" t="s">
        <v>83</v>
      </c>
      <c r="AY733" s="17" t="s">
        <v>191</v>
      </c>
      <c r="BE733" s="148">
        <f>IF(N733="základní",J733,0)</f>
        <v>0</v>
      </c>
      <c r="BF733" s="148">
        <f>IF(N733="snížená",J733,0)</f>
        <v>0</v>
      </c>
      <c r="BG733" s="148">
        <f>IF(N733="zákl. přenesená",J733,0)</f>
        <v>0</v>
      </c>
      <c r="BH733" s="148">
        <f>IF(N733="sníž. přenesená",J733,0)</f>
        <v>0</v>
      </c>
      <c r="BI733" s="148">
        <f>IF(N733="nulová",J733,0)</f>
        <v>0</v>
      </c>
      <c r="BJ733" s="17" t="s">
        <v>83</v>
      </c>
      <c r="BK733" s="148">
        <f>ROUND(I733*H733,2)</f>
        <v>0</v>
      </c>
      <c r="BL733" s="17" t="s">
        <v>200</v>
      </c>
      <c r="BM733" s="147" t="s">
        <v>1769</v>
      </c>
    </row>
    <row r="734" spans="2:65" s="12" customFormat="1">
      <c r="B734" s="153"/>
      <c r="D734" s="154" t="s">
        <v>205</v>
      </c>
      <c r="E734" s="155" t="s">
        <v>1</v>
      </c>
      <c r="F734" s="156" t="s">
        <v>5316</v>
      </c>
      <c r="H734" s="155" t="s">
        <v>1</v>
      </c>
      <c r="I734" s="157"/>
      <c r="L734" s="153"/>
      <c r="M734" s="158"/>
      <c r="T734" s="159"/>
      <c r="AT734" s="155" t="s">
        <v>205</v>
      </c>
      <c r="AU734" s="155" t="s">
        <v>83</v>
      </c>
      <c r="AV734" s="12" t="s">
        <v>83</v>
      </c>
      <c r="AW734" s="12" t="s">
        <v>34</v>
      </c>
      <c r="AX734" s="12" t="s">
        <v>76</v>
      </c>
      <c r="AY734" s="155" t="s">
        <v>191</v>
      </c>
    </row>
    <row r="735" spans="2:65" s="13" customFormat="1">
      <c r="B735" s="160"/>
      <c r="D735" s="154" t="s">
        <v>205</v>
      </c>
      <c r="E735" s="161" t="s">
        <v>1</v>
      </c>
      <c r="F735" s="162" t="s">
        <v>5561</v>
      </c>
      <c r="H735" s="163">
        <v>0.5</v>
      </c>
      <c r="I735" s="164"/>
      <c r="L735" s="160"/>
      <c r="M735" s="165"/>
      <c r="T735" s="166"/>
      <c r="AT735" s="161" t="s">
        <v>205</v>
      </c>
      <c r="AU735" s="161" t="s">
        <v>83</v>
      </c>
      <c r="AV735" s="13" t="s">
        <v>85</v>
      </c>
      <c r="AW735" s="13" t="s">
        <v>34</v>
      </c>
      <c r="AX735" s="13" t="s">
        <v>76</v>
      </c>
      <c r="AY735" s="161" t="s">
        <v>191</v>
      </c>
    </row>
    <row r="736" spans="2:65" s="14" customFormat="1">
      <c r="B736" s="167"/>
      <c r="D736" s="154" t="s">
        <v>205</v>
      </c>
      <c r="E736" s="168" t="s">
        <v>1</v>
      </c>
      <c r="F736" s="169" t="s">
        <v>217</v>
      </c>
      <c r="H736" s="170">
        <v>0.5</v>
      </c>
      <c r="I736" s="171"/>
      <c r="L736" s="167"/>
      <c r="M736" s="172"/>
      <c r="T736" s="173"/>
      <c r="AT736" s="168" t="s">
        <v>205</v>
      </c>
      <c r="AU736" s="168" t="s">
        <v>83</v>
      </c>
      <c r="AV736" s="14" t="s">
        <v>200</v>
      </c>
      <c r="AW736" s="14" t="s">
        <v>34</v>
      </c>
      <c r="AX736" s="14" t="s">
        <v>83</v>
      </c>
      <c r="AY736" s="168" t="s">
        <v>191</v>
      </c>
    </row>
    <row r="737" spans="2:65" s="1" customFormat="1" ht="60" customHeight="1">
      <c r="B737" s="32"/>
      <c r="C737" s="136" t="s">
        <v>1107</v>
      </c>
      <c r="D737" s="136" t="s">
        <v>195</v>
      </c>
      <c r="E737" s="137" t="s">
        <v>5562</v>
      </c>
      <c r="F737" s="138" t="s">
        <v>5563</v>
      </c>
      <c r="G737" s="139" t="s">
        <v>3064</v>
      </c>
      <c r="H737" s="140">
        <v>10</v>
      </c>
      <c r="I737" s="141"/>
      <c r="J737" s="142">
        <f>ROUND(I737*H737,2)</f>
        <v>0</v>
      </c>
      <c r="K737" s="138" t="s">
        <v>1</v>
      </c>
      <c r="L737" s="32"/>
      <c r="M737" s="143" t="s">
        <v>1</v>
      </c>
      <c r="N737" s="144" t="s">
        <v>41</v>
      </c>
      <c r="P737" s="145">
        <f>O737*H737</f>
        <v>0</v>
      </c>
      <c r="Q737" s="145">
        <v>0</v>
      </c>
      <c r="R737" s="145">
        <f>Q737*H737</f>
        <v>0</v>
      </c>
      <c r="S737" s="145">
        <v>0</v>
      </c>
      <c r="T737" s="146">
        <f>S737*H737</f>
        <v>0</v>
      </c>
      <c r="AR737" s="147" t="s">
        <v>200</v>
      </c>
      <c r="AT737" s="147" t="s">
        <v>195</v>
      </c>
      <c r="AU737" s="147" t="s">
        <v>83</v>
      </c>
      <c r="AY737" s="17" t="s">
        <v>191</v>
      </c>
      <c r="BE737" s="148">
        <f>IF(N737="základní",J737,0)</f>
        <v>0</v>
      </c>
      <c r="BF737" s="148">
        <f>IF(N737="snížená",J737,0)</f>
        <v>0</v>
      </c>
      <c r="BG737" s="148">
        <f>IF(N737="zákl. přenesená",J737,0)</f>
        <v>0</v>
      </c>
      <c r="BH737" s="148">
        <f>IF(N737="sníž. přenesená",J737,0)</f>
        <v>0</v>
      </c>
      <c r="BI737" s="148">
        <f>IF(N737="nulová",J737,0)</f>
        <v>0</v>
      </c>
      <c r="BJ737" s="17" t="s">
        <v>83</v>
      </c>
      <c r="BK737" s="148">
        <f>ROUND(I737*H737,2)</f>
        <v>0</v>
      </c>
      <c r="BL737" s="17" t="s">
        <v>200</v>
      </c>
      <c r="BM737" s="147" t="s">
        <v>1777</v>
      </c>
    </row>
    <row r="738" spans="2:65" s="1" customFormat="1" ht="24" customHeight="1">
      <c r="B738" s="32"/>
      <c r="C738" s="136" t="s">
        <v>1113</v>
      </c>
      <c r="D738" s="136" t="s">
        <v>195</v>
      </c>
      <c r="E738" s="137" t="s">
        <v>5564</v>
      </c>
      <c r="F738" s="138" t="s">
        <v>5382</v>
      </c>
      <c r="G738" s="139" t="s">
        <v>271</v>
      </c>
      <c r="H738" s="140">
        <v>0.18099999999999999</v>
      </c>
      <c r="I738" s="141"/>
      <c r="J738" s="142">
        <f>ROUND(I738*H738,2)</f>
        <v>0</v>
      </c>
      <c r="K738" s="138" t="s">
        <v>1</v>
      </c>
      <c r="L738" s="32"/>
      <c r="M738" s="143" t="s">
        <v>1</v>
      </c>
      <c r="N738" s="144" t="s">
        <v>41</v>
      </c>
      <c r="P738" s="145">
        <f>O738*H738</f>
        <v>0</v>
      </c>
      <c r="Q738" s="145">
        <v>0</v>
      </c>
      <c r="R738" s="145">
        <f>Q738*H738</f>
        <v>0</v>
      </c>
      <c r="S738" s="145">
        <v>0</v>
      </c>
      <c r="T738" s="146">
        <f>S738*H738</f>
        <v>0</v>
      </c>
      <c r="AR738" s="147" t="s">
        <v>200</v>
      </c>
      <c r="AT738" s="147" t="s">
        <v>195</v>
      </c>
      <c r="AU738" s="147" t="s">
        <v>83</v>
      </c>
      <c r="AY738" s="17" t="s">
        <v>191</v>
      </c>
      <c r="BE738" s="148">
        <f>IF(N738="základní",J738,0)</f>
        <v>0</v>
      </c>
      <c r="BF738" s="148">
        <f>IF(N738="snížená",J738,0)</f>
        <v>0</v>
      </c>
      <c r="BG738" s="148">
        <f>IF(N738="zákl. přenesená",J738,0)</f>
        <v>0</v>
      </c>
      <c r="BH738" s="148">
        <f>IF(N738="sníž. přenesená",J738,0)</f>
        <v>0</v>
      </c>
      <c r="BI738" s="148">
        <f>IF(N738="nulová",J738,0)</f>
        <v>0</v>
      </c>
      <c r="BJ738" s="17" t="s">
        <v>83</v>
      </c>
      <c r="BK738" s="148">
        <f>ROUND(I738*H738,2)</f>
        <v>0</v>
      </c>
      <c r="BL738" s="17" t="s">
        <v>200</v>
      </c>
      <c r="BM738" s="147" t="s">
        <v>1785</v>
      </c>
    </row>
    <row r="739" spans="2:65" s="11" customFormat="1" ht="25.9" customHeight="1">
      <c r="B739" s="124"/>
      <c r="D739" s="125" t="s">
        <v>75</v>
      </c>
      <c r="E739" s="126" t="s">
        <v>5565</v>
      </c>
      <c r="F739" s="126" t="s">
        <v>5566</v>
      </c>
      <c r="I739" s="127"/>
      <c r="J739" s="128">
        <f>BK739</f>
        <v>0</v>
      </c>
      <c r="L739" s="124"/>
      <c r="M739" s="129"/>
      <c r="P739" s="130">
        <f>SUM(P740:P749)</f>
        <v>0</v>
      </c>
      <c r="R739" s="130">
        <f>SUM(R740:R749)</f>
        <v>0</v>
      </c>
      <c r="T739" s="131">
        <f>SUM(T740:T749)</f>
        <v>0</v>
      </c>
      <c r="AR739" s="125" t="s">
        <v>83</v>
      </c>
      <c r="AT739" s="132" t="s">
        <v>75</v>
      </c>
      <c r="AU739" s="132" t="s">
        <v>76</v>
      </c>
      <c r="AY739" s="125" t="s">
        <v>191</v>
      </c>
      <c r="BK739" s="133">
        <f>SUM(BK740:BK749)</f>
        <v>0</v>
      </c>
    </row>
    <row r="740" spans="2:65" s="1" customFormat="1" ht="40.9" customHeight="1">
      <c r="B740" s="32"/>
      <c r="C740" s="136" t="s">
        <v>1120</v>
      </c>
      <c r="D740" s="136" t="s">
        <v>195</v>
      </c>
      <c r="E740" s="137" t="s">
        <v>5567</v>
      </c>
      <c r="F740" s="138" t="s">
        <v>5568</v>
      </c>
      <c r="G740" s="139" t="s">
        <v>289</v>
      </c>
      <c r="H740" s="140">
        <v>85.5</v>
      </c>
      <c r="I740" s="141"/>
      <c r="J740" s="142">
        <f>ROUND(I740*H740,2)</f>
        <v>0</v>
      </c>
      <c r="K740" s="138" t="s">
        <v>1</v>
      </c>
      <c r="L740" s="32"/>
      <c r="M740" s="143" t="s">
        <v>1</v>
      </c>
      <c r="N740" s="144" t="s">
        <v>41</v>
      </c>
      <c r="P740" s="145">
        <f>O740*H740</f>
        <v>0</v>
      </c>
      <c r="Q740" s="145">
        <v>0</v>
      </c>
      <c r="R740" s="145">
        <f>Q740*H740</f>
        <v>0</v>
      </c>
      <c r="S740" s="145">
        <v>0</v>
      </c>
      <c r="T740" s="146">
        <f>S740*H740</f>
        <v>0</v>
      </c>
      <c r="AR740" s="147" t="s">
        <v>200</v>
      </c>
      <c r="AT740" s="147" t="s">
        <v>195</v>
      </c>
      <c r="AU740" s="147" t="s">
        <v>83</v>
      </c>
      <c r="AY740" s="17" t="s">
        <v>191</v>
      </c>
      <c r="BE740" s="148">
        <f>IF(N740="základní",J740,0)</f>
        <v>0</v>
      </c>
      <c r="BF740" s="148">
        <f>IF(N740="snížená",J740,0)</f>
        <v>0</v>
      </c>
      <c r="BG740" s="148">
        <f>IF(N740="zákl. přenesená",J740,0)</f>
        <v>0</v>
      </c>
      <c r="BH740" s="148">
        <f>IF(N740="sníž. přenesená",J740,0)</f>
        <v>0</v>
      </c>
      <c r="BI740" s="148">
        <f>IF(N740="nulová",J740,0)</f>
        <v>0</v>
      </c>
      <c r="BJ740" s="17" t="s">
        <v>83</v>
      </c>
      <c r="BK740" s="148">
        <f>ROUND(I740*H740,2)</f>
        <v>0</v>
      </c>
      <c r="BL740" s="17" t="s">
        <v>200</v>
      </c>
      <c r="BM740" s="147" t="s">
        <v>1801</v>
      </c>
    </row>
    <row r="741" spans="2:65" s="12" customFormat="1">
      <c r="B741" s="153"/>
      <c r="D741" s="154" t="s">
        <v>205</v>
      </c>
      <c r="E741" s="155" t="s">
        <v>1</v>
      </c>
      <c r="F741" s="156" t="s">
        <v>5569</v>
      </c>
      <c r="H741" s="155" t="s">
        <v>1</v>
      </c>
      <c r="I741" s="157"/>
      <c r="L741" s="153"/>
      <c r="M741" s="158"/>
      <c r="T741" s="159"/>
      <c r="AT741" s="155" t="s">
        <v>205</v>
      </c>
      <c r="AU741" s="155" t="s">
        <v>83</v>
      </c>
      <c r="AV741" s="12" t="s">
        <v>83</v>
      </c>
      <c r="AW741" s="12" t="s">
        <v>34</v>
      </c>
      <c r="AX741" s="12" t="s">
        <v>76</v>
      </c>
      <c r="AY741" s="155" t="s">
        <v>191</v>
      </c>
    </row>
    <row r="742" spans="2:65" s="13" customFormat="1">
      <c r="B742" s="160"/>
      <c r="D742" s="154" t="s">
        <v>205</v>
      </c>
      <c r="E742" s="161" t="s">
        <v>1</v>
      </c>
      <c r="F742" s="162" t="s">
        <v>5570</v>
      </c>
      <c r="H742" s="163">
        <v>85.5</v>
      </c>
      <c r="I742" s="164"/>
      <c r="L742" s="160"/>
      <c r="M742" s="165"/>
      <c r="T742" s="166"/>
      <c r="AT742" s="161" t="s">
        <v>205</v>
      </c>
      <c r="AU742" s="161" t="s">
        <v>83</v>
      </c>
      <c r="AV742" s="13" t="s">
        <v>85</v>
      </c>
      <c r="AW742" s="13" t="s">
        <v>34</v>
      </c>
      <c r="AX742" s="13" t="s">
        <v>76</v>
      </c>
      <c r="AY742" s="161" t="s">
        <v>191</v>
      </c>
    </row>
    <row r="743" spans="2:65" s="14" customFormat="1">
      <c r="B743" s="167"/>
      <c r="D743" s="154" t="s">
        <v>205</v>
      </c>
      <c r="E743" s="168" t="s">
        <v>1</v>
      </c>
      <c r="F743" s="169" t="s">
        <v>217</v>
      </c>
      <c r="H743" s="170">
        <v>85.5</v>
      </c>
      <c r="I743" s="171"/>
      <c r="L743" s="167"/>
      <c r="M743" s="172"/>
      <c r="T743" s="173"/>
      <c r="AT743" s="168" t="s">
        <v>205</v>
      </c>
      <c r="AU743" s="168" t="s">
        <v>83</v>
      </c>
      <c r="AV743" s="14" t="s">
        <v>200</v>
      </c>
      <c r="AW743" s="14" t="s">
        <v>34</v>
      </c>
      <c r="AX743" s="14" t="s">
        <v>83</v>
      </c>
      <c r="AY743" s="168" t="s">
        <v>191</v>
      </c>
    </row>
    <row r="744" spans="2:65" s="1" customFormat="1" ht="40.9" customHeight="1">
      <c r="B744" s="32"/>
      <c r="C744" s="136" t="s">
        <v>1126</v>
      </c>
      <c r="D744" s="136" t="s">
        <v>195</v>
      </c>
      <c r="E744" s="137" t="s">
        <v>5571</v>
      </c>
      <c r="F744" s="138" t="s">
        <v>5572</v>
      </c>
      <c r="G744" s="139" t="s">
        <v>289</v>
      </c>
      <c r="H744" s="140">
        <v>26</v>
      </c>
      <c r="I744" s="141"/>
      <c r="J744" s="142">
        <f>ROUND(I744*H744,2)</f>
        <v>0</v>
      </c>
      <c r="K744" s="138" t="s">
        <v>1</v>
      </c>
      <c r="L744" s="32"/>
      <c r="M744" s="143" t="s">
        <v>1</v>
      </c>
      <c r="N744" s="144" t="s">
        <v>41</v>
      </c>
      <c r="P744" s="145">
        <f>O744*H744</f>
        <v>0</v>
      </c>
      <c r="Q744" s="145">
        <v>0</v>
      </c>
      <c r="R744" s="145">
        <f>Q744*H744</f>
        <v>0</v>
      </c>
      <c r="S744" s="145">
        <v>0</v>
      </c>
      <c r="T744" s="146">
        <f>S744*H744</f>
        <v>0</v>
      </c>
      <c r="AR744" s="147" t="s">
        <v>200</v>
      </c>
      <c r="AT744" s="147" t="s">
        <v>195</v>
      </c>
      <c r="AU744" s="147" t="s">
        <v>83</v>
      </c>
      <c r="AY744" s="17" t="s">
        <v>191</v>
      </c>
      <c r="BE744" s="148">
        <f>IF(N744="základní",J744,0)</f>
        <v>0</v>
      </c>
      <c r="BF744" s="148">
        <f>IF(N744="snížená",J744,0)</f>
        <v>0</v>
      </c>
      <c r="BG744" s="148">
        <f>IF(N744="zákl. přenesená",J744,0)</f>
        <v>0</v>
      </c>
      <c r="BH744" s="148">
        <f>IF(N744="sníž. přenesená",J744,0)</f>
        <v>0</v>
      </c>
      <c r="BI744" s="148">
        <f>IF(N744="nulová",J744,0)</f>
        <v>0</v>
      </c>
      <c r="BJ744" s="17" t="s">
        <v>83</v>
      </c>
      <c r="BK744" s="148">
        <f>ROUND(I744*H744,2)</f>
        <v>0</v>
      </c>
      <c r="BL744" s="17" t="s">
        <v>200</v>
      </c>
      <c r="BM744" s="147" t="s">
        <v>1809</v>
      </c>
    </row>
    <row r="745" spans="2:65" s="12" customFormat="1">
      <c r="B745" s="153"/>
      <c r="D745" s="154" t="s">
        <v>205</v>
      </c>
      <c r="E745" s="155" t="s">
        <v>1</v>
      </c>
      <c r="F745" s="156" t="s">
        <v>5305</v>
      </c>
      <c r="H745" s="155" t="s">
        <v>1</v>
      </c>
      <c r="I745" s="157"/>
      <c r="L745" s="153"/>
      <c r="M745" s="158"/>
      <c r="T745" s="159"/>
      <c r="AT745" s="155" t="s">
        <v>205</v>
      </c>
      <c r="AU745" s="155" t="s">
        <v>83</v>
      </c>
      <c r="AV745" s="12" t="s">
        <v>83</v>
      </c>
      <c r="AW745" s="12" t="s">
        <v>34</v>
      </c>
      <c r="AX745" s="12" t="s">
        <v>76</v>
      </c>
      <c r="AY745" s="155" t="s">
        <v>191</v>
      </c>
    </row>
    <row r="746" spans="2:65" s="13" customFormat="1">
      <c r="B746" s="160"/>
      <c r="D746" s="154" t="s">
        <v>205</v>
      </c>
      <c r="E746" s="161" t="s">
        <v>1</v>
      </c>
      <c r="F746" s="162" t="s">
        <v>375</v>
      </c>
      <c r="H746" s="163">
        <v>26</v>
      </c>
      <c r="I746" s="164"/>
      <c r="L746" s="160"/>
      <c r="M746" s="165"/>
      <c r="T746" s="166"/>
      <c r="AT746" s="161" t="s">
        <v>205</v>
      </c>
      <c r="AU746" s="161" t="s">
        <v>83</v>
      </c>
      <c r="AV746" s="13" t="s">
        <v>85</v>
      </c>
      <c r="AW746" s="13" t="s">
        <v>34</v>
      </c>
      <c r="AX746" s="13" t="s">
        <v>76</v>
      </c>
      <c r="AY746" s="161" t="s">
        <v>191</v>
      </c>
    </row>
    <row r="747" spans="2:65" s="14" customFormat="1">
      <c r="B747" s="167"/>
      <c r="D747" s="154" t="s">
        <v>205</v>
      </c>
      <c r="E747" s="168" t="s">
        <v>1</v>
      </c>
      <c r="F747" s="169" t="s">
        <v>217</v>
      </c>
      <c r="H747" s="170">
        <v>26</v>
      </c>
      <c r="I747" s="171"/>
      <c r="L747" s="167"/>
      <c r="M747" s="172"/>
      <c r="T747" s="173"/>
      <c r="AT747" s="168" t="s">
        <v>205</v>
      </c>
      <c r="AU747" s="168" t="s">
        <v>83</v>
      </c>
      <c r="AV747" s="14" t="s">
        <v>200</v>
      </c>
      <c r="AW747" s="14" t="s">
        <v>34</v>
      </c>
      <c r="AX747" s="14" t="s">
        <v>83</v>
      </c>
      <c r="AY747" s="168" t="s">
        <v>191</v>
      </c>
    </row>
    <row r="748" spans="2:65" s="1" customFormat="1" ht="60" customHeight="1">
      <c r="B748" s="32"/>
      <c r="C748" s="136" t="s">
        <v>1132</v>
      </c>
      <c r="D748" s="136" t="s">
        <v>195</v>
      </c>
      <c r="E748" s="137" t="s">
        <v>5573</v>
      </c>
      <c r="F748" s="138" t="s">
        <v>5574</v>
      </c>
      <c r="G748" s="139" t="s">
        <v>3064</v>
      </c>
      <c r="H748" s="140">
        <v>10</v>
      </c>
      <c r="I748" s="141"/>
      <c r="J748" s="142">
        <f>ROUND(I748*H748,2)</f>
        <v>0</v>
      </c>
      <c r="K748" s="138" t="s">
        <v>1</v>
      </c>
      <c r="L748" s="32"/>
      <c r="M748" s="143" t="s">
        <v>1</v>
      </c>
      <c r="N748" s="144" t="s">
        <v>41</v>
      </c>
      <c r="P748" s="145">
        <f>O748*H748</f>
        <v>0</v>
      </c>
      <c r="Q748" s="145">
        <v>0</v>
      </c>
      <c r="R748" s="145">
        <f>Q748*H748</f>
        <v>0</v>
      </c>
      <c r="S748" s="145">
        <v>0</v>
      </c>
      <c r="T748" s="146">
        <f>S748*H748</f>
        <v>0</v>
      </c>
      <c r="AR748" s="147" t="s">
        <v>200</v>
      </c>
      <c r="AT748" s="147" t="s">
        <v>195</v>
      </c>
      <c r="AU748" s="147" t="s">
        <v>83</v>
      </c>
      <c r="AY748" s="17" t="s">
        <v>191</v>
      </c>
      <c r="BE748" s="148">
        <f>IF(N748="základní",J748,0)</f>
        <v>0</v>
      </c>
      <c r="BF748" s="148">
        <f>IF(N748="snížená",J748,0)</f>
        <v>0</v>
      </c>
      <c r="BG748" s="148">
        <f>IF(N748="zákl. přenesená",J748,0)</f>
        <v>0</v>
      </c>
      <c r="BH748" s="148">
        <f>IF(N748="sníž. přenesená",J748,0)</f>
        <v>0</v>
      </c>
      <c r="BI748" s="148">
        <f>IF(N748="nulová",J748,0)</f>
        <v>0</v>
      </c>
      <c r="BJ748" s="17" t="s">
        <v>83</v>
      </c>
      <c r="BK748" s="148">
        <f>ROUND(I748*H748,2)</f>
        <v>0</v>
      </c>
      <c r="BL748" s="17" t="s">
        <v>200</v>
      </c>
      <c r="BM748" s="147" t="s">
        <v>1819</v>
      </c>
    </row>
    <row r="749" spans="2:65" s="1" customFormat="1" ht="24" customHeight="1">
      <c r="B749" s="32"/>
      <c r="C749" s="136" t="s">
        <v>1138</v>
      </c>
      <c r="D749" s="136" t="s">
        <v>195</v>
      </c>
      <c r="E749" s="137" t="s">
        <v>5575</v>
      </c>
      <c r="F749" s="138" t="s">
        <v>5382</v>
      </c>
      <c r="G749" s="139" t="s">
        <v>271</v>
      </c>
      <c r="H749" s="140">
        <v>0.89200000000000002</v>
      </c>
      <c r="I749" s="141"/>
      <c r="J749" s="142">
        <f>ROUND(I749*H749,2)</f>
        <v>0</v>
      </c>
      <c r="K749" s="138" t="s">
        <v>1</v>
      </c>
      <c r="L749" s="32"/>
      <c r="M749" s="143" t="s">
        <v>1</v>
      </c>
      <c r="N749" s="144" t="s">
        <v>41</v>
      </c>
      <c r="P749" s="145">
        <f>O749*H749</f>
        <v>0</v>
      </c>
      <c r="Q749" s="145">
        <v>0</v>
      </c>
      <c r="R749" s="145">
        <f>Q749*H749</f>
        <v>0</v>
      </c>
      <c r="S749" s="145">
        <v>0</v>
      </c>
      <c r="T749" s="146">
        <f>S749*H749</f>
        <v>0</v>
      </c>
      <c r="AR749" s="147" t="s">
        <v>200</v>
      </c>
      <c r="AT749" s="147" t="s">
        <v>195</v>
      </c>
      <c r="AU749" s="147" t="s">
        <v>83</v>
      </c>
      <c r="AY749" s="17" t="s">
        <v>191</v>
      </c>
      <c r="BE749" s="148">
        <f>IF(N749="základní",J749,0)</f>
        <v>0</v>
      </c>
      <c r="BF749" s="148">
        <f>IF(N749="snížená",J749,0)</f>
        <v>0</v>
      </c>
      <c r="BG749" s="148">
        <f>IF(N749="zákl. přenesená",J749,0)</f>
        <v>0</v>
      </c>
      <c r="BH749" s="148">
        <f>IF(N749="sníž. přenesená",J749,0)</f>
        <v>0</v>
      </c>
      <c r="BI749" s="148">
        <f>IF(N749="nulová",J749,0)</f>
        <v>0</v>
      </c>
      <c r="BJ749" s="17" t="s">
        <v>83</v>
      </c>
      <c r="BK749" s="148">
        <f>ROUND(I749*H749,2)</f>
        <v>0</v>
      </c>
      <c r="BL749" s="17" t="s">
        <v>200</v>
      </c>
      <c r="BM749" s="147" t="s">
        <v>1831</v>
      </c>
    </row>
    <row r="750" spans="2:65" s="11" customFormat="1" ht="25.9" customHeight="1">
      <c r="B750" s="124"/>
      <c r="D750" s="125" t="s">
        <v>75</v>
      </c>
      <c r="E750" s="126" t="s">
        <v>5576</v>
      </c>
      <c r="F750" s="126" t="s">
        <v>5577</v>
      </c>
      <c r="I750" s="127"/>
      <c r="J750" s="128">
        <f>BK750</f>
        <v>0</v>
      </c>
      <c r="L750" s="124"/>
      <c r="M750" s="129"/>
      <c r="P750" s="130">
        <f>SUM(P751:P763)</f>
        <v>0</v>
      </c>
      <c r="R750" s="130">
        <f>SUM(R751:R763)</f>
        <v>0</v>
      </c>
      <c r="T750" s="131">
        <f>SUM(T751:T763)</f>
        <v>0</v>
      </c>
      <c r="AR750" s="125" t="s">
        <v>83</v>
      </c>
      <c r="AT750" s="132" t="s">
        <v>75</v>
      </c>
      <c r="AU750" s="132" t="s">
        <v>76</v>
      </c>
      <c r="AY750" s="125" t="s">
        <v>191</v>
      </c>
      <c r="BK750" s="133">
        <f>SUM(BK751:BK763)</f>
        <v>0</v>
      </c>
    </row>
    <row r="751" spans="2:65" s="1" customFormat="1" ht="40.9" customHeight="1">
      <c r="B751" s="32"/>
      <c r="C751" s="136" t="s">
        <v>1144</v>
      </c>
      <c r="D751" s="136" t="s">
        <v>195</v>
      </c>
      <c r="E751" s="137" t="s">
        <v>5578</v>
      </c>
      <c r="F751" s="138" t="s">
        <v>5579</v>
      </c>
      <c r="G751" s="139" t="s">
        <v>289</v>
      </c>
      <c r="H751" s="140">
        <v>30</v>
      </c>
      <c r="I751" s="141"/>
      <c r="J751" s="142">
        <f>ROUND(I751*H751,2)</f>
        <v>0</v>
      </c>
      <c r="K751" s="138" t="s">
        <v>1</v>
      </c>
      <c r="L751" s="32"/>
      <c r="M751" s="143" t="s">
        <v>1</v>
      </c>
      <c r="N751" s="144" t="s">
        <v>41</v>
      </c>
      <c r="P751" s="145">
        <f>O751*H751</f>
        <v>0</v>
      </c>
      <c r="Q751" s="145">
        <v>0</v>
      </c>
      <c r="R751" s="145">
        <f>Q751*H751</f>
        <v>0</v>
      </c>
      <c r="S751" s="145">
        <v>0</v>
      </c>
      <c r="T751" s="146">
        <f>S751*H751</f>
        <v>0</v>
      </c>
      <c r="AR751" s="147" t="s">
        <v>200</v>
      </c>
      <c r="AT751" s="147" t="s">
        <v>195</v>
      </c>
      <c r="AU751" s="147" t="s">
        <v>83</v>
      </c>
      <c r="AY751" s="17" t="s">
        <v>191</v>
      </c>
      <c r="BE751" s="148">
        <f>IF(N751="základní",J751,0)</f>
        <v>0</v>
      </c>
      <c r="BF751" s="148">
        <f>IF(N751="snížená",J751,0)</f>
        <v>0</v>
      </c>
      <c r="BG751" s="148">
        <f>IF(N751="zákl. přenesená",J751,0)</f>
        <v>0</v>
      </c>
      <c r="BH751" s="148">
        <f>IF(N751="sníž. přenesená",J751,0)</f>
        <v>0</v>
      </c>
      <c r="BI751" s="148">
        <f>IF(N751="nulová",J751,0)</f>
        <v>0</v>
      </c>
      <c r="BJ751" s="17" t="s">
        <v>83</v>
      </c>
      <c r="BK751" s="148">
        <f>ROUND(I751*H751,2)</f>
        <v>0</v>
      </c>
      <c r="BL751" s="17" t="s">
        <v>200</v>
      </c>
      <c r="BM751" s="147" t="s">
        <v>1839</v>
      </c>
    </row>
    <row r="752" spans="2:65" s="12" customFormat="1">
      <c r="B752" s="153"/>
      <c r="D752" s="154" t="s">
        <v>205</v>
      </c>
      <c r="E752" s="155" t="s">
        <v>1</v>
      </c>
      <c r="F752" s="156" t="s">
        <v>5580</v>
      </c>
      <c r="H752" s="155" t="s">
        <v>1</v>
      </c>
      <c r="I752" s="157"/>
      <c r="L752" s="153"/>
      <c r="M752" s="158"/>
      <c r="T752" s="159"/>
      <c r="AT752" s="155" t="s">
        <v>205</v>
      </c>
      <c r="AU752" s="155" t="s">
        <v>83</v>
      </c>
      <c r="AV752" s="12" t="s">
        <v>83</v>
      </c>
      <c r="AW752" s="12" t="s">
        <v>34</v>
      </c>
      <c r="AX752" s="12" t="s">
        <v>76</v>
      </c>
      <c r="AY752" s="155" t="s">
        <v>191</v>
      </c>
    </row>
    <row r="753" spans="2:65" s="12" customFormat="1">
      <c r="B753" s="153"/>
      <c r="D753" s="154" t="s">
        <v>205</v>
      </c>
      <c r="E753" s="155" t="s">
        <v>1</v>
      </c>
      <c r="F753" s="156" t="s">
        <v>5581</v>
      </c>
      <c r="H753" s="155" t="s">
        <v>1</v>
      </c>
      <c r="I753" s="157"/>
      <c r="L753" s="153"/>
      <c r="M753" s="158"/>
      <c r="T753" s="159"/>
      <c r="AT753" s="155" t="s">
        <v>205</v>
      </c>
      <c r="AU753" s="155" t="s">
        <v>83</v>
      </c>
      <c r="AV753" s="12" t="s">
        <v>83</v>
      </c>
      <c r="AW753" s="12" t="s">
        <v>34</v>
      </c>
      <c r="AX753" s="12" t="s">
        <v>76</v>
      </c>
      <c r="AY753" s="155" t="s">
        <v>191</v>
      </c>
    </row>
    <row r="754" spans="2:65" s="12" customFormat="1">
      <c r="B754" s="153"/>
      <c r="D754" s="154" t="s">
        <v>205</v>
      </c>
      <c r="E754" s="155" t="s">
        <v>1</v>
      </c>
      <c r="F754" s="156" t="s">
        <v>5582</v>
      </c>
      <c r="H754" s="155" t="s">
        <v>1</v>
      </c>
      <c r="I754" s="157"/>
      <c r="L754" s="153"/>
      <c r="M754" s="158"/>
      <c r="T754" s="159"/>
      <c r="AT754" s="155" t="s">
        <v>205</v>
      </c>
      <c r="AU754" s="155" t="s">
        <v>83</v>
      </c>
      <c r="AV754" s="12" t="s">
        <v>83</v>
      </c>
      <c r="AW754" s="12" t="s">
        <v>34</v>
      </c>
      <c r="AX754" s="12" t="s">
        <v>76</v>
      </c>
      <c r="AY754" s="155" t="s">
        <v>191</v>
      </c>
    </row>
    <row r="755" spans="2:65" s="12" customFormat="1">
      <c r="B755" s="153"/>
      <c r="D755" s="154" t="s">
        <v>205</v>
      </c>
      <c r="E755" s="155" t="s">
        <v>1</v>
      </c>
      <c r="F755" s="156" t="s">
        <v>5316</v>
      </c>
      <c r="H755" s="155" t="s">
        <v>1</v>
      </c>
      <c r="I755" s="157"/>
      <c r="L755" s="153"/>
      <c r="M755" s="158"/>
      <c r="T755" s="159"/>
      <c r="AT755" s="155" t="s">
        <v>205</v>
      </c>
      <c r="AU755" s="155" t="s">
        <v>83</v>
      </c>
      <c r="AV755" s="12" t="s">
        <v>83</v>
      </c>
      <c r="AW755" s="12" t="s">
        <v>34</v>
      </c>
      <c r="AX755" s="12" t="s">
        <v>76</v>
      </c>
      <c r="AY755" s="155" t="s">
        <v>191</v>
      </c>
    </row>
    <row r="756" spans="2:65" s="13" customFormat="1">
      <c r="B756" s="160"/>
      <c r="D756" s="154" t="s">
        <v>205</v>
      </c>
      <c r="E756" s="161" t="s">
        <v>1</v>
      </c>
      <c r="F756" s="162" t="s">
        <v>400</v>
      </c>
      <c r="H756" s="163">
        <v>30</v>
      </c>
      <c r="I756" s="164"/>
      <c r="L756" s="160"/>
      <c r="M756" s="165"/>
      <c r="T756" s="166"/>
      <c r="AT756" s="161" t="s">
        <v>205</v>
      </c>
      <c r="AU756" s="161" t="s">
        <v>83</v>
      </c>
      <c r="AV756" s="13" t="s">
        <v>85</v>
      </c>
      <c r="AW756" s="13" t="s">
        <v>34</v>
      </c>
      <c r="AX756" s="13" t="s">
        <v>76</v>
      </c>
      <c r="AY756" s="161" t="s">
        <v>191</v>
      </c>
    </row>
    <row r="757" spans="2:65" s="14" customFormat="1">
      <c r="B757" s="167"/>
      <c r="D757" s="154" t="s">
        <v>205</v>
      </c>
      <c r="E757" s="168" t="s">
        <v>1</v>
      </c>
      <c r="F757" s="169" t="s">
        <v>217</v>
      </c>
      <c r="H757" s="170">
        <v>30</v>
      </c>
      <c r="I757" s="171"/>
      <c r="L757" s="167"/>
      <c r="M757" s="172"/>
      <c r="T757" s="173"/>
      <c r="AT757" s="168" t="s">
        <v>205</v>
      </c>
      <c r="AU757" s="168" t="s">
        <v>83</v>
      </c>
      <c r="AV757" s="14" t="s">
        <v>200</v>
      </c>
      <c r="AW757" s="14" t="s">
        <v>34</v>
      </c>
      <c r="AX757" s="14" t="s">
        <v>83</v>
      </c>
      <c r="AY757" s="168" t="s">
        <v>191</v>
      </c>
    </row>
    <row r="758" spans="2:65" s="1" customFormat="1" ht="40.9" customHeight="1">
      <c r="B758" s="32"/>
      <c r="C758" s="136" t="s">
        <v>1150</v>
      </c>
      <c r="D758" s="136" t="s">
        <v>195</v>
      </c>
      <c r="E758" s="137" t="s">
        <v>5583</v>
      </c>
      <c r="F758" s="138" t="s">
        <v>5584</v>
      </c>
      <c r="G758" s="139" t="s">
        <v>289</v>
      </c>
      <c r="H758" s="140">
        <v>22</v>
      </c>
      <c r="I758" s="141"/>
      <c r="J758" s="142">
        <f>ROUND(I758*H758,2)</f>
        <v>0</v>
      </c>
      <c r="K758" s="138" t="s">
        <v>1</v>
      </c>
      <c r="L758" s="32"/>
      <c r="M758" s="143" t="s">
        <v>1</v>
      </c>
      <c r="N758" s="144" t="s">
        <v>41</v>
      </c>
      <c r="P758" s="145">
        <f>O758*H758</f>
        <v>0</v>
      </c>
      <c r="Q758" s="145">
        <v>0</v>
      </c>
      <c r="R758" s="145">
        <f>Q758*H758</f>
        <v>0</v>
      </c>
      <c r="S758" s="145">
        <v>0</v>
      </c>
      <c r="T758" s="146">
        <f>S758*H758</f>
        <v>0</v>
      </c>
      <c r="AR758" s="147" t="s">
        <v>200</v>
      </c>
      <c r="AT758" s="147" t="s">
        <v>195</v>
      </c>
      <c r="AU758" s="147" t="s">
        <v>83</v>
      </c>
      <c r="AY758" s="17" t="s">
        <v>191</v>
      </c>
      <c r="BE758" s="148">
        <f>IF(N758="základní",J758,0)</f>
        <v>0</v>
      </c>
      <c r="BF758" s="148">
        <f>IF(N758="snížená",J758,0)</f>
        <v>0</v>
      </c>
      <c r="BG758" s="148">
        <f>IF(N758="zákl. přenesená",J758,0)</f>
        <v>0</v>
      </c>
      <c r="BH758" s="148">
        <f>IF(N758="sníž. přenesená",J758,0)</f>
        <v>0</v>
      </c>
      <c r="BI758" s="148">
        <f>IF(N758="nulová",J758,0)</f>
        <v>0</v>
      </c>
      <c r="BJ758" s="17" t="s">
        <v>83</v>
      </c>
      <c r="BK758" s="148">
        <f>ROUND(I758*H758,2)</f>
        <v>0</v>
      </c>
      <c r="BL758" s="17" t="s">
        <v>200</v>
      </c>
      <c r="BM758" s="147" t="s">
        <v>1847</v>
      </c>
    </row>
    <row r="759" spans="2:65" s="12" customFormat="1">
      <c r="B759" s="153"/>
      <c r="D759" s="154" t="s">
        <v>205</v>
      </c>
      <c r="E759" s="155" t="s">
        <v>1</v>
      </c>
      <c r="F759" s="156" t="s">
        <v>5316</v>
      </c>
      <c r="H759" s="155" t="s">
        <v>1</v>
      </c>
      <c r="I759" s="157"/>
      <c r="L759" s="153"/>
      <c r="M759" s="158"/>
      <c r="T759" s="159"/>
      <c r="AT759" s="155" t="s">
        <v>205</v>
      </c>
      <c r="AU759" s="155" t="s">
        <v>83</v>
      </c>
      <c r="AV759" s="12" t="s">
        <v>83</v>
      </c>
      <c r="AW759" s="12" t="s">
        <v>34</v>
      </c>
      <c r="AX759" s="12" t="s">
        <v>76</v>
      </c>
      <c r="AY759" s="155" t="s">
        <v>191</v>
      </c>
    </row>
    <row r="760" spans="2:65" s="13" customFormat="1">
      <c r="B760" s="160"/>
      <c r="D760" s="154" t="s">
        <v>205</v>
      </c>
      <c r="E760" s="161" t="s">
        <v>1</v>
      </c>
      <c r="F760" s="162" t="s">
        <v>350</v>
      </c>
      <c r="H760" s="163">
        <v>22</v>
      </c>
      <c r="I760" s="164"/>
      <c r="L760" s="160"/>
      <c r="M760" s="165"/>
      <c r="T760" s="166"/>
      <c r="AT760" s="161" t="s">
        <v>205</v>
      </c>
      <c r="AU760" s="161" t="s">
        <v>83</v>
      </c>
      <c r="AV760" s="13" t="s">
        <v>85</v>
      </c>
      <c r="AW760" s="13" t="s">
        <v>34</v>
      </c>
      <c r="AX760" s="13" t="s">
        <v>76</v>
      </c>
      <c r="AY760" s="161" t="s">
        <v>191</v>
      </c>
    </row>
    <row r="761" spans="2:65" s="14" customFormat="1">
      <c r="B761" s="167"/>
      <c r="D761" s="154" t="s">
        <v>205</v>
      </c>
      <c r="E761" s="168" t="s">
        <v>1</v>
      </c>
      <c r="F761" s="169" t="s">
        <v>217</v>
      </c>
      <c r="H761" s="170">
        <v>22</v>
      </c>
      <c r="I761" s="171"/>
      <c r="L761" s="167"/>
      <c r="M761" s="172"/>
      <c r="T761" s="173"/>
      <c r="AT761" s="168" t="s">
        <v>205</v>
      </c>
      <c r="AU761" s="168" t="s">
        <v>83</v>
      </c>
      <c r="AV761" s="14" t="s">
        <v>200</v>
      </c>
      <c r="AW761" s="14" t="s">
        <v>34</v>
      </c>
      <c r="AX761" s="14" t="s">
        <v>83</v>
      </c>
      <c r="AY761" s="168" t="s">
        <v>191</v>
      </c>
    </row>
    <row r="762" spans="2:65" s="1" customFormat="1" ht="60" customHeight="1">
      <c r="B762" s="32"/>
      <c r="C762" s="136" t="s">
        <v>1158</v>
      </c>
      <c r="D762" s="136" t="s">
        <v>195</v>
      </c>
      <c r="E762" s="137" t="s">
        <v>5585</v>
      </c>
      <c r="F762" s="138" t="s">
        <v>5586</v>
      </c>
      <c r="G762" s="139" t="s">
        <v>3064</v>
      </c>
      <c r="H762" s="140">
        <v>4.5</v>
      </c>
      <c r="I762" s="141"/>
      <c r="J762" s="142">
        <f>ROUND(I762*H762,2)</f>
        <v>0</v>
      </c>
      <c r="K762" s="138" t="s">
        <v>1</v>
      </c>
      <c r="L762" s="32"/>
      <c r="M762" s="143" t="s">
        <v>1</v>
      </c>
      <c r="N762" s="144" t="s">
        <v>41</v>
      </c>
      <c r="P762" s="145">
        <f>O762*H762</f>
        <v>0</v>
      </c>
      <c r="Q762" s="145">
        <v>0</v>
      </c>
      <c r="R762" s="145">
        <f>Q762*H762</f>
        <v>0</v>
      </c>
      <c r="S762" s="145">
        <v>0</v>
      </c>
      <c r="T762" s="146">
        <f>S762*H762</f>
        <v>0</v>
      </c>
      <c r="AR762" s="147" t="s">
        <v>200</v>
      </c>
      <c r="AT762" s="147" t="s">
        <v>195</v>
      </c>
      <c r="AU762" s="147" t="s">
        <v>83</v>
      </c>
      <c r="AY762" s="17" t="s">
        <v>191</v>
      </c>
      <c r="BE762" s="148">
        <f>IF(N762="základní",J762,0)</f>
        <v>0</v>
      </c>
      <c r="BF762" s="148">
        <f>IF(N762="snížená",J762,0)</f>
        <v>0</v>
      </c>
      <c r="BG762" s="148">
        <f>IF(N762="zákl. přenesená",J762,0)</f>
        <v>0</v>
      </c>
      <c r="BH762" s="148">
        <f>IF(N762="sníž. přenesená",J762,0)</f>
        <v>0</v>
      </c>
      <c r="BI762" s="148">
        <f>IF(N762="nulová",J762,0)</f>
        <v>0</v>
      </c>
      <c r="BJ762" s="17" t="s">
        <v>83</v>
      </c>
      <c r="BK762" s="148">
        <f>ROUND(I762*H762,2)</f>
        <v>0</v>
      </c>
      <c r="BL762" s="17" t="s">
        <v>200</v>
      </c>
      <c r="BM762" s="147" t="s">
        <v>1855</v>
      </c>
    </row>
    <row r="763" spans="2:65" s="1" customFormat="1" ht="24" customHeight="1">
      <c r="B763" s="32"/>
      <c r="C763" s="136" t="s">
        <v>1165</v>
      </c>
      <c r="D763" s="136" t="s">
        <v>195</v>
      </c>
      <c r="E763" s="137" t="s">
        <v>5587</v>
      </c>
      <c r="F763" s="138" t="s">
        <v>5382</v>
      </c>
      <c r="G763" s="139" t="s">
        <v>271</v>
      </c>
      <c r="H763" s="140">
        <v>0.156</v>
      </c>
      <c r="I763" s="141"/>
      <c r="J763" s="142">
        <f>ROUND(I763*H763,2)</f>
        <v>0</v>
      </c>
      <c r="K763" s="138" t="s">
        <v>1</v>
      </c>
      <c r="L763" s="32"/>
      <c r="M763" s="143" t="s">
        <v>1</v>
      </c>
      <c r="N763" s="144" t="s">
        <v>41</v>
      </c>
      <c r="P763" s="145">
        <f>O763*H763</f>
        <v>0</v>
      </c>
      <c r="Q763" s="145">
        <v>0</v>
      </c>
      <c r="R763" s="145">
        <f>Q763*H763</f>
        <v>0</v>
      </c>
      <c r="S763" s="145">
        <v>0</v>
      </c>
      <c r="T763" s="146">
        <f>S763*H763</f>
        <v>0</v>
      </c>
      <c r="AR763" s="147" t="s">
        <v>200</v>
      </c>
      <c r="AT763" s="147" t="s">
        <v>195</v>
      </c>
      <c r="AU763" s="147" t="s">
        <v>83</v>
      </c>
      <c r="AY763" s="17" t="s">
        <v>191</v>
      </c>
      <c r="BE763" s="148">
        <f>IF(N763="základní",J763,0)</f>
        <v>0</v>
      </c>
      <c r="BF763" s="148">
        <f>IF(N763="snížená",J763,0)</f>
        <v>0</v>
      </c>
      <c r="BG763" s="148">
        <f>IF(N763="zákl. přenesená",J763,0)</f>
        <v>0</v>
      </c>
      <c r="BH763" s="148">
        <f>IF(N763="sníž. přenesená",J763,0)</f>
        <v>0</v>
      </c>
      <c r="BI763" s="148">
        <f>IF(N763="nulová",J763,0)</f>
        <v>0</v>
      </c>
      <c r="BJ763" s="17" t="s">
        <v>83</v>
      </c>
      <c r="BK763" s="148">
        <f>ROUND(I763*H763,2)</f>
        <v>0</v>
      </c>
      <c r="BL763" s="17" t="s">
        <v>200</v>
      </c>
      <c r="BM763" s="147" t="s">
        <v>1863</v>
      </c>
    </row>
    <row r="764" spans="2:65" s="11" customFormat="1" ht="25.9" customHeight="1">
      <c r="B764" s="124"/>
      <c r="D764" s="125" t="s">
        <v>75</v>
      </c>
      <c r="E764" s="126" t="s">
        <v>5588</v>
      </c>
      <c r="F764" s="126" t="s">
        <v>5589</v>
      </c>
      <c r="I764" s="127"/>
      <c r="J764" s="128">
        <f>BK764</f>
        <v>0</v>
      </c>
      <c r="L764" s="124"/>
      <c r="M764" s="129"/>
      <c r="P764" s="130">
        <f>SUM(P765:P776)</f>
        <v>0</v>
      </c>
      <c r="R764" s="130">
        <f>SUM(R765:R776)</f>
        <v>0</v>
      </c>
      <c r="T764" s="131">
        <f>SUM(T765:T776)</f>
        <v>0</v>
      </c>
      <c r="AR764" s="125" t="s">
        <v>83</v>
      </c>
      <c r="AT764" s="132" t="s">
        <v>75</v>
      </c>
      <c r="AU764" s="132" t="s">
        <v>76</v>
      </c>
      <c r="AY764" s="125" t="s">
        <v>191</v>
      </c>
      <c r="BK764" s="133">
        <f>SUM(BK765:BK776)</f>
        <v>0</v>
      </c>
    </row>
    <row r="765" spans="2:65" s="1" customFormat="1" ht="26.45" customHeight="1">
      <c r="B765" s="32"/>
      <c r="C765" s="136" t="s">
        <v>1175</v>
      </c>
      <c r="D765" s="136" t="s">
        <v>195</v>
      </c>
      <c r="E765" s="137" t="s">
        <v>5590</v>
      </c>
      <c r="F765" s="138" t="s">
        <v>5591</v>
      </c>
      <c r="G765" s="139" t="s">
        <v>289</v>
      </c>
      <c r="H765" s="140">
        <v>16.5</v>
      </c>
      <c r="I765" s="141"/>
      <c r="J765" s="142">
        <f>ROUND(I765*H765,2)</f>
        <v>0</v>
      </c>
      <c r="K765" s="138" t="s">
        <v>1</v>
      </c>
      <c r="L765" s="32"/>
      <c r="M765" s="143" t="s">
        <v>1</v>
      </c>
      <c r="N765" s="144" t="s">
        <v>41</v>
      </c>
      <c r="P765" s="145">
        <f>O765*H765</f>
        <v>0</v>
      </c>
      <c r="Q765" s="145">
        <v>0</v>
      </c>
      <c r="R765" s="145">
        <f>Q765*H765</f>
        <v>0</v>
      </c>
      <c r="S765" s="145">
        <v>0</v>
      </c>
      <c r="T765" s="146">
        <f>S765*H765</f>
        <v>0</v>
      </c>
      <c r="AR765" s="147" t="s">
        <v>200</v>
      </c>
      <c r="AT765" s="147" t="s">
        <v>195</v>
      </c>
      <c r="AU765" s="147" t="s">
        <v>83</v>
      </c>
      <c r="AY765" s="17" t="s">
        <v>191</v>
      </c>
      <c r="BE765" s="148">
        <f>IF(N765="základní",J765,0)</f>
        <v>0</v>
      </c>
      <c r="BF765" s="148">
        <f>IF(N765="snížená",J765,0)</f>
        <v>0</v>
      </c>
      <c r="BG765" s="148">
        <f>IF(N765="zákl. přenesená",J765,0)</f>
        <v>0</v>
      </c>
      <c r="BH765" s="148">
        <f>IF(N765="sníž. přenesená",J765,0)</f>
        <v>0</v>
      </c>
      <c r="BI765" s="148">
        <f>IF(N765="nulová",J765,0)</f>
        <v>0</v>
      </c>
      <c r="BJ765" s="17" t="s">
        <v>83</v>
      </c>
      <c r="BK765" s="148">
        <f>ROUND(I765*H765,2)</f>
        <v>0</v>
      </c>
      <c r="BL765" s="17" t="s">
        <v>200</v>
      </c>
      <c r="BM765" s="147" t="s">
        <v>1871</v>
      </c>
    </row>
    <row r="766" spans="2:65" s="12" customFormat="1">
      <c r="B766" s="153"/>
      <c r="D766" s="154" t="s">
        <v>205</v>
      </c>
      <c r="E766" s="155" t="s">
        <v>1</v>
      </c>
      <c r="F766" s="156" t="s">
        <v>5305</v>
      </c>
      <c r="H766" s="155" t="s">
        <v>1</v>
      </c>
      <c r="I766" s="157"/>
      <c r="L766" s="153"/>
      <c r="M766" s="158"/>
      <c r="T766" s="159"/>
      <c r="AT766" s="155" t="s">
        <v>205</v>
      </c>
      <c r="AU766" s="155" t="s">
        <v>83</v>
      </c>
      <c r="AV766" s="12" t="s">
        <v>83</v>
      </c>
      <c r="AW766" s="12" t="s">
        <v>34</v>
      </c>
      <c r="AX766" s="12" t="s">
        <v>76</v>
      </c>
      <c r="AY766" s="155" t="s">
        <v>191</v>
      </c>
    </row>
    <row r="767" spans="2:65" s="13" customFormat="1">
      <c r="B767" s="160"/>
      <c r="D767" s="154" t="s">
        <v>205</v>
      </c>
      <c r="E767" s="161" t="s">
        <v>1</v>
      </c>
      <c r="F767" s="162" t="s">
        <v>5592</v>
      </c>
      <c r="H767" s="163">
        <v>16.5</v>
      </c>
      <c r="I767" s="164"/>
      <c r="L767" s="160"/>
      <c r="M767" s="165"/>
      <c r="T767" s="166"/>
      <c r="AT767" s="161" t="s">
        <v>205</v>
      </c>
      <c r="AU767" s="161" t="s">
        <v>83</v>
      </c>
      <c r="AV767" s="13" t="s">
        <v>85</v>
      </c>
      <c r="AW767" s="13" t="s">
        <v>34</v>
      </c>
      <c r="AX767" s="13" t="s">
        <v>76</v>
      </c>
      <c r="AY767" s="161" t="s">
        <v>191</v>
      </c>
    </row>
    <row r="768" spans="2:65" s="14" customFormat="1">
      <c r="B768" s="167"/>
      <c r="D768" s="154" t="s">
        <v>205</v>
      </c>
      <c r="E768" s="168" t="s">
        <v>1</v>
      </c>
      <c r="F768" s="169" t="s">
        <v>217</v>
      </c>
      <c r="H768" s="170">
        <v>16.5</v>
      </c>
      <c r="I768" s="171"/>
      <c r="L768" s="167"/>
      <c r="M768" s="172"/>
      <c r="T768" s="173"/>
      <c r="AT768" s="168" t="s">
        <v>205</v>
      </c>
      <c r="AU768" s="168" t="s">
        <v>83</v>
      </c>
      <c r="AV768" s="14" t="s">
        <v>200</v>
      </c>
      <c r="AW768" s="14" t="s">
        <v>34</v>
      </c>
      <c r="AX768" s="14" t="s">
        <v>83</v>
      </c>
      <c r="AY768" s="168" t="s">
        <v>191</v>
      </c>
    </row>
    <row r="769" spans="2:65" s="1" customFormat="1" ht="40.9" customHeight="1">
      <c r="B769" s="32"/>
      <c r="C769" s="136" t="s">
        <v>1185</v>
      </c>
      <c r="D769" s="136" t="s">
        <v>195</v>
      </c>
      <c r="E769" s="137" t="s">
        <v>5593</v>
      </c>
      <c r="F769" s="138" t="s">
        <v>5594</v>
      </c>
      <c r="G769" s="139" t="s">
        <v>289</v>
      </c>
      <c r="H769" s="140">
        <v>69.5</v>
      </c>
      <c r="I769" s="141"/>
      <c r="J769" s="142">
        <f>ROUND(I769*H769,2)</f>
        <v>0</v>
      </c>
      <c r="K769" s="138" t="s">
        <v>1</v>
      </c>
      <c r="L769" s="32"/>
      <c r="M769" s="143" t="s">
        <v>1</v>
      </c>
      <c r="N769" s="144" t="s">
        <v>41</v>
      </c>
      <c r="P769" s="145">
        <f>O769*H769</f>
        <v>0</v>
      </c>
      <c r="Q769" s="145">
        <v>0</v>
      </c>
      <c r="R769" s="145">
        <f>Q769*H769</f>
        <v>0</v>
      </c>
      <c r="S769" s="145">
        <v>0</v>
      </c>
      <c r="T769" s="146">
        <f>S769*H769</f>
        <v>0</v>
      </c>
      <c r="AR769" s="147" t="s">
        <v>200</v>
      </c>
      <c r="AT769" s="147" t="s">
        <v>195</v>
      </c>
      <c r="AU769" s="147" t="s">
        <v>83</v>
      </c>
      <c r="AY769" s="17" t="s">
        <v>191</v>
      </c>
      <c r="BE769" s="148">
        <f>IF(N769="základní",J769,0)</f>
        <v>0</v>
      </c>
      <c r="BF769" s="148">
        <f>IF(N769="snížená",J769,0)</f>
        <v>0</v>
      </c>
      <c r="BG769" s="148">
        <f>IF(N769="zákl. přenesená",J769,0)</f>
        <v>0</v>
      </c>
      <c r="BH769" s="148">
        <f>IF(N769="sníž. přenesená",J769,0)</f>
        <v>0</v>
      </c>
      <c r="BI769" s="148">
        <f>IF(N769="nulová",J769,0)</f>
        <v>0</v>
      </c>
      <c r="BJ769" s="17" t="s">
        <v>83</v>
      </c>
      <c r="BK769" s="148">
        <f>ROUND(I769*H769,2)</f>
        <v>0</v>
      </c>
      <c r="BL769" s="17" t="s">
        <v>200</v>
      </c>
      <c r="BM769" s="147" t="s">
        <v>1879</v>
      </c>
    </row>
    <row r="770" spans="2:65" s="1" customFormat="1" ht="36" customHeight="1">
      <c r="B770" s="32"/>
      <c r="C770" s="136" t="s">
        <v>1190</v>
      </c>
      <c r="D770" s="136" t="s">
        <v>195</v>
      </c>
      <c r="E770" s="137" t="s">
        <v>5595</v>
      </c>
      <c r="F770" s="138" t="s">
        <v>5596</v>
      </c>
      <c r="G770" s="139" t="s">
        <v>289</v>
      </c>
      <c r="H770" s="140">
        <v>35.5</v>
      </c>
      <c r="I770" s="141"/>
      <c r="J770" s="142">
        <f>ROUND(I770*H770,2)</f>
        <v>0</v>
      </c>
      <c r="K770" s="138" t="s">
        <v>1</v>
      </c>
      <c r="L770" s="32"/>
      <c r="M770" s="143" t="s">
        <v>1</v>
      </c>
      <c r="N770" s="144" t="s">
        <v>41</v>
      </c>
      <c r="P770" s="145">
        <f>O770*H770</f>
        <v>0</v>
      </c>
      <c r="Q770" s="145">
        <v>0</v>
      </c>
      <c r="R770" s="145">
        <f>Q770*H770</f>
        <v>0</v>
      </c>
      <c r="S770" s="145">
        <v>0</v>
      </c>
      <c r="T770" s="146">
        <f>S770*H770</f>
        <v>0</v>
      </c>
      <c r="AR770" s="147" t="s">
        <v>200</v>
      </c>
      <c r="AT770" s="147" t="s">
        <v>195</v>
      </c>
      <c r="AU770" s="147" t="s">
        <v>83</v>
      </c>
      <c r="AY770" s="17" t="s">
        <v>191</v>
      </c>
      <c r="BE770" s="148">
        <f>IF(N770="základní",J770,0)</f>
        <v>0</v>
      </c>
      <c r="BF770" s="148">
        <f>IF(N770="snížená",J770,0)</f>
        <v>0</v>
      </c>
      <c r="BG770" s="148">
        <f>IF(N770="zákl. přenesená",J770,0)</f>
        <v>0</v>
      </c>
      <c r="BH770" s="148">
        <f>IF(N770="sníž. přenesená",J770,0)</f>
        <v>0</v>
      </c>
      <c r="BI770" s="148">
        <f>IF(N770="nulová",J770,0)</f>
        <v>0</v>
      </c>
      <c r="BJ770" s="17" t="s">
        <v>83</v>
      </c>
      <c r="BK770" s="148">
        <f>ROUND(I770*H770,2)</f>
        <v>0</v>
      </c>
      <c r="BL770" s="17" t="s">
        <v>200</v>
      </c>
      <c r="BM770" s="147" t="s">
        <v>1887</v>
      </c>
    </row>
    <row r="771" spans="2:65" s="1" customFormat="1" ht="26.45" customHeight="1">
      <c r="B771" s="32"/>
      <c r="C771" s="136" t="s">
        <v>1195</v>
      </c>
      <c r="D771" s="136" t="s">
        <v>195</v>
      </c>
      <c r="E771" s="137" t="s">
        <v>5597</v>
      </c>
      <c r="F771" s="138" t="s">
        <v>5598</v>
      </c>
      <c r="G771" s="139" t="s">
        <v>289</v>
      </c>
      <c r="H771" s="140">
        <v>12.5</v>
      </c>
      <c r="I771" s="141"/>
      <c r="J771" s="142">
        <f>ROUND(I771*H771,2)</f>
        <v>0</v>
      </c>
      <c r="K771" s="138" t="s">
        <v>1</v>
      </c>
      <c r="L771" s="32"/>
      <c r="M771" s="143" t="s">
        <v>1</v>
      </c>
      <c r="N771" s="144" t="s">
        <v>41</v>
      </c>
      <c r="P771" s="145">
        <f>O771*H771</f>
        <v>0</v>
      </c>
      <c r="Q771" s="145">
        <v>0</v>
      </c>
      <c r="R771" s="145">
        <f>Q771*H771</f>
        <v>0</v>
      </c>
      <c r="S771" s="145">
        <v>0</v>
      </c>
      <c r="T771" s="146">
        <f>S771*H771</f>
        <v>0</v>
      </c>
      <c r="AR771" s="147" t="s">
        <v>200</v>
      </c>
      <c r="AT771" s="147" t="s">
        <v>195</v>
      </c>
      <c r="AU771" s="147" t="s">
        <v>83</v>
      </c>
      <c r="AY771" s="17" t="s">
        <v>191</v>
      </c>
      <c r="BE771" s="148">
        <f>IF(N771="základní",J771,0)</f>
        <v>0</v>
      </c>
      <c r="BF771" s="148">
        <f>IF(N771="snížená",J771,0)</f>
        <v>0</v>
      </c>
      <c r="BG771" s="148">
        <f>IF(N771="zákl. přenesená",J771,0)</f>
        <v>0</v>
      </c>
      <c r="BH771" s="148">
        <f>IF(N771="sníž. přenesená",J771,0)</f>
        <v>0</v>
      </c>
      <c r="BI771" s="148">
        <f>IF(N771="nulová",J771,0)</f>
        <v>0</v>
      </c>
      <c r="BJ771" s="17" t="s">
        <v>83</v>
      </c>
      <c r="BK771" s="148">
        <f>ROUND(I771*H771,2)</f>
        <v>0</v>
      </c>
      <c r="BL771" s="17" t="s">
        <v>200</v>
      </c>
      <c r="BM771" s="147" t="s">
        <v>1899</v>
      </c>
    </row>
    <row r="772" spans="2:65" s="12" customFormat="1">
      <c r="B772" s="153"/>
      <c r="D772" s="154" t="s">
        <v>205</v>
      </c>
      <c r="E772" s="155" t="s">
        <v>1</v>
      </c>
      <c r="F772" s="156" t="s">
        <v>5305</v>
      </c>
      <c r="H772" s="155" t="s">
        <v>1</v>
      </c>
      <c r="I772" s="157"/>
      <c r="L772" s="153"/>
      <c r="M772" s="158"/>
      <c r="T772" s="159"/>
      <c r="AT772" s="155" t="s">
        <v>205</v>
      </c>
      <c r="AU772" s="155" t="s">
        <v>83</v>
      </c>
      <c r="AV772" s="12" t="s">
        <v>83</v>
      </c>
      <c r="AW772" s="12" t="s">
        <v>34</v>
      </c>
      <c r="AX772" s="12" t="s">
        <v>76</v>
      </c>
      <c r="AY772" s="155" t="s">
        <v>191</v>
      </c>
    </row>
    <row r="773" spans="2:65" s="13" customFormat="1">
      <c r="B773" s="160"/>
      <c r="D773" s="154" t="s">
        <v>205</v>
      </c>
      <c r="E773" s="161" t="s">
        <v>1</v>
      </c>
      <c r="F773" s="162" t="s">
        <v>5599</v>
      </c>
      <c r="H773" s="163">
        <v>12.5</v>
      </c>
      <c r="I773" s="164"/>
      <c r="L773" s="160"/>
      <c r="M773" s="165"/>
      <c r="T773" s="166"/>
      <c r="AT773" s="161" t="s">
        <v>205</v>
      </c>
      <c r="AU773" s="161" t="s">
        <v>83</v>
      </c>
      <c r="AV773" s="13" t="s">
        <v>85</v>
      </c>
      <c r="AW773" s="13" t="s">
        <v>34</v>
      </c>
      <c r="AX773" s="13" t="s">
        <v>76</v>
      </c>
      <c r="AY773" s="161" t="s">
        <v>191</v>
      </c>
    </row>
    <row r="774" spans="2:65" s="14" customFormat="1">
      <c r="B774" s="167"/>
      <c r="D774" s="154" t="s">
        <v>205</v>
      </c>
      <c r="E774" s="168" t="s">
        <v>1</v>
      </c>
      <c r="F774" s="169" t="s">
        <v>217</v>
      </c>
      <c r="H774" s="170">
        <v>12.5</v>
      </c>
      <c r="I774" s="171"/>
      <c r="L774" s="167"/>
      <c r="M774" s="172"/>
      <c r="T774" s="173"/>
      <c r="AT774" s="168" t="s">
        <v>205</v>
      </c>
      <c r="AU774" s="168" t="s">
        <v>83</v>
      </c>
      <c r="AV774" s="14" t="s">
        <v>200</v>
      </c>
      <c r="AW774" s="14" t="s">
        <v>34</v>
      </c>
      <c r="AX774" s="14" t="s">
        <v>83</v>
      </c>
      <c r="AY774" s="168" t="s">
        <v>191</v>
      </c>
    </row>
    <row r="775" spans="2:65" s="1" customFormat="1" ht="55.15" customHeight="1">
      <c r="B775" s="32"/>
      <c r="C775" s="136" t="s">
        <v>1200</v>
      </c>
      <c r="D775" s="136" t="s">
        <v>195</v>
      </c>
      <c r="E775" s="137" t="s">
        <v>5600</v>
      </c>
      <c r="F775" s="138" t="s">
        <v>5601</v>
      </c>
      <c r="G775" s="139" t="s">
        <v>3064</v>
      </c>
      <c r="H775" s="140">
        <v>7</v>
      </c>
      <c r="I775" s="141"/>
      <c r="J775" s="142">
        <f>ROUND(I775*H775,2)</f>
        <v>0</v>
      </c>
      <c r="K775" s="138" t="s">
        <v>1</v>
      </c>
      <c r="L775" s="32"/>
      <c r="M775" s="143" t="s">
        <v>1</v>
      </c>
      <c r="N775" s="144" t="s">
        <v>41</v>
      </c>
      <c r="P775" s="145">
        <f>O775*H775</f>
        <v>0</v>
      </c>
      <c r="Q775" s="145">
        <v>0</v>
      </c>
      <c r="R775" s="145">
        <f>Q775*H775</f>
        <v>0</v>
      </c>
      <c r="S775" s="145">
        <v>0</v>
      </c>
      <c r="T775" s="146">
        <f>S775*H775</f>
        <v>0</v>
      </c>
      <c r="AR775" s="147" t="s">
        <v>200</v>
      </c>
      <c r="AT775" s="147" t="s">
        <v>195</v>
      </c>
      <c r="AU775" s="147" t="s">
        <v>83</v>
      </c>
      <c r="AY775" s="17" t="s">
        <v>191</v>
      </c>
      <c r="BE775" s="148">
        <f>IF(N775="základní",J775,0)</f>
        <v>0</v>
      </c>
      <c r="BF775" s="148">
        <f>IF(N775="snížená",J775,0)</f>
        <v>0</v>
      </c>
      <c r="BG775" s="148">
        <f>IF(N775="zákl. přenesená",J775,0)</f>
        <v>0</v>
      </c>
      <c r="BH775" s="148">
        <f>IF(N775="sníž. přenesená",J775,0)</f>
        <v>0</v>
      </c>
      <c r="BI775" s="148">
        <f>IF(N775="nulová",J775,0)</f>
        <v>0</v>
      </c>
      <c r="BJ775" s="17" t="s">
        <v>83</v>
      </c>
      <c r="BK775" s="148">
        <f>ROUND(I775*H775,2)</f>
        <v>0</v>
      </c>
      <c r="BL775" s="17" t="s">
        <v>200</v>
      </c>
      <c r="BM775" s="147" t="s">
        <v>1907</v>
      </c>
    </row>
    <row r="776" spans="2:65" s="1" customFormat="1" ht="24" customHeight="1">
      <c r="B776" s="32"/>
      <c r="C776" s="136" t="s">
        <v>1206</v>
      </c>
      <c r="D776" s="136" t="s">
        <v>195</v>
      </c>
      <c r="E776" s="137" t="s">
        <v>5602</v>
      </c>
      <c r="F776" s="138" t="s">
        <v>5382</v>
      </c>
      <c r="G776" s="139" t="s">
        <v>271</v>
      </c>
      <c r="H776" s="140">
        <v>0.32900000000000001</v>
      </c>
      <c r="I776" s="141"/>
      <c r="J776" s="142">
        <f>ROUND(I776*H776,2)</f>
        <v>0</v>
      </c>
      <c r="K776" s="138" t="s">
        <v>1</v>
      </c>
      <c r="L776" s="32"/>
      <c r="M776" s="143" t="s">
        <v>1</v>
      </c>
      <c r="N776" s="144" t="s">
        <v>41</v>
      </c>
      <c r="P776" s="145">
        <f>O776*H776</f>
        <v>0</v>
      </c>
      <c r="Q776" s="145">
        <v>0</v>
      </c>
      <c r="R776" s="145">
        <f>Q776*H776</f>
        <v>0</v>
      </c>
      <c r="S776" s="145">
        <v>0</v>
      </c>
      <c r="T776" s="146">
        <f>S776*H776</f>
        <v>0</v>
      </c>
      <c r="AR776" s="147" t="s">
        <v>200</v>
      </c>
      <c r="AT776" s="147" t="s">
        <v>195</v>
      </c>
      <c r="AU776" s="147" t="s">
        <v>83</v>
      </c>
      <c r="AY776" s="17" t="s">
        <v>191</v>
      </c>
      <c r="BE776" s="148">
        <f>IF(N776="základní",J776,0)</f>
        <v>0</v>
      </c>
      <c r="BF776" s="148">
        <f>IF(N776="snížená",J776,0)</f>
        <v>0</v>
      </c>
      <c r="BG776" s="148">
        <f>IF(N776="zákl. přenesená",J776,0)</f>
        <v>0</v>
      </c>
      <c r="BH776" s="148">
        <f>IF(N776="sníž. přenesená",J776,0)</f>
        <v>0</v>
      </c>
      <c r="BI776" s="148">
        <f>IF(N776="nulová",J776,0)</f>
        <v>0</v>
      </c>
      <c r="BJ776" s="17" t="s">
        <v>83</v>
      </c>
      <c r="BK776" s="148">
        <f>ROUND(I776*H776,2)</f>
        <v>0</v>
      </c>
      <c r="BL776" s="17" t="s">
        <v>200</v>
      </c>
      <c r="BM776" s="147" t="s">
        <v>1915</v>
      </c>
    </row>
    <row r="777" spans="2:65" s="11" customFormat="1" ht="25.9" customHeight="1">
      <c r="B777" s="124"/>
      <c r="D777" s="125" t="s">
        <v>75</v>
      </c>
      <c r="E777" s="126" t="s">
        <v>5603</v>
      </c>
      <c r="F777" s="126" t="s">
        <v>5604</v>
      </c>
      <c r="I777" s="127"/>
      <c r="J777" s="128">
        <f>BK777</f>
        <v>0</v>
      </c>
      <c r="L777" s="124"/>
      <c r="M777" s="129"/>
      <c r="P777" s="130">
        <f>SUM(P778:P782)</f>
        <v>0</v>
      </c>
      <c r="R777" s="130">
        <f>SUM(R778:R782)</f>
        <v>0</v>
      </c>
      <c r="T777" s="131">
        <f>SUM(T778:T782)</f>
        <v>0</v>
      </c>
      <c r="AR777" s="125" t="s">
        <v>83</v>
      </c>
      <c r="AT777" s="132" t="s">
        <v>75</v>
      </c>
      <c r="AU777" s="132" t="s">
        <v>76</v>
      </c>
      <c r="AY777" s="125" t="s">
        <v>191</v>
      </c>
      <c r="BK777" s="133">
        <f>SUM(BK778:BK782)</f>
        <v>0</v>
      </c>
    </row>
    <row r="778" spans="2:65" s="1" customFormat="1" ht="55.15" customHeight="1">
      <c r="B778" s="32"/>
      <c r="C778" s="136" t="s">
        <v>1212</v>
      </c>
      <c r="D778" s="136" t="s">
        <v>195</v>
      </c>
      <c r="E778" s="137" t="s">
        <v>5605</v>
      </c>
      <c r="F778" s="138" t="s">
        <v>5606</v>
      </c>
      <c r="G778" s="139" t="s">
        <v>3064</v>
      </c>
      <c r="H778" s="140">
        <v>160</v>
      </c>
      <c r="I778" s="141"/>
      <c r="J778" s="142">
        <f>ROUND(I778*H778,2)</f>
        <v>0</v>
      </c>
      <c r="K778" s="138" t="s">
        <v>1</v>
      </c>
      <c r="L778" s="32"/>
      <c r="M778" s="143" t="s">
        <v>1</v>
      </c>
      <c r="N778" s="144" t="s">
        <v>41</v>
      </c>
      <c r="P778" s="145">
        <f>O778*H778</f>
        <v>0</v>
      </c>
      <c r="Q778" s="145">
        <v>0</v>
      </c>
      <c r="R778" s="145">
        <f>Q778*H778</f>
        <v>0</v>
      </c>
      <c r="S778" s="145">
        <v>0</v>
      </c>
      <c r="T778" s="146">
        <f>S778*H778</f>
        <v>0</v>
      </c>
      <c r="AR778" s="147" t="s">
        <v>200</v>
      </c>
      <c r="AT778" s="147" t="s">
        <v>195</v>
      </c>
      <c r="AU778" s="147" t="s">
        <v>83</v>
      </c>
      <c r="AY778" s="17" t="s">
        <v>191</v>
      </c>
      <c r="BE778" s="148">
        <f>IF(N778="základní",J778,0)</f>
        <v>0</v>
      </c>
      <c r="BF778" s="148">
        <f>IF(N778="snížená",J778,0)</f>
        <v>0</v>
      </c>
      <c r="BG778" s="148">
        <f>IF(N778="zákl. přenesená",J778,0)</f>
        <v>0</v>
      </c>
      <c r="BH778" s="148">
        <f>IF(N778="sníž. přenesená",J778,0)</f>
        <v>0</v>
      </c>
      <c r="BI778" s="148">
        <f>IF(N778="nulová",J778,0)</f>
        <v>0</v>
      </c>
      <c r="BJ778" s="17" t="s">
        <v>83</v>
      </c>
      <c r="BK778" s="148">
        <f>ROUND(I778*H778,2)</f>
        <v>0</v>
      </c>
      <c r="BL778" s="17" t="s">
        <v>200</v>
      </c>
      <c r="BM778" s="147" t="s">
        <v>1923</v>
      </c>
    </row>
    <row r="779" spans="2:65" s="1" customFormat="1" ht="55.15" customHeight="1">
      <c r="B779" s="32"/>
      <c r="C779" s="136" t="s">
        <v>1218</v>
      </c>
      <c r="D779" s="136" t="s">
        <v>195</v>
      </c>
      <c r="E779" s="137" t="s">
        <v>5607</v>
      </c>
      <c r="F779" s="138" t="s">
        <v>5608</v>
      </c>
      <c r="G779" s="139" t="s">
        <v>3064</v>
      </c>
      <c r="H779" s="140">
        <v>80</v>
      </c>
      <c r="I779" s="141"/>
      <c r="J779" s="142">
        <f>ROUND(I779*H779,2)</f>
        <v>0</v>
      </c>
      <c r="K779" s="138" t="s">
        <v>1</v>
      </c>
      <c r="L779" s="32"/>
      <c r="M779" s="143" t="s">
        <v>1</v>
      </c>
      <c r="N779" s="144" t="s">
        <v>41</v>
      </c>
      <c r="P779" s="145">
        <f>O779*H779</f>
        <v>0</v>
      </c>
      <c r="Q779" s="145">
        <v>0</v>
      </c>
      <c r="R779" s="145">
        <f>Q779*H779</f>
        <v>0</v>
      </c>
      <c r="S779" s="145">
        <v>0</v>
      </c>
      <c r="T779" s="146">
        <f>S779*H779</f>
        <v>0</v>
      </c>
      <c r="AR779" s="147" t="s">
        <v>200</v>
      </c>
      <c r="AT779" s="147" t="s">
        <v>195</v>
      </c>
      <c r="AU779" s="147" t="s">
        <v>83</v>
      </c>
      <c r="AY779" s="17" t="s">
        <v>191</v>
      </c>
      <c r="BE779" s="148">
        <f>IF(N779="základní",J779,0)</f>
        <v>0</v>
      </c>
      <c r="BF779" s="148">
        <f>IF(N779="snížená",J779,0)</f>
        <v>0</v>
      </c>
      <c r="BG779" s="148">
        <f>IF(N779="zákl. přenesená",J779,0)</f>
        <v>0</v>
      </c>
      <c r="BH779" s="148">
        <f>IF(N779="sníž. přenesená",J779,0)</f>
        <v>0</v>
      </c>
      <c r="BI779" s="148">
        <f>IF(N779="nulová",J779,0)</f>
        <v>0</v>
      </c>
      <c r="BJ779" s="17" t="s">
        <v>83</v>
      </c>
      <c r="BK779" s="148">
        <f>ROUND(I779*H779,2)</f>
        <v>0</v>
      </c>
      <c r="BL779" s="17" t="s">
        <v>200</v>
      </c>
      <c r="BM779" s="147" t="s">
        <v>1931</v>
      </c>
    </row>
    <row r="780" spans="2:65" s="1" customFormat="1" ht="16.5" customHeight="1">
      <c r="B780" s="32"/>
      <c r="C780" s="136" t="s">
        <v>1223</v>
      </c>
      <c r="D780" s="136" t="s">
        <v>195</v>
      </c>
      <c r="E780" s="137" t="s">
        <v>5609</v>
      </c>
      <c r="F780" s="138" t="s">
        <v>5610</v>
      </c>
      <c r="G780" s="139" t="s">
        <v>3064</v>
      </c>
      <c r="H780" s="140">
        <v>120</v>
      </c>
      <c r="I780" s="141"/>
      <c r="J780" s="142">
        <f>ROUND(I780*H780,2)</f>
        <v>0</v>
      </c>
      <c r="K780" s="138" t="s">
        <v>1</v>
      </c>
      <c r="L780" s="32"/>
      <c r="M780" s="143" t="s">
        <v>1</v>
      </c>
      <c r="N780" s="144" t="s">
        <v>41</v>
      </c>
      <c r="P780" s="145">
        <f>O780*H780</f>
        <v>0</v>
      </c>
      <c r="Q780" s="145">
        <v>0</v>
      </c>
      <c r="R780" s="145">
        <f>Q780*H780</f>
        <v>0</v>
      </c>
      <c r="S780" s="145">
        <v>0</v>
      </c>
      <c r="T780" s="146">
        <f>S780*H780</f>
        <v>0</v>
      </c>
      <c r="AR780" s="147" t="s">
        <v>200</v>
      </c>
      <c r="AT780" s="147" t="s">
        <v>195</v>
      </c>
      <c r="AU780" s="147" t="s">
        <v>83</v>
      </c>
      <c r="AY780" s="17" t="s">
        <v>191</v>
      </c>
      <c r="BE780" s="148">
        <f>IF(N780="základní",J780,0)</f>
        <v>0</v>
      </c>
      <c r="BF780" s="148">
        <f>IF(N780="snížená",J780,0)</f>
        <v>0</v>
      </c>
      <c r="BG780" s="148">
        <f>IF(N780="zákl. přenesená",J780,0)</f>
        <v>0</v>
      </c>
      <c r="BH780" s="148">
        <f>IF(N780="sníž. přenesená",J780,0)</f>
        <v>0</v>
      </c>
      <c r="BI780" s="148">
        <f>IF(N780="nulová",J780,0)</f>
        <v>0</v>
      </c>
      <c r="BJ780" s="17" t="s">
        <v>83</v>
      </c>
      <c r="BK780" s="148">
        <f>ROUND(I780*H780,2)</f>
        <v>0</v>
      </c>
      <c r="BL780" s="17" t="s">
        <v>200</v>
      </c>
      <c r="BM780" s="147" t="s">
        <v>1939</v>
      </c>
    </row>
    <row r="781" spans="2:65" s="1" customFormat="1" ht="26.45" customHeight="1">
      <c r="B781" s="32"/>
      <c r="C781" s="136" t="s">
        <v>1229</v>
      </c>
      <c r="D781" s="136" t="s">
        <v>195</v>
      </c>
      <c r="E781" s="137" t="s">
        <v>5611</v>
      </c>
      <c r="F781" s="138" t="s">
        <v>5612</v>
      </c>
      <c r="G781" s="139" t="s">
        <v>3064</v>
      </c>
      <c r="H781" s="140">
        <v>48</v>
      </c>
      <c r="I781" s="141"/>
      <c r="J781" s="142">
        <f>ROUND(I781*H781,2)</f>
        <v>0</v>
      </c>
      <c r="K781" s="138" t="s">
        <v>1</v>
      </c>
      <c r="L781" s="32"/>
      <c r="M781" s="143" t="s">
        <v>1</v>
      </c>
      <c r="N781" s="144" t="s">
        <v>41</v>
      </c>
      <c r="P781" s="145">
        <f>O781*H781</f>
        <v>0</v>
      </c>
      <c r="Q781" s="145">
        <v>0</v>
      </c>
      <c r="R781" s="145">
        <f>Q781*H781</f>
        <v>0</v>
      </c>
      <c r="S781" s="145">
        <v>0</v>
      </c>
      <c r="T781" s="146">
        <f>S781*H781</f>
        <v>0</v>
      </c>
      <c r="AR781" s="147" t="s">
        <v>200</v>
      </c>
      <c r="AT781" s="147" t="s">
        <v>195</v>
      </c>
      <c r="AU781" s="147" t="s">
        <v>83</v>
      </c>
      <c r="AY781" s="17" t="s">
        <v>191</v>
      </c>
      <c r="BE781" s="148">
        <f>IF(N781="základní",J781,0)</f>
        <v>0</v>
      </c>
      <c r="BF781" s="148">
        <f>IF(N781="snížená",J781,0)</f>
        <v>0</v>
      </c>
      <c r="BG781" s="148">
        <f>IF(N781="zákl. přenesená",J781,0)</f>
        <v>0</v>
      </c>
      <c r="BH781" s="148">
        <f>IF(N781="sníž. přenesená",J781,0)</f>
        <v>0</v>
      </c>
      <c r="BI781" s="148">
        <f>IF(N781="nulová",J781,0)</f>
        <v>0</v>
      </c>
      <c r="BJ781" s="17" t="s">
        <v>83</v>
      </c>
      <c r="BK781" s="148">
        <f>ROUND(I781*H781,2)</f>
        <v>0</v>
      </c>
      <c r="BL781" s="17" t="s">
        <v>200</v>
      </c>
      <c r="BM781" s="147" t="s">
        <v>1947</v>
      </c>
    </row>
    <row r="782" spans="2:65" s="1" customFormat="1" ht="26.45" customHeight="1">
      <c r="B782" s="32"/>
      <c r="C782" s="136" t="s">
        <v>1235</v>
      </c>
      <c r="D782" s="136" t="s">
        <v>195</v>
      </c>
      <c r="E782" s="137" t="s">
        <v>5613</v>
      </c>
      <c r="F782" s="138" t="s">
        <v>5614</v>
      </c>
      <c r="G782" s="139" t="s">
        <v>3064</v>
      </c>
      <c r="H782" s="140">
        <v>48</v>
      </c>
      <c r="I782" s="141"/>
      <c r="J782" s="142">
        <f>ROUND(I782*H782,2)</f>
        <v>0</v>
      </c>
      <c r="K782" s="138" t="s">
        <v>1</v>
      </c>
      <c r="L782" s="32"/>
      <c r="M782" s="143" t="s">
        <v>1</v>
      </c>
      <c r="N782" s="144" t="s">
        <v>41</v>
      </c>
      <c r="P782" s="145">
        <f>O782*H782</f>
        <v>0</v>
      </c>
      <c r="Q782" s="145">
        <v>0</v>
      </c>
      <c r="R782" s="145">
        <f>Q782*H782</f>
        <v>0</v>
      </c>
      <c r="S782" s="145">
        <v>0</v>
      </c>
      <c r="T782" s="146">
        <f>S782*H782</f>
        <v>0</v>
      </c>
      <c r="AR782" s="147" t="s">
        <v>200</v>
      </c>
      <c r="AT782" s="147" t="s">
        <v>195</v>
      </c>
      <c r="AU782" s="147" t="s">
        <v>83</v>
      </c>
      <c r="AY782" s="17" t="s">
        <v>191</v>
      </c>
      <c r="BE782" s="148">
        <f>IF(N782="základní",J782,0)</f>
        <v>0</v>
      </c>
      <c r="BF782" s="148">
        <f>IF(N782="snížená",J782,0)</f>
        <v>0</v>
      </c>
      <c r="BG782" s="148">
        <f>IF(N782="zákl. přenesená",J782,0)</f>
        <v>0</v>
      </c>
      <c r="BH782" s="148">
        <f>IF(N782="sníž. přenesená",J782,0)</f>
        <v>0</v>
      </c>
      <c r="BI782" s="148">
        <f>IF(N782="nulová",J782,0)</f>
        <v>0</v>
      </c>
      <c r="BJ782" s="17" t="s">
        <v>83</v>
      </c>
      <c r="BK782" s="148">
        <f>ROUND(I782*H782,2)</f>
        <v>0</v>
      </c>
      <c r="BL782" s="17" t="s">
        <v>200</v>
      </c>
      <c r="BM782" s="147" t="s">
        <v>1955</v>
      </c>
    </row>
    <row r="783" spans="2:65" s="11" customFormat="1" ht="25.9" customHeight="1">
      <c r="B783" s="124"/>
      <c r="D783" s="125" t="s">
        <v>75</v>
      </c>
      <c r="E783" s="126" t="s">
        <v>5615</v>
      </c>
      <c r="F783" s="126" t="s">
        <v>5616</v>
      </c>
      <c r="I783" s="127"/>
      <c r="J783" s="128">
        <f>BK783</f>
        <v>0</v>
      </c>
      <c r="L783" s="124"/>
      <c r="M783" s="129"/>
      <c r="P783" s="130">
        <f>SUM(P784:P801)</f>
        <v>0</v>
      </c>
      <c r="R783" s="130">
        <f>SUM(R784:R801)</f>
        <v>0</v>
      </c>
      <c r="T783" s="131">
        <f>SUM(T784:T801)</f>
        <v>0</v>
      </c>
      <c r="AR783" s="125" t="s">
        <v>83</v>
      </c>
      <c r="AT783" s="132" t="s">
        <v>75</v>
      </c>
      <c r="AU783" s="132" t="s">
        <v>76</v>
      </c>
      <c r="AY783" s="125" t="s">
        <v>191</v>
      </c>
      <c r="BK783" s="133">
        <f>SUM(BK784:BK801)</f>
        <v>0</v>
      </c>
    </row>
    <row r="784" spans="2:65" s="1" customFormat="1" ht="26.45" customHeight="1">
      <c r="B784" s="32"/>
      <c r="C784" s="136" t="s">
        <v>1240</v>
      </c>
      <c r="D784" s="136" t="s">
        <v>195</v>
      </c>
      <c r="E784" s="137" t="s">
        <v>5617</v>
      </c>
      <c r="F784" s="138" t="s">
        <v>5618</v>
      </c>
      <c r="G784" s="139" t="s">
        <v>937</v>
      </c>
      <c r="H784" s="140">
        <v>620</v>
      </c>
      <c r="I784" s="141"/>
      <c r="J784" s="142">
        <f>ROUND(I784*H784,2)</f>
        <v>0</v>
      </c>
      <c r="K784" s="138" t="s">
        <v>1</v>
      </c>
      <c r="L784" s="32"/>
      <c r="M784" s="143" t="s">
        <v>1</v>
      </c>
      <c r="N784" s="144" t="s">
        <v>41</v>
      </c>
      <c r="P784" s="145">
        <f>O784*H784</f>
        <v>0</v>
      </c>
      <c r="Q784" s="145">
        <v>0</v>
      </c>
      <c r="R784" s="145">
        <f>Q784*H784</f>
        <v>0</v>
      </c>
      <c r="S784" s="145">
        <v>0</v>
      </c>
      <c r="T784" s="146">
        <f>S784*H784</f>
        <v>0</v>
      </c>
      <c r="AR784" s="147" t="s">
        <v>200</v>
      </c>
      <c r="AT784" s="147" t="s">
        <v>195</v>
      </c>
      <c r="AU784" s="147" t="s">
        <v>83</v>
      </c>
      <c r="AY784" s="17" t="s">
        <v>191</v>
      </c>
      <c r="BE784" s="148">
        <f>IF(N784="základní",J784,0)</f>
        <v>0</v>
      </c>
      <c r="BF784" s="148">
        <f>IF(N784="snížená",J784,0)</f>
        <v>0</v>
      </c>
      <c r="BG784" s="148">
        <f>IF(N784="zákl. přenesená",J784,0)</f>
        <v>0</v>
      </c>
      <c r="BH784" s="148">
        <f>IF(N784="sníž. přenesená",J784,0)</f>
        <v>0</v>
      </c>
      <c r="BI784" s="148">
        <f>IF(N784="nulová",J784,0)</f>
        <v>0</v>
      </c>
      <c r="BJ784" s="17" t="s">
        <v>83</v>
      </c>
      <c r="BK784" s="148">
        <f>ROUND(I784*H784,2)</f>
        <v>0</v>
      </c>
      <c r="BL784" s="17" t="s">
        <v>200</v>
      </c>
      <c r="BM784" s="147" t="s">
        <v>1963</v>
      </c>
    </row>
    <row r="785" spans="2:65" s="1" customFormat="1" ht="26.45" customHeight="1">
      <c r="B785" s="32"/>
      <c r="C785" s="136" t="s">
        <v>1245</v>
      </c>
      <c r="D785" s="136" t="s">
        <v>195</v>
      </c>
      <c r="E785" s="137" t="s">
        <v>5619</v>
      </c>
      <c r="F785" s="138" t="s">
        <v>5620</v>
      </c>
      <c r="G785" s="139" t="s">
        <v>3064</v>
      </c>
      <c r="H785" s="140">
        <v>72</v>
      </c>
      <c r="I785" s="141"/>
      <c r="J785" s="142">
        <f>ROUND(I785*H785,2)</f>
        <v>0</v>
      </c>
      <c r="K785" s="138" t="s">
        <v>1</v>
      </c>
      <c r="L785" s="32"/>
      <c r="M785" s="143" t="s">
        <v>1</v>
      </c>
      <c r="N785" s="144" t="s">
        <v>41</v>
      </c>
      <c r="P785" s="145">
        <f>O785*H785</f>
        <v>0</v>
      </c>
      <c r="Q785" s="145">
        <v>0</v>
      </c>
      <c r="R785" s="145">
        <f>Q785*H785</f>
        <v>0</v>
      </c>
      <c r="S785" s="145">
        <v>0</v>
      </c>
      <c r="T785" s="146">
        <f>S785*H785</f>
        <v>0</v>
      </c>
      <c r="AR785" s="147" t="s">
        <v>200</v>
      </c>
      <c r="AT785" s="147" t="s">
        <v>195</v>
      </c>
      <c r="AU785" s="147" t="s">
        <v>83</v>
      </c>
      <c r="AY785" s="17" t="s">
        <v>191</v>
      </c>
      <c r="BE785" s="148">
        <f>IF(N785="základní",J785,0)</f>
        <v>0</v>
      </c>
      <c r="BF785" s="148">
        <f>IF(N785="snížená",J785,0)</f>
        <v>0</v>
      </c>
      <c r="BG785" s="148">
        <f>IF(N785="zákl. přenesená",J785,0)</f>
        <v>0</v>
      </c>
      <c r="BH785" s="148">
        <f>IF(N785="sníž. přenesená",J785,0)</f>
        <v>0</v>
      </c>
      <c r="BI785" s="148">
        <f>IF(N785="nulová",J785,0)</f>
        <v>0</v>
      </c>
      <c r="BJ785" s="17" t="s">
        <v>83</v>
      </c>
      <c r="BK785" s="148">
        <f>ROUND(I785*H785,2)</f>
        <v>0</v>
      </c>
      <c r="BL785" s="17" t="s">
        <v>200</v>
      </c>
      <c r="BM785" s="147" t="s">
        <v>1973</v>
      </c>
    </row>
    <row r="786" spans="2:65" s="1" customFormat="1" ht="24" customHeight="1">
      <c r="B786" s="32"/>
      <c r="C786" s="136" t="s">
        <v>1251</v>
      </c>
      <c r="D786" s="136" t="s">
        <v>195</v>
      </c>
      <c r="E786" s="137" t="s">
        <v>5621</v>
      </c>
      <c r="F786" s="138" t="s">
        <v>5622</v>
      </c>
      <c r="G786" s="139" t="s">
        <v>3064</v>
      </c>
      <c r="H786" s="140">
        <v>40</v>
      </c>
      <c r="I786" s="141"/>
      <c r="J786" s="142">
        <f>ROUND(I786*H786,2)</f>
        <v>0</v>
      </c>
      <c r="K786" s="138" t="s">
        <v>1</v>
      </c>
      <c r="L786" s="32"/>
      <c r="M786" s="143" t="s">
        <v>1</v>
      </c>
      <c r="N786" s="144" t="s">
        <v>41</v>
      </c>
      <c r="P786" s="145">
        <f>O786*H786</f>
        <v>0</v>
      </c>
      <c r="Q786" s="145">
        <v>0</v>
      </c>
      <c r="R786" s="145">
        <f>Q786*H786</f>
        <v>0</v>
      </c>
      <c r="S786" s="145">
        <v>0</v>
      </c>
      <c r="T786" s="146">
        <f>S786*H786</f>
        <v>0</v>
      </c>
      <c r="AR786" s="147" t="s">
        <v>200</v>
      </c>
      <c r="AT786" s="147" t="s">
        <v>195</v>
      </c>
      <c r="AU786" s="147" t="s">
        <v>83</v>
      </c>
      <c r="AY786" s="17" t="s">
        <v>191</v>
      </c>
      <c r="BE786" s="148">
        <f>IF(N786="základní",J786,0)</f>
        <v>0</v>
      </c>
      <c r="BF786" s="148">
        <f>IF(N786="snížená",J786,0)</f>
        <v>0</v>
      </c>
      <c r="BG786" s="148">
        <f>IF(N786="zákl. přenesená",J786,0)</f>
        <v>0</v>
      </c>
      <c r="BH786" s="148">
        <f>IF(N786="sníž. přenesená",J786,0)</f>
        <v>0</v>
      </c>
      <c r="BI786" s="148">
        <f>IF(N786="nulová",J786,0)</f>
        <v>0</v>
      </c>
      <c r="BJ786" s="17" t="s">
        <v>83</v>
      </c>
      <c r="BK786" s="148">
        <f>ROUND(I786*H786,2)</f>
        <v>0</v>
      </c>
      <c r="BL786" s="17" t="s">
        <v>200</v>
      </c>
      <c r="BM786" s="147" t="s">
        <v>1987</v>
      </c>
    </row>
    <row r="787" spans="2:65" s="1" customFormat="1" ht="16.5" customHeight="1">
      <c r="B787" s="32"/>
      <c r="C787" s="136" t="s">
        <v>1256</v>
      </c>
      <c r="D787" s="136" t="s">
        <v>195</v>
      </c>
      <c r="E787" s="137" t="s">
        <v>5623</v>
      </c>
      <c r="F787" s="138" t="s">
        <v>5624</v>
      </c>
      <c r="G787" s="139" t="s">
        <v>3064</v>
      </c>
      <c r="H787" s="140">
        <v>2</v>
      </c>
      <c r="I787" s="141"/>
      <c r="J787" s="142">
        <f>ROUND(I787*H787,2)</f>
        <v>0</v>
      </c>
      <c r="K787" s="138" t="s">
        <v>1</v>
      </c>
      <c r="L787" s="32"/>
      <c r="M787" s="143" t="s">
        <v>1</v>
      </c>
      <c r="N787" s="144" t="s">
        <v>41</v>
      </c>
      <c r="P787" s="145">
        <f>O787*H787</f>
        <v>0</v>
      </c>
      <c r="Q787" s="145">
        <v>0</v>
      </c>
      <c r="R787" s="145">
        <f>Q787*H787</f>
        <v>0</v>
      </c>
      <c r="S787" s="145">
        <v>0</v>
      </c>
      <c r="T787" s="146">
        <f>S787*H787</f>
        <v>0</v>
      </c>
      <c r="AR787" s="147" t="s">
        <v>200</v>
      </c>
      <c r="AT787" s="147" t="s">
        <v>195</v>
      </c>
      <c r="AU787" s="147" t="s">
        <v>83</v>
      </c>
      <c r="AY787" s="17" t="s">
        <v>191</v>
      </c>
      <c r="BE787" s="148">
        <f>IF(N787="základní",J787,0)</f>
        <v>0</v>
      </c>
      <c r="BF787" s="148">
        <f>IF(N787="snížená",J787,0)</f>
        <v>0</v>
      </c>
      <c r="BG787" s="148">
        <f>IF(N787="zákl. přenesená",J787,0)</f>
        <v>0</v>
      </c>
      <c r="BH787" s="148">
        <f>IF(N787="sníž. přenesená",J787,0)</f>
        <v>0</v>
      </c>
      <c r="BI787" s="148">
        <f>IF(N787="nulová",J787,0)</f>
        <v>0</v>
      </c>
      <c r="BJ787" s="17" t="s">
        <v>83</v>
      </c>
      <c r="BK787" s="148">
        <f>ROUND(I787*H787,2)</f>
        <v>0</v>
      </c>
      <c r="BL787" s="17" t="s">
        <v>200</v>
      </c>
      <c r="BM787" s="147" t="s">
        <v>1997</v>
      </c>
    </row>
    <row r="788" spans="2:65" s="1" customFormat="1" ht="16.5" customHeight="1">
      <c r="B788" s="32"/>
      <c r="C788" s="136" t="s">
        <v>1262</v>
      </c>
      <c r="D788" s="136" t="s">
        <v>195</v>
      </c>
      <c r="E788" s="137" t="s">
        <v>5625</v>
      </c>
      <c r="F788" s="138" t="s">
        <v>5626</v>
      </c>
      <c r="G788" s="139" t="s">
        <v>3064</v>
      </c>
      <c r="H788" s="140">
        <v>12</v>
      </c>
      <c r="I788" s="141"/>
      <c r="J788" s="142">
        <f>ROUND(I788*H788,2)</f>
        <v>0</v>
      </c>
      <c r="K788" s="138" t="s">
        <v>1</v>
      </c>
      <c r="L788" s="32"/>
      <c r="M788" s="143" t="s">
        <v>1</v>
      </c>
      <c r="N788" s="144" t="s">
        <v>41</v>
      </c>
      <c r="P788" s="145">
        <f>O788*H788</f>
        <v>0</v>
      </c>
      <c r="Q788" s="145">
        <v>0</v>
      </c>
      <c r="R788" s="145">
        <f>Q788*H788</f>
        <v>0</v>
      </c>
      <c r="S788" s="145">
        <v>0</v>
      </c>
      <c r="T788" s="146">
        <f>S788*H788</f>
        <v>0</v>
      </c>
      <c r="AR788" s="147" t="s">
        <v>200</v>
      </c>
      <c r="AT788" s="147" t="s">
        <v>195</v>
      </c>
      <c r="AU788" s="147" t="s">
        <v>83</v>
      </c>
      <c r="AY788" s="17" t="s">
        <v>191</v>
      </c>
      <c r="BE788" s="148">
        <f>IF(N788="základní",J788,0)</f>
        <v>0</v>
      </c>
      <c r="BF788" s="148">
        <f>IF(N788="snížená",J788,0)</f>
        <v>0</v>
      </c>
      <c r="BG788" s="148">
        <f>IF(N788="zákl. přenesená",J788,0)</f>
        <v>0</v>
      </c>
      <c r="BH788" s="148">
        <f>IF(N788="sníž. přenesená",J788,0)</f>
        <v>0</v>
      </c>
      <c r="BI788" s="148">
        <f>IF(N788="nulová",J788,0)</f>
        <v>0</v>
      </c>
      <c r="BJ788" s="17" t="s">
        <v>83</v>
      </c>
      <c r="BK788" s="148">
        <f>ROUND(I788*H788,2)</f>
        <v>0</v>
      </c>
      <c r="BL788" s="17" t="s">
        <v>200</v>
      </c>
      <c r="BM788" s="147" t="s">
        <v>2007</v>
      </c>
    </row>
    <row r="789" spans="2:65" s="1" customFormat="1" ht="40.9" customHeight="1">
      <c r="B789" s="32"/>
      <c r="C789" s="136" t="s">
        <v>1269</v>
      </c>
      <c r="D789" s="136" t="s">
        <v>195</v>
      </c>
      <c r="E789" s="137" t="s">
        <v>5627</v>
      </c>
      <c r="F789" s="138" t="s">
        <v>5628</v>
      </c>
      <c r="G789" s="139" t="s">
        <v>3064</v>
      </c>
      <c r="H789" s="140">
        <v>72</v>
      </c>
      <c r="I789" s="141"/>
      <c r="J789" s="142">
        <f>ROUND(I789*H789,2)</f>
        <v>0</v>
      </c>
      <c r="K789" s="138" t="s">
        <v>1</v>
      </c>
      <c r="L789" s="32"/>
      <c r="M789" s="143" t="s">
        <v>1</v>
      </c>
      <c r="N789" s="144" t="s">
        <v>41</v>
      </c>
      <c r="P789" s="145">
        <f>O789*H789</f>
        <v>0</v>
      </c>
      <c r="Q789" s="145">
        <v>0</v>
      </c>
      <c r="R789" s="145">
        <f>Q789*H789</f>
        <v>0</v>
      </c>
      <c r="S789" s="145">
        <v>0</v>
      </c>
      <c r="T789" s="146">
        <f>S789*H789</f>
        <v>0</v>
      </c>
      <c r="AR789" s="147" t="s">
        <v>200</v>
      </c>
      <c r="AT789" s="147" t="s">
        <v>195</v>
      </c>
      <c r="AU789" s="147" t="s">
        <v>83</v>
      </c>
      <c r="AY789" s="17" t="s">
        <v>191</v>
      </c>
      <c r="BE789" s="148">
        <f>IF(N789="základní",J789,0)</f>
        <v>0</v>
      </c>
      <c r="BF789" s="148">
        <f>IF(N789="snížená",J789,0)</f>
        <v>0</v>
      </c>
      <c r="BG789" s="148">
        <f>IF(N789="zákl. přenesená",J789,0)</f>
        <v>0</v>
      </c>
      <c r="BH789" s="148">
        <f>IF(N789="sníž. přenesená",J789,0)</f>
        <v>0</v>
      </c>
      <c r="BI789" s="148">
        <f>IF(N789="nulová",J789,0)</f>
        <v>0</v>
      </c>
      <c r="BJ789" s="17" t="s">
        <v>83</v>
      </c>
      <c r="BK789" s="148">
        <f>ROUND(I789*H789,2)</f>
        <v>0</v>
      </c>
      <c r="BL789" s="17" t="s">
        <v>200</v>
      </c>
      <c r="BM789" s="147" t="s">
        <v>2018</v>
      </c>
    </row>
    <row r="790" spans="2:65" s="1" customFormat="1" ht="16.5" customHeight="1">
      <c r="B790" s="32"/>
      <c r="C790" s="136" t="s">
        <v>1278</v>
      </c>
      <c r="D790" s="136" t="s">
        <v>195</v>
      </c>
      <c r="E790" s="137" t="s">
        <v>5629</v>
      </c>
      <c r="F790" s="138" t="s">
        <v>5630</v>
      </c>
      <c r="G790" s="139" t="s">
        <v>3064</v>
      </c>
      <c r="H790" s="140">
        <v>16</v>
      </c>
      <c r="I790" s="141"/>
      <c r="J790" s="142">
        <f>ROUND(I790*H790,2)</f>
        <v>0</v>
      </c>
      <c r="K790" s="138" t="s">
        <v>1</v>
      </c>
      <c r="L790" s="32"/>
      <c r="M790" s="143" t="s">
        <v>1</v>
      </c>
      <c r="N790" s="144" t="s">
        <v>41</v>
      </c>
      <c r="P790" s="145">
        <f>O790*H790</f>
        <v>0</v>
      </c>
      <c r="Q790" s="145">
        <v>0</v>
      </c>
      <c r="R790" s="145">
        <f>Q790*H790</f>
        <v>0</v>
      </c>
      <c r="S790" s="145">
        <v>0</v>
      </c>
      <c r="T790" s="146">
        <f>S790*H790</f>
        <v>0</v>
      </c>
      <c r="AR790" s="147" t="s">
        <v>200</v>
      </c>
      <c r="AT790" s="147" t="s">
        <v>195</v>
      </c>
      <c r="AU790" s="147" t="s">
        <v>83</v>
      </c>
      <c r="AY790" s="17" t="s">
        <v>191</v>
      </c>
      <c r="BE790" s="148">
        <f>IF(N790="základní",J790,0)</f>
        <v>0</v>
      </c>
      <c r="BF790" s="148">
        <f>IF(N790="snížená",J790,0)</f>
        <v>0</v>
      </c>
      <c r="BG790" s="148">
        <f>IF(N790="zákl. přenesená",J790,0)</f>
        <v>0</v>
      </c>
      <c r="BH790" s="148">
        <f>IF(N790="sníž. přenesená",J790,0)</f>
        <v>0</v>
      </c>
      <c r="BI790" s="148">
        <f>IF(N790="nulová",J790,0)</f>
        <v>0</v>
      </c>
      <c r="BJ790" s="17" t="s">
        <v>83</v>
      </c>
      <c r="BK790" s="148">
        <f>ROUND(I790*H790,2)</f>
        <v>0</v>
      </c>
      <c r="BL790" s="17" t="s">
        <v>200</v>
      </c>
      <c r="BM790" s="147" t="s">
        <v>2028</v>
      </c>
    </row>
    <row r="791" spans="2:65" s="1" customFormat="1" ht="26.45" customHeight="1">
      <c r="B791" s="32"/>
      <c r="C791" s="136" t="s">
        <v>1285</v>
      </c>
      <c r="D791" s="136" t="s">
        <v>195</v>
      </c>
      <c r="E791" s="137" t="s">
        <v>5631</v>
      </c>
      <c r="F791" s="138" t="s">
        <v>5632</v>
      </c>
      <c r="G791" s="139" t="s">
        <v>869</v>
      </c>
      <c r="H791" s="140">
        <v>1</v>
      </c>
      <c r="I791" s="141"/>
      <c r="J791" s="142">
        <f>ROUND(I791*H791,2)</f>
        <v>0</v>
      </c>
      <c r="K791" s="138" t="s">
        <v>1</v>
      </c>
      <c r="L791" s="32"/>
      <c r="M791" s="143" t="s">
        <v>1</v>
      </c>
      <c r="N791" s="144" t="s">
        <v>41</v>
      </c>
      <c r="P791" s="145">
        <f>O791*H791</f>
        <v>0</v>
      </c>
      <c r="Q791" s="145">
        <v>0</v>
      </c>
      <c r="R791" s="145">
        <f>Q791*H791</f>
        <v>0</v>
      </c>
      <c r="S791" s="145">
        <v>0</v>
      </c>
      <c r="T791" s="146">
        <f>S791*H791</f>
        <v>0</v>
      </c>
      <c r="AR791" s="147" t="s">
        <v>200</v>
      </c>
      <c r="AT791" s="147" t="s">
        <v>195</v>
      </c>
      <c r="AU791" s="147" t="s">
        <v>83</v>
      </c>
      <c r="AY791" s="17" t="s">
        <v>191</v>
      </c>
      <c r="BE791" s="148">
        <f>IF(N791="základní",J791,0)</f>
        <v>0</v>
      </c>
      <c r="BF791" s="148">
        <f>IF(N791="snížená",J791,0)</f>
        <v>0</v>
      </c>
      <c r="BG791" s="148">
        <f>IF(N791="zákl. přenesená",J791,0)</f>
        <v>0</v>
      </c>
      <c r="BH791" s="148">
        <f>IF(N791="sníž. přenesená",J791,0)</f>
        <v>0</v>
      </c>
      <c r="BI791" s="148">
        <f>IF(N791="nulová",J791,0)</f>
        <v>0</v>
      </c>
      <c r="BJ791" s="17" t="s">
        <v>83</v>
      </c>
      <c r="BK791" s="148">
        <f>ROUND(I791*H791,2)</f>
        <v>0</v>
      </c>
      <c r="BL791" s="17" t="s">
        <v>200</v>
      </c>
      <c r="BM791" s="147" t="s">
        <v>2038</v>
      </c>
    </row>
    <row r="792" spans="2:65" s="1" customFormat="1" ht="36" customHeight="1">
      <c r="B792" s="32"/>
      <c r="C792" s="136" t="s">
        <v>1290</v>
      </c>
      <c r="D792" s="136" t="s">
        <v>195</v>
      </c>
      <c r="E792" s="137" t="s">
        <v>5633</v>
      </c>
      <c r="F792" s="138" t="s">
        <v>5634</v>
      </c>
      <c r="G792" s="139" t="s">
        <v>378</v>
      </c>
      <c r="H792" s="140">
        <v>1</v>
      </c>
      <c r="I792" s="141"/>
      <c r="J792" s="142">
        <f>ROUND(I792*H792,2)</f>
        <v>0</v>
      </c>
      <c r="K792" s="138" t="s">
        <v>1</v>
      </c>
      <c r="L792" s="32"/>
      <c r="M792" s="143" t="s">
        <v>1</v>
      </c>
      <c r="N792" s="144" t="s">
        <v>41</v>
      </c>
      <c r="P792" s="145">
        <f>O792*H792</f>
        <v>0</v>
      </c>
      <c r="Q792" s="145">
        <v>0</v>
      </c>
      <c r="R792" s="145">
        <f>Q792*H792</f>
        <v>0</v>
      </c>
      <c r="S792" s="145">
        <v>0</v>
      </c>
      <c r="T792" s="146">
        <f>S792*H792</f>
        <v>0</v>
      </c>
      <c r="AR792" s="147" t="s">
        <v>200</v>
      </c>
      <c r="AT792" s="147" t="s">
        <v>195</v>
      </c>
      <c r="AU792" s="147" t="s">
        <v>83</v>
      </c>
      <c r="AY792" s="17" t="s">
        <v>191</v>
      </c>
      <c r="BE792" s="148">
        <f>IF(N792="základní",J792,0)</f>
        <v>0</v>
      </c>
      <c r="BF792" s="148">
        <f>IF(N792="snížená",J792,0)</f>
        <v>0</v>
      </c>
      <c r="BG792" s="148">
        <f>IF(N792="zákl. přenesená",J792,0)</f>
        <v>0</v>
      </c>
      <c r="BH792" s="148">
        <f>IF(N792="sníž. přenesená",J792,0)</f>
        <v>0</v>
      </c>
      <c r="BI792" s="148">
        <f>IF(N792="nulová",J792,0)</f>
        <v>0</v>
      </c>
      <c r="BJ792" s="17" t="s">
        <v>83</v>
      </c>
      <c r="BK792" s="148">
        <f>ROUND(I792*H792,2)</f>
        <v>0</v>
      </c>
      <c r="BL792" s="17" t="s">
        <v>200</v>
      </c>
      <c r="BM792" s="147" t="s">
        <v>2048</v>
      </c>
    </row>
    <row r="793" spans="2:65" s="1" customFormat="1" ht="26.45" customHeight="1">
      <c r="B793" s="32"/>
      <c r="C793" s="136" t="s">
        <v>1297</v>
      </c>
      <c r="D793" s="136" t="s">
        <v>195</v>
      </c>
      <c r="E793" s="137" t="s">
        <v>5635</v>
      </c>
      <c r="F793" s="138" t="s">
        <v>5636</v>
      </c>
      <c r="G793" s="139" t="s">
        <v>378</v>
      </c>
      <c r="H793" s="140">
        <v>6</v>
      </c>
      <c r="I793" s="141"/>
      <c r="J793" s="142">
        <f>ROUND(I793*H793,2)</f>
        <v>0</v>
      </c>
      <c r="K793" s="138" t="s">
        <v>1</v>
      </c>
      <c r="L793" s="32"/>
      <c r="M793" s="143" t="s">
        <v>1</v>
      </c>
      <c r="N793" s="144" t="s">
        <v>41</v>
      </c>
      <c r="P793" s="145">
        <f>O793*H793</f>
        <v>0</v>
      </c>
      <c r="Q793" s="145">
        <v>0</v>
      </c>
      <c r="R793" s="145">
        <f>Q793*H793</f>
        <v>0</v>
      </c>
      <c r="S793" s="145">
        <v>0</v>
      </c>
      <c r="T793" s="146">
        <f>S793*H793</f>
        <v>0</v>
      </c>
      <c r="AR793" s="147" t="s">
        <v>200</v>
      </c>
      <c r="AT793" s="147" t="s">
        <v>195</v>
      </c>
      <c r="AU793" s="147" t="s">
        <v>83</v>
      </c>
      <c r="AY793" s="17" t="s">
        <v>191</v>
      </c>
      <c r="BE793" s="148">
        <f>IF(N793="základní",J793,0)</f>
        <v>0</v>
      </c>
      <c r="BF793" s="148">
        <f>IF(N793="snížená",J793,0)</f>
        <v>0</v>
      </c>
      <c r="BG793" s="148">
        <f>IF(N793="zákl. přenesená",J793,0)</f>
        <v>0</v>
      </c>
      <c r="BH793" s="148">
        <f>IF(N793="sníž. přenesená",J793,0)</f>
        <v>0</v>
      </c>
      <c r="BI793" s="148">
        <f>IF(N793="nulová",J793,0)</f>
        <v>0</v>
      </c>
      <c r="BJ793" s="17" t="s">
        <v>83</v>
      </c>
      <c r="BK793" s="148">
        <f>ROUND(I793*H793,2)</f>
        <v>0</v>
      </c>
      <c r="BL793" s="17" t="s">
        <v>200</v>
      </c>
      <c r="BM793" s="147" t="s">
        <v>2056</v>
      </c>
    </row>
    <row r="794" spans="2:65" s="1" customFormat="1" ht="40.9" customHeight="1">
      <c r="B794" s="32"/>
      <c r="C794" s="136" t="s">
        <v>1300</v>
      </c>
      <c r="D794" s="136" t="s">
        <v>195</v>
      </c>
      <c r="E794" s="137" t="s">
        <v>5637</v>
      </c>
      <c r="F794" s="138" t="s">
        <v>5638</v>
      </c>
      <c r="G794" s="139" t="s">
        <v>378</v>
      </c>
      <c r="H794" s="140">
        <v>60</v>
      </c>
      <c r="I794" s="141"/>
      <c r="J794" s="142">
        <f>ROUND(I794*H794,2)</f>
        <v>0</v>
      </c>
      <c r="K794" s="138" t="s">
        <v>1</v>
      </c>
      <c r="L794" s="32"/>
      <c r="M794" s="143" t="s">
        <v>1</v>
      </c>
      <c r="N794" s="144" t="s">
        <v>41</v>
      </c>
      <c r="P794" s="145">
        <f>O794*H794</f>
        <v>0</v>
      </c>
      <c r="Q794" s="145">
        <v>0</v>
      </c>
      <c r="R794" s="145">
        <f>Q794*H794</f>
        <v>0</v>
      </c>
      <c r="S794" s="145">
        <v>0</v>
      </c>
      <c r="T794" s="146">
        <f>S794*H794</f>
        <v>0</v>
      </c>
      <c r="AR794" s="147" t="s">
        <v>200</v>
      </c>
      <c r="AT794" s="147" t="s">
        <v>195</v>
      </c>
      <c r="AU794" s="147" t="s">
        <v>83</v>
      </c>
      <c r="AY794" s="17" t="s">
        <v>191</v>
      </c>
      <c r="BE794" s="148">
        <f>IF(N794="základní",J794,0)</f>
        <v>0</v>
      </c>
      <c r="BF794" s="148">
        <f>IF(N794="snížená",J794,0)</f>
        <v>0</v>
      </c>
      <c r="BG794" s="148">
        <f>IF(N794="zákl. přenesená",J794,0)</f>
        <v>0</v>
      </c>
      <c r="BH794" s="148">
        <f>IF(N794="sníž. přenesená",J794,0)</f>
        <v>0</v>
      </c>
      <c r="BI794" s="148">
        <f>IF(N794="nulová",J794,0)</f>
        <v>0</v>
      </c>
      <c r="BJ794" s="17" t="s">
        <v>83</v>
      </c>
      <c r="BK794" s="148">
        <f>ROUND(I794*H794,2)</f>
        <v>0</v>
      </c>
      <c r="BL794" s="17" t="s">
        <v>200</v>
      </c>
      <c r="BM794" s="147" t="s">
        <v>2068</v>
      </c>
    </row>
    <row r="795" spans="2:65" s="1" customFormat="1" ht="16.5" customHeight="1">
      <c r="B795" s="32"/>
      <c r="C795" s="136" t="s">
        <v>1305</v>
      </c>
      <c r="D795" s="136" t="s">
        <v>195</v>
      </c>
      <c r="E795" s="137" t="s">
        <v>5639</v>
      </c>
      <c r="F795" s="138" t="s">
        <v>5640</v>
      </c>
      <c r="G795" s="139" t="s">
        <v>378</v>
      </c>
      <c r="H795" s="140">
        <v>4</v>
      </c>
      <c r="I795" s="141"/>
      <c r="J795" s="142">
        <f>ROUND(I795*H795,2)</f>
        <v>0</v>
      </c>
      <c r="K795" s="138" t="s">
        <v>1</v>
      </c>
      <c r="L795" s="32"/>
      <c r="M795" s="143" t="s">
        <v>1</v>
      </c>
      <c r="N795" s="144" t="s">
        <v>41</v>
      </c>
      <c r="P795" s="145">
        <f>O795*H795</f>
        <v>0</v>
      </c>
      <c r="Q795" s="145">
        <v>0</v>
      </c>
      <c r="R795" s="145">
        <f>Q795*H795</f>
        <v>0</v>
      </c>
      <c r="S795" s="145">
        <v>0</v>
      </c>
      <c r="T795" s="146">
        <f>S795*H795</f>
        <v>0</v>
      </c>
      <c r="AR795" s="147" t="s">
        <v>200</v>
      </c>
      <c r="AT795" s="147" t="s">
        <v>195</v>
      </c>
      <c r="AU795" s="147" t="s">
        <v>83</v>
      </c>
      <c r="AY795" s="17" t="s">
        <v>191</v>
      </c>
      <c r="BE795" s="148">
        <f>IF(N795="základní",J795,0)</f>
        <v>0</v>
      </c>
      <c r="BF795" s="148">
        <f>IF(N795="snížená",J795,0)</f>
        <v>0</v>
      </c>
      <c r="BG795" s="148">
        <f>IF(N795="zákl. přenesená",J795,0)</f>
        <v>0</v>
      </c>
      <c r="BH795" s="148">
        <f>IF(N795="sníž. přenesená",J795,0)</f>
        <v>0</v>
      </c>
      <c r="BI795" s="148">
        <f>IF(N795="nulová",J795,0)</f>
        <v>0</v>
      </c>
      <c r="BJ795" s="17" t="s">
        <v>83</v>
      </c>
      <c r="BK795" s="148">
        <f>ROUND(I795*H795,2)</f>
        <v>0</v>
      </c>
      <c r="BL795" s="17" t="s">
        <v>200</v>
      </c>
      <c r="BM795" s="147" t="s">
        <v>2081</v>
      </c>
    </row>
    <row r="796" spans="2:65" s="1" customFormat="1" ht="26.45" customHeight="1">
      <c r="B796" s="32"/>
      <c r="C796" s="136" t="s">
        <v>1310</v>
      </c>
      <c r="D796" s="136" t="s">
        <v>195</v>
      </c>
      <c r="E796" s="137" t="s">
        <v>5641</v>
      </c>
      <c r="F796" s="138" t="s">
        <v>5642</v>
      </c>
      <c r="G796" s="139" t="s">
        <v>378</v>
      </c>
      <c r="H796" s="140">
        <v>21</v>
      </c>
      <c r="I796" s="141"/>
      <c r="J796" s="142">
        <f>ROUND(I796*H796,2)</f>
        <v>0</v>
      </c>
      <c r="K796" s="138" t="s">
        <v>1</v>
      </c>
      <c r="L796" s="32"/>
      <c r="M796" s="143" t="s">
        <v>1</v>
      </c>
      <c r="N796" s="144" t="s">
        <v>41</v>
      </c>
      <c r="P796" s="145">
        <f>O796*H796</f>
        <v>0</v>
      </c>
      <c r="Q796" s="145">
        <v>0</v>
      </c>
      <c r="R796" s="145">
        <f>Q796*H796</f>
        <v>0</v>
      </c>
      <c r="S796" s="145">
        <v>0</v>
      </c>
      <c r="T796" s="146">
        <f>S796*H796</f>
        <v>0</v>
      </c>
      <c r="AR796" s="147" t="s">
        <v>200</v>
      </c>
      <c r="AT796" s="147" t="s">
        <v>195</v>
      </c>
      <c r="AU796" s="147" t="s">
        <v>83</v>
      </c>
      <c r="AY796" s="17" t="s">
        <v>191</v>
      </c>
      <c r="BE796" s="148">
        <f>IF(N796="základní",J796,0)</f>
        <v>0</v>
      </c>
      <c r="BF796" s="148">
        <f>IF(N796="snížená",J796,0)</f>
        <v>0</v>
      </c>
      <c r="BG796" s="148">
        <f>IF(N796="zákl. přenesená",J796,0)</f>
        <v>0</v>
      </c>
      <c r="BH796" s="148">
        <f>IF(N796="sníž. přenesená",J796,0)</f>
        <v>0</v>
      </c>
      <c r="BI796" s="148">
        <f>IF(N796="nulová",J796,0)</f>
        <v>0</v>
      </c>
      <c r="BJ796" s="17" t="s">
        <v>83</v>
      </c>
      <c r="BK796" s="148">
        <f>ROUND(I796*H796,2)</f>
        <v>0</v>
      </c>
      <c r="BL796" s="17" t="s">
        <v>200</v>
      </c>
      <c r="BM796" s="147" t="s">
        <v>2093</v>
      </c>
    </row>
    <row r="797" spans="2:65" s="1" customFormat="1" ht="26.45" customHeight="1">
      <c r="B797" s="32"/>
      <c r="C797" s="136" t="s">
        <v>1315</v>
      </c>
      <c r="D797" s="136" t="s">
        <v>195</v>
      </c>
      <c r="E797" s="137" t="s">
        <v>5643</v>
      </c>
      <c r="F797" s="138" t="s">
        <v>5644</v>
      </c>
      <c r="G797" s="139" t="s">
        <v>869</v>
      </c>
      <c r="H797" s="140">
        <v>1</v>
      </c>
      <c r="I797" s="141"/>
      <c r="J797" s="142">
        <f>ROUND(I797*H797,2)</f>
        <v>0</v>
      </c>
      <c r="K797" s="138" t="s">
        <v>1</v>
      </c>
      <c r="L797" s="32"/>
      <c r="M797" s="143" t="s">
        <v>1</v>
      </c>
      <c r="N797" s="144" t="s">
        <v>41</v>
      </c>
      <c r="P797" s="145">
        <f>O797*H797</f>
        <v>0</v>
      </c>
      <c r="Q797" s="145">
        <v>0</v>
      </c>
      <c r="R797" s="145">
        <f>Q797*H797</f>
        <v>0</v>
      </c>
      <c r="S797" s="145">
        <v>0</v>
      </c>
      <c r="T797" s="146">
        <f>S797*H797</f>
        <v>0</v>
      </c>
      <c r="AR797" s="147" t="s">
        <v>200</v>
      </c>
      <c r="AT797" s="147" t="s">
        <v>195</v>
      </c>
      <c r="AU797" s="147" t="s">
        <v>83</v>
      </c>
      <c r="AY797" s="17" t="s">
        <v>191</v>
      </c>
      <c r="BE797" s="148">
        <f>IF(N797="základní",J797,0)</f>
        <v>0</v>
      </c>
      <c r="BF797" s="148">
        <f>IF(N797="snížená",J797,0)</f>
        <v>0</v>
      </c>
      <c r="BG797" s="148">
        <f>IF(N797="zákl. přenesená",J797,0)</f>
        <v>0</v>
      </c>
      <c r="BH797" s="148">
        <f>IF(N797="sníž. přenesená",J797,0)</f>
        <v>0</v>
      </c>
      <c r="BI797" s="148">
        <f>IF(N797="nulová",J797,0)</f>
        <v>0</v>
      </c>
      <c r="BJ797" s="17" t="s">
        <v>83</v>
      </c>
      <c r="BK797" s="148">
        <f>ROUND(I797*H797,2)</f>
        <v>0</v>
      </c>
      <c r="BL797" s="17" t="s">
        <v>200</v>
      </c>
      <c r="BM797" s="147" t="s">
        <v>2104</v>
      </c>
    </row>
    <row r="798" spans="2:65" s="1" customFormat="1" ht="26.45" customHeight="1">
      <c r="B798" s="32"/>
      <c r="C798" s="136" t="s">
        <v>1320</v>
      </c>
      <c r="D798" s="136" t="s">
        <v>195</v>
      </c>
      <c r="E798" s="137" t="s">
        <v>5645</v>
      </c>
      <c r="F798" s="138" t="s">
        <v>5646</v>
      </c>
      <c r="G798" s="139" t="s">
        <v>869</v>
      </c>
      <c r="H798" s="140">
        <v>1</v>
      </c>
      <c r="I798" s="141"/>
      <c r="J798" s="142">
        <f>ROUND(I798*H798,2)</f>
        <v>0</v>
      </c>
      <c r="K798" s="138" t="s">
        <v>1</v>
      </c>
      <c r="L798" s="32"/>
      <c r="M798" s="143" t="s">
        <v>1</v>
      </c>
      <c r="N798" s="144" t="s">
        <v>41</v>
      </c>
      <c r="P798" s="145">
        <f>O798*H798</f>
        <v>0</v>
      </c>
      <c r="Q798" s="145">
        <v>0</v>
      </c>
      <c r="R798" s="145">
        <f>Q798*H798</f>
        <v>0</v>
      </c>
      <c r="S798" s="145">
        <v>0</v>
      </c>
      <c r="T798" s="146">
        <f>S798*H798</f>
        <v>0</v>
      </c>
      <c r="AR798" s="147" t="s">
        <v>200</v>
      </c>
      <c r="AT798" s="147" t="s">
        <v>195</v>
      </c>
      <c r="AU798" s="147" t="s">
        <v>83</v>
      </c>
      <c r="AY798" s="17" t="s">
        <v>191</v>
      </c>
      <c r="BE798" s="148">
        <f>IF(N798="základní",J798,0)</f>
        <v>0</v>
      </c>
      <c r="BF798" s="148">
        <f>IF(N798="snížená",J798,0)</f>
        <v>0</v>
      </c>
      <c r="BG798" s="148">
        <f>IF(N798="zákl. přenesená",J798,0)</f>
        <v>0</v>
      </c>
      <c r="BH798" s="148">
        <f>IF(N798="sníž. přenesená",J798,0)</f>
        <v>0</v>
      </c>
      <c r="BI798" s="148">
        <f>IF(N798="nulová",J798,0)</f>
        <v>0</v>
      </c>
      <c r="BJ798" s="17" t="s">
        <v>83</v>
      </c>
      <c r="BK798" s="148">
        <f>ROUND(I798*H798,2)</f>
        <v>0</v>
      </c>
      <c r="BL798" s="17" t="s">
        <v>200</v>
      </c>
      <c r="BM798" s="147" t="s">
        <v>2116</v>
      </c>
    </row>
    <row r="799" spans="2:65" s="1" customFormat="1" ht="26.45" customHeight="1">
      <c r="B799" s="32"/>
      <c r="C799" s="136" t="s">
        <v>1325</v>
      </c>
      <c r="D799" s="136" t="s">
        <v>195</v>
      </c>
      <c r="E799" s="137" t="s">
        <v>5647</v>
      </c>
      <c r="F799" s="138" t="s">
        <v>5648</v>
      </c>
      <c r="G799" s="139" t="s">
        <v>869</v>
      </c>
      <c r="H799" s="140">
        <v>1</v>
      </c>
      <c r="I799" s="141"/>
      <c r="J799" s="142">
        <f>ROUND(I799*H799,2)</f>
        <v>0</v>
      </c>
      <c r="K799" s="138" t="s">
        <v>1</v>
      </c>
      <c r="L799" s="32"/>
      <c r="M799" s="143" t="s">
        <v>1</v>
      </c>
      <c r="N799" s="144" t="s">
        <v>41</v>
      </c>
      <c r="P799" s="145">
        <f>O799*H799</f>
        <v>0</v>
      </c>
      <c r="Q799" s="145">
        <v>0</v>
      </c>
      <c r="R799" s="145">
        <f>Q799*H799</f>
        <v>0</v>
      </c>
      <c r="S799" s="145">
        <v>0</v>
      </c>
      <c r="T799" s="146">
        <f>S799*H799</f>
        <v>0</v>
      </c>
      <c r="AR799" s="147" t="s">
        <v>200</v>
      </c>
      <c r="AT799" s="147" t="s">
        <v>195</v>
      </c>
      <c r="AU799" s="147" t="s">
        <v>83</v>
      </c>
      <c r="AY799" s="17" t="s">
        <v>191</v>
      </c>
      <c r="BE799" s="148">
        <f>IF(N799="základní",J799,0)</f>
        <v>0</v>
      </c>
      <c r="BF799" s="148">
        <f>IF(N799="snížená",J799,0)</f>
        <v>0</v>
      </c>
      <c r="BG799" s="148">
        <f>IF(N799="zákl. přenesená",J799,0)</f>
        <v>0</v>
      </c>
      <c r="BH799" s="148">
        <f>IF(N799="sníž. přenesená",J799,0)</f>
        <v>0</v>
      </c>
      <c r="BI799" s="148">
        <f>IF(N799="nulová",J799,0)</f>
        <v>0</v>
      </c>
      <c r="BJ799" s="17" t="s">
        <v>83</v>
      </c>
      <c r="BK799" s="148">
        <f>ROUND(I799*H799,2)</f>
        <v>0</v>
      </c>
      <c r="BL799" s="17" t="s">
        <v>200</v>
      </c>
      <c r="BM799" s="147" t="s">
        <v>2129</v>
      </c>
    </row>
    <row r="800" spans="2:65" s="1" customFormat="1" ht="16.5" customHeight="1">
      <c r="B800" s="32"/>
      <c r="C800" s="136" t="s">
        <v>1328</v>
      </c>
      <c r="D800" s="136" t="s">
        <v>195</v>
      </c>
      <c r="E800" s="137" t="s">
        <v>5649</v>
      </c>
      <c r="F800" s="138" t="s">
        <v>5650</v>
      </c>
      <c r="G800" s="139" t="s">
        <v>3064</v>
      </c>
      <c r="H800" s="140">
        <v>60</v>
      </c>
      <c r="I800" s="141"/>
      <c r="J800" s="142">
        <f>ROUND(I800*H800,2)</f>
        <v>0</v>
      </c>
      <c r="K800" s="138" t="s">
        <v>1</v>
      </c>
      <c r="L800" s="32"/>
      <c r="M800" s="143" t="s">
        <v>1</v>
      </c>
      <c r="N800" s="144" t="s">
        <v>41</v>
      </c>
      <c r="P800" s="145">
        <f>O800*H800</f>
        <v>0</v>
      </c>
      <c r="Q800" s="145">
        <v>0</v>
      </c>
      <c r="R800" s="145">
        <f>Q800*H800</f>
        <v>0</v>
      </c>
      <c r="S800" s="145">
        <v>0</v>
      </c>
      <c r="T800" s="146">
        <f>S800*H800</f>
        <v>0</v>
      </c>
      <c r="AR800" s="147" t="s">
        <v>200</v>
      </c>
      <c r="AT800" s="147" t="s">
        <v>195</v>
      </c>
      <c r="AU800" s="147" t="s">
        <v>83</v>
      </c>
      <c r="AY800" s="17" t="s">
        <v>191</v>
      </c>
      <c r="BE800" s="148">
        <f>IF(N800="základní",J800,0)</f>
        <v>0</v>
      </c>
      <c r="BF800" s="148">
        <f>IF(N800="snížená",J800,0)</f>
        <v>0</v>
      </c>
      <c r="BG800" s="148">
        <f>IF(N800="zákl. přenesená",J800,0)</f>
        <v>0</v>
      </c>
      <c r="BH800" s="148">
        <f>IF(N800="sníž. přenesená",J800,0)</f>
        <v>0</v>
      </c>
      <c r="BI800" s="148">
        <f>IF(N800="nulová",J800,0)</f>
        <v>0</v>
      </c>
      <c r="BJ800" s="17" t="s">
        <v>83</v>
      </c>
      <c r="BK800" s="148">
        <f>ROUND(I800*H800,2)</f>
        <v>0</v>
      </c>
      <c r="BL800" s="17" t="s">
        <v>200</v>
      </c>
      <c r="BM800" s="147" t="s">
        <v>2142</v>
      </c>
    </row>
    <row r="801" spans="2:65" s="1" customFormat="1" ht="26.45" customHeight="1">
      <c r="B801" s="32"/>
      <c r="C801" s="136" t="s">
        <v>1330</v>
      </c>
      <c r="D801" s="136" t="s">
        <v>195</v>
      </c>
      <c r="E801" s="137" t="s">
        <v>5651</v>
      </c>
      <c r="F801" s="138" t="s">
        <v>5652</v>
      </c>
      <c r="G801" s="139" t="s">
        <v>869</v>
      </c>
      <c r="H801" s="140">
        <v>1</v>
      </c>
      <c r="I801" s="141"/>
      <c r="J801" s="142">
        <f>ROUND(I801*H801,2)</f>
        <v>0</v>
      </c>
      <c r="K801" s="138" t="s">
        <v>1</v>
      </c>
      <c r="L801" s="32"/>
      <c r="M801" s="192" t="s">
        <v>1</v>
      </c>
      <c r="N801" s="193" t="s">
        <v>41</v>
      </c>
      <c r="O801" s="194"/>
      <c r="P801" s="195">
        <f>O801*H801</f>
        <v>0</v>
      </c>
      <c r="Q801" s="195">
        <v>0</v>
      </c>
      <c r="R801" s="195">
        <f>Q801*H801</f>
        <v>0</v>
      </c>
      <c r="S801" s="195">
        <v>0</v>
      </c>
      <c r="T801" s="196">
        <f>S801*H801</f>
        <v>0</v>
      </c>
      <c r="AR801" s="147" t="s">
        <v>200</v>
      </c>
      <c r="AT801" s="147" t="s">
        <v>195</v>
      </c>
      <c r="AU801" s="147" t="s">
        <v>83</v>
      </c>
      <c r="AY801" s="17" t="s">
        <v>191</v>
      </c>
      <c r="BE801" s="148">
        <f>IF(N801="základní",J801,0)</f>
        <v>0</v>
      </c>
      <c r="BF801" s="148">
        <f>IF(N801="snížená",J801,0)</f>
        <v>0</v>
      </c>
      <c r="BG801" s="148">
        <f>IF(N801="zákl. přenesená",J801,0)</f>
        <v>0</v>
      </c>
      <c r="BH801" s="148">
        <f>IF(N801="sníž. přenesená",J801,0)</f>
        <v>0</v>
      </c>
      <c r="BI801" s="148">
        <f>IF(N801="nulová",J801,0)</f>
        <v>0</v>
      </c>
      <c r="BJ801" s="17" t="s">
        <v>83</v>
      </c>
      <c r="BK801" s="148">
        <f>ROUND(I801*H801,2)</f>
        <v>0</v>
      </c>
      <c r="BL801" s="17" t="s">
        <v>200</v>
      </c>
      <c r="BM801" s="147" t="s">
        <v>2152</v>
      </c>
    </row>
    <row r="802" spans="2:65" s="1" customFormat="1" ht="6.95" customHeight="1">
      <c r="B802" s="44"/>
      <c r="C802" s="45"/>
      <c r="D802" s="45"/>
      <c r="E802" s="45"/>
      <c r="F802" s="45"/>
      <c r="G802" s="45"/>
      <c r="H802" s="45"/>
      <c r="I802" s="45"/>
      <c r="J802" s="45"/>
      <c r="K802" s="45"/>
      <c r="L802" s="32"/>
    </row>
  </sheetData>
  <sheetProtection algorithmName="SHA-512" hashValue="WrN1i6fqFrX0a27x5ZAOPb4Rk+/fgLMKkBdvTlNj8VObPJldN7s5Wxfend/SQtL7S7H2/pgleB17q6BYfQr8qQ==" saltValue="kIHOIEHm5LIMXKnVCyaMB0cOXZ4QPQP9EjMNnmsEj9zyZEcnUXCZjVdvDWzvdCJ0/rgiAfl6OTZxU9zJg8jnsg==" spinCount="100000" sheet="1" objects="1" scenarios="1" formatColumns="0" formatRows="0" autoFilter="0"/>
  <autoFilter ref="C132:K801" xr:uid="{00000000-0009-0000-0000-00000A000000}"/>
  <mergeCells count="12">
    <mergeCell ref="E125:H125"/>
    <mergeCell ref="L2:V2"/>
    <mergeCell ref="E85:H85"/>
    <mergeCell ref="E87:H87"/>
    <mergeCell ref="E89:H89"/>
    <mergeCell ref="E121:H121"/>
    <mergeCell ref="E123:H123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32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120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s="1" customFormat="1" ht="12" customHeight="1">
      <c r="B8" s="32"/>
      <c r="D8" s="27" t="s">
        <v>125</v>
      </c>
      <c r="L8" s="32"/>
    </row>
    <row r="9" spans="2:46" s="1" customFormat="1" ht="16.5" customHeight="1">
      <c r="B9" s="32"/>
      <c r="E9" s="242" t="s">
        <v>5653</v>
      </c>
      <c r="F9" s="247"/>
      <c r="G9" s="247"/>
      <c r="H9" s="247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23. 6. 2025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0" t="str">
        <f>'Rekapitulace stavby'!E14</f>
        <v>Vyplň údaj</v>
      </c>
      <c r="F18" s="234"/>
      <c r="G18" s="234"/>
      <c r="H18" s="234"/>
      <c r="I18" s="27" t="s">
        <v>27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32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5654</v>
      </c>
      <c r="I24" s="27" t="s">
        <v>27</v>
      </c>
      <c r="J24" s="25" t="s">
        <v>1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4"/>
      <c r="E27" s="238" t="s">
        <v>1</v>
      </c>
      <c r="F27" s="238"/>
      <c r="G27" s="238"/>
      <c r="H27" s="238"/>
      <c r="L27" s="94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5" t="s">
        <v>36</v>
      </c>
      <c r="J30" s="66">
        <f>ROUND(J125, 2)</f>
        <v>0</v>
      </c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ROUND((SUM(BE125:BE319)),  2)</f>
        <v>0</v>
      </c>
      <c r="I33" s="96">
        <v>0.21</v>
      </c>
      <c r="J33" s="86">
        <f>ROUND(((SUM(BE125:BE319))*I33),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ROUND((SUM(BF125:BF319)),  2)</f>
        <v>0</v>
      </c>
      <c r="I34" s="96">
        <v>0.12</v>
      </c>
      <c r="J34" s="86">
        <f>ROUND(((SUM(BF125:BF319))*I34),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ROUND((SUM(BG125:BG319)),  2)</f>
        <v>0</v>
      </c>
      <c r="I35" s="96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ROUND((SUM(BH125:BH319)),  2)</f>
        <v>0</v>
      </c>
      <c r="I36" s="96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ROUND((SUM(BI125:BI319)),  2)</f>
        <v>0</v>
      </c>
      <c r="I37" s="96">
        <v>0</v>
      </c>
      <c r="J37" s="86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7"/>
      <c r="D39" s="98" t="s">
        <v>46</v>
      </c>
      <c r="E39" s="57"/>
      <c r="F39" s="57"/>
      <c r="G39" s="99" t="s">
        <v>47</v>
      </c>
      <c r="H39" s="100" t="s">
        <v>48</v>
      </c>
      <c r="I39" s="57"/>
      <c r="J39" s="101">
        <f>SUM(J30:J37)</f>
        <v>0</v>
      </c>
      <c r="K39" s="102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5" customHeight="1">
      <c r="B82" s="32"/>
      <c r="C82" s="21" t="s">
        <v>129</v>
      </c>
      <c r="L82" s="32"/>
    </row>
    <row r="83" spans="2:47" s="1" customFormat="1" ht="6.9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47" s="1" customFormat="1" ht="12" customHeight="1">
      <c r="B86" s="32"/>
      <c r="C86" s="27" t="s">
        <v>125</v>
      </c>
      <c r="L86" s="32"/>
    </row>
    <row r="87" spans="2:47" s="1" customFormat="1" ht="16.5" customHeight="1">
      <c r="B87" s="32"/>
      <c r="E87" s="242" t="str">
        <f>E9</f>
        <v>D2.013 - Zpevněné plochy</v>
      </c>
      <c r="F87" s="247"/>
      <c r="G87" s="247"/>
      <c r="H87" s="247"/>
      <c r="L87" s="32"/>
    </row>
    <row r="88" spans="2:47" s="1" customFormat="1" ht="6.9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>Jihlava</v>
      </c>
      <c r="I89" s="27" t="s">
        <v>22</v>
      </c>
      <c r="J89" s="52" t="str">
        <f>IF(J12="","",J12)</f>
        <v>23. 6. 2025</v>
      </c>
      <c r="L89" s="32"/>
    </row>
    <row r="90" spans="2:47" s="1" customFormat="1" ht="6.95" customHeight="1">
      <c r="B90" s="32"/>
      <c r="L90" s="32"/>
    </row>
    <row r="91" spans="2:47" s="1" customFormat="1" ht="27.95" customHeight="1">
      <c r="B91" s="32"/>
      <c r="C91" s="27" t="s">
        <v>24</v>
      </c>
      <c r="F91" s="25" t="str">
        <f>E15</f>
        <v>Nemocnice Jihlava</v>
      </c>
      <c r="I91" s="27" t="s">
        <v>30</v>
      </c>
      <c r="J91" s="30" t="str">
        <f>E21</f>
        <v>Penta Projekt s.r.o., Mrštíkova 12, Jihlava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32</v>
      </c>
      <c r="J92" s="30" t="str">
        <f>E24</f>
        <v>Ing. Avuk, Krejčí</v>
      </c>
      <c r="L92" s="32"/>
    </row>
    <row r="93" spans="2:47" s="1" customFormat="1" ht="10.35" customHeight="1">
      <c r="B93" s="32"/>
      <c r="L93" s="32"/>
    </row>
    <row r="94" spans="2:47" s="1" customFormat="1" ht="29.25" customHeight="1">
      <c r="B94" s="32"/>
      <c r="C94" s="105" t="s">
        <v>130</v>
      </c>
      <c r="D94" s="97"/>
      <c r="E94" s="97"/>
      <c r="F94" s="97"/>
      <c r="G94" s="97"/>
      <c r="H94" s="97"/>
      <c r="I94" s="97"/>
      <c r="J94" s="106" t="s">
        <v>131</v>
      </c>
      <c r="K94" s="97"/>
      <c r="L94" s="32"/>
    </row>
    <row r="95" spans="2:47" s="1" customFormat="1" ht="10.35" customHeight="1">
      <c r="B95" s="32"/>
      <c r="L95" s="32"/>
    </row>
    <row r="96" spans="2:47" s="1" customFormat="1" ht="22.9" customHeight="1">
      <c r="B96" s="32"/>
      <c r="C96" s="107" t="s">
        <v>132</v>
      </c>
      <c r="J96" s="66">
        <f>J125</f>
        <v>0</v>
      </c>
      <c r="L96" s="32"/>
      <c r="AU96" s="17" t="s">
        <v>133</v>
      </c>
    </row>
    <row r="97" spans="2:12" s="8" customFormat="1" ht="24.95" customHeight="1">
      <c r="B97" s="108"/>
      <c r="D97" s="109" t="s">
        <v>134</v>
      </c>
      <c r="E97" s="110"/>
      <c r="F97" s="110"/>
      <c r="G97" s="110"/>
      <c r="H97" s="110"/>
      <c r="I97" s="110"/>
      <c r="J97" s="111">
        <f>J126</f>
        <v>0</v>
      </c>
      <c r="L97" s="108"/>
    </row>
    <row r="98" spans="2:12" s="9" customFormat="1" ht="19.899999999999999" customHeight="1">
      <c r="B98" s="112"/>
      <c r="D98" s="113" t="s">
        <v>135</v>
      </c>
      <c r="E98" s="114"/>
      <c r="F98" s="114"/>
      <c r="G98" s="114"/>
      <c r="H98" s="114"/>
      <c r="I98" s="114"/>
      <c r="J98" s="115">
        <f>J127</f>
        <v>0</v>
      </c>
      <c r="L98" s="112"/>
    </row>
    <row r="99" spans="2:12" s="9" customFormat="1" ht="19.899999999999999" customHeight="1">
      <c r="B99" s="112"/>
      <c r="D99" s="113" t="s">
        <v>5655</v>
      </c>
      <c r="E99" s="114"/>
      <c r="F99" s="114"/>
      <c r="G99" s="114"/>
      <c r="H99" s="114"/>
      <c r="I99" s="114"/>
      <c r="J99" s="115">
        <f>J175</f>
        <v>0</v>
      </c>
      <c r="L99" s="112"/>
    </row>
    <row r="100" spans="2:12" s="9" customFormat="1" ht="19.899999999999999" customHeight="1">
      <c r="B100" s="112"/>
      <c r="D100" s="113" t="s">
        <v>5656</v>
      </c>
      <c r="E100" s="114"/>
      <c r="F100" s="114"/>
      <c r="G100" s="114"/>
      <c r="H100" s="114"/>
      <c r="I100" s="114"/>
      <c r="J100" s="115">
        <f>J204</f>
        <v>0</v>
      </c>
      <c r="L100" s="112"/>
    </row>
    <row r="101" spans="2:12" s="9" customFormat="1" ht="19.899999999999999" customHeight="1">
      <c r="B101" s="112"/>
      <c r="D101" s="113" t="s">
        <v>5657</v>
      </c>
      <c r="E101" s="114"/>
      <c r="F101" s="114"/>
      <c r="G101" s="114"/>
      <c r="H101" s="114"/>
      <c r="I101" s="114"/>
      <c r="J101" s="115">
        <f>J250</f>
        <v>0</v>
      </c>
      <c r="L101" s="112"/>
    </row>
    <row r="102" spans="2:12" s="9" customFormat="1" ht="19.899999999999999" customHeight="1">
      <c r="B102" s="112"/>
      <c r="D102" s="113" t="s">
        <v>5658</v>
      </c>
      <c r="E102" s="114"/>
      <c r="F102" s="114"/>
      <c r="G102" s="114"/>
      <c r="H102" s="114"/>
      <c r="I102" s="114"/>
      <c r="J102" s="115">
        <f>J277</f>
        <v>0</v>
      </c>
      <c r="L102" s="112"/>
    </row>
    <row r="103" spans="2:12" s="9" customFormat="1" ht="19.899999999999999" customHeight="1">
      <c r="B103" s="112"/>
      <c r="D103" s="113" t="s">
        <v>147</v>
      </c>
      <c r="E103" s="114"/>
      <c r="F103" s="114"/>
      <c r="G103" s="114"/>
      <c r="H103" s="114"/>
      <c r="I103" s="114"/>
      <c r="J103" s="115">
        <f>J295</f>
        <v>0</v>
      </c>
      <c r="L103" s="112"/>
    </row>
    <row r="104" spans="2:12" s="9" customFormat="1" ht="14.85" customHeight="1">
      <c r="B104" s="112"/>
      <c r="D104" s="113" t="s">
        <v>5659</v>
      </c>
      <c r="E104" s="114"/>
      <c r="F104" s="114"/>
      <c r="G104" s="114"/>
      <c r="H104" s="114"/>
      <c r="I104" s="114"/>
      <c r="J104" s="115">
        <f>J296</f>
        <v>0</v>
      </c>
      <c r="L104" s="112"/>
    </row>
    <row r="105" spans="2:12" s="9" customFormat="1" ht="14.85" customHeight="1">
      <c r="B105" s="112"/>
      <c r="D105" s="113" t="s">
        <v>150</v>
      </c>
      <c r="E105" s="114"/>
      <c r="F105" s="114"/>
      <c r="G105" s="114"/>
      <c r="H105" s="114"/>
      <c r="I105" s="114"/>
      <c r="J105" s="115">
        <f>J310</f>
        <v>0</v>
      </c>
      <c r="L105" s="112"/>
    </row>
    <row r="106" spans="2:12" s="1" customFormat="1" ht="21.75" customHeight="1">
      <c r="B106" s="32"/>
      <c r="L106" s="32"/>
    </row>
    <row r="107" spans="2:12" s="1" customFormat="1" ht="6.95" customHeight="1">
      <c r="B107" s="44"/>
      <c r="C107" s="45"/>
      <c r="D107" s="45"/>
      <c r="E107" s="45"/>
      <c r="F107" s="45"/>
      <c r="G107" s="45"/>
      <c r="H107" s="45"/>
      <c r="I107" s="45"/>
      <c r="J107" s="45"/>
      <c r="K107" s="45"/>
      <c r="L107" s="32"/>
    </row>
    <row r="111" spans="2:12" s="1" customFormat="1" ht="6.95" customHeight="1">
      <c r="B111" s="46"/>
      <c r="C111" s="47"/>
      <c r="D111" s="47"/>
      <c r="E111" s="47"/>
      <c r="F111" s="47"/>
      <c r="G111" s="47"/>
      <c r="H111" s="47"/>
      <c r="I111" s="47"/>
      <c r="J111" s="47"/>
      <c r="K111" s="47"/>
      <c r="L111" s="32"/>
    </row>
    <row r="112" spans="2:12" s="1" customFormat="1" ht="24.95" customHeight="1">
      <c r="B112" s="32"/>
      <c r="C112" s="21" t="s">
        <v>176</v>
      </c>
      <c r="L112" s="32"/>
    </row>
    <row r="113" spans="2:65" s="1" customFormat="1" ht="6.95" customHeight="1">
      <c r="B113" s="32"/>
      <c r="L113" s="32"/>
    </row>
    <row r="114" spans="2:65" s="1" customFormat="1" ht="12" customHeight="1">
      <c r="B114" s="32"/>
      <c r="C114" s="27" t="s">
        <v>16</v>
      </c>
      <c r="L114" s="32"/>
    </row>
    <row r="115" spans="2:65" s="1" customFormat="1" ht="16.5" customHeight="1">
      <c r="B115" s="32"/>
      <c r="E115" s="248" t="str">
        <f>E7</f>
        <v>Nemocnice Jihlava – pracoviště magnetické rezonance</v>
      </c>
      <c r="F115" s="249"/>
      <c r="G115" s="249"/>
      <c r="H115" s="249"/>
      <c r="L115" s="32"/>
    </row>
    <row r="116" spans="2:65" s="1" customFormat="1" ht="12" customHeight="1">
      <c r="B116" s="32"/>
      <c r="C116" s="27" t="s">
        <v>125</v>
      </c>
      <c r="L116" s="32"/>
    </row>
    <row r="117" spans="2:65" s="1" customFormat="1" ht="16.5" customHeight="1">
      <c r="B117" s="32"/>
      <c r="E117" s="242" t="str">
        <f>E9</f>
        <v>D2.013 - Zpevněné plochy</v>
      </c>
      <c r="F117" s="247"/>
      <c r="G117" s="247"/>
      <c r="H117" s="24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F12</f>
        <v>Jihlava</v>
      </c>
      <c r="I119" s="27" t="s">
        <v>22</v>
      </c>
      <c r="J119" s="52" t="str">
        <f>IF(J12="","",J12)</f>
        <v>23. 6. 2025</v>
      </c>
      <c r="L119" s="32"/>
    </row>
    <row r="120" spans="2:65" s="1" customFormat="1" ht="6.95" customHeight="1">
      <c r="B120" s="32"/>
      <c r="L120" s="32"/>
    </row>
    <row r="121" spans="2:65" s="1" customFormat="1" ht="27.95" customHeight="1">
      <c r="B121" s="32"/>
      <c r="C121" s="27" t="s">
        <v>24</v>
      </c>
      <c r="F121" s="25" t="str">
        <f>E15</f>
        <v>Nemocnice Jihlava</v>
      </c>
      <c r="I121" s="27" t="s">
        <v>30</v>
      </c>
      <c r="J121" s="30" t="str">
        <f>E21</f>
        <v>Penta Projekt s.r.o., Mrštíkova 12, Jihlava</v>
      </c>
      <c r="L121" s="32"/>
    </row>
    <row r="122" spans="2:65" s="1" customFormat="1" ht="15.2" customHeight="1">
      <c r="B122" s="32"/>
      <c r="C122" s="27" t="s">
        <v>28</v>
      </c>
      <c r="F122" s="25" t="str">
        <f>IF(E18="","",E18)</f>
        <v>Vyplň údaj</v>
      </c>
      <c r="I122" s="27" t="s">
        <v>32</v>
      </c>
      <c r="J122" s="30" t="str">
        <f>E24</f>
        <v>Ing. Avuk, Krejčí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177</v>
      </c>
      <c r="D124" s="118" t="s">
        <v>61</v>
      </c>
      <c r="E124" s="118" t="s">
        <v>57</v>
      </c>
      <c r="F124" s="118" t="s">
        <v>58</v>
      </c>
      <c r="G124" s="118" t="s">
        <v>178</v>
      </c>
      <c r="H124" s="118" t="s">
        <v>179</v>
      </c>
      <c r="I124" s="118" t="s">
        <v>180</v>
      </c>
      <c r="J124" s="118" t="s">
        <v>131</v>
      </c>
      <c r="K124" s="119" t="s">
        <v>181</v>
      </c>
      <c r="L124" s="116"/>
      <c r="M124" s="59" t="s">
        <v>1</v>
      </c>
      <c r="N124" s="60" t="s">
        <v>40</v>
      </c>
      <c r="O124" s="60" t="s">
        <v>182</v>
      </c>
      <c r="P124" s="60" t="s">
        <v>183</v>
      </c>
      <c r="Q124" s="60" t="s">
        <v>184</v>
      </c>
      <c r="R124" s="60" t="s">
        <v>185</v>
      </c>
      <c r="S124" s="60" t="s">
        <v>186</v>
      </c>
      <c r="T124" s="61" t="s">
        <v>187</v>
      </c>
    </row>
    <row r="125" spans="2:65" s="1" customFormat="1" ht="22.9" customHeight="1">
      <c r="B125" s="32"/>
      <c r="C125" s="64" t="s">
        <v>188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18.850369999999998</v>
      </c>
      <c r="S125" s="53"/>
      <c r="T125" s="122">
        <f>T126</f>
        <v>1.22</v>
      </c>
      <c r="AT125" s="17" t="s">
        <v>75</v>
      </c>
      <c r="AU125" s="17" t="s">
        <v>133</v>
      </c>
      <c r="BK125" s="123">
        <f>BK126</f>
        <v>0</v>
      </c>
    </row>
    <row r="126" spans="2:65" s="11" customFormat="1" ht="25.9" customHeight="1">
      <c r="B126" s="124"/>
      <c r="D126" s="125" t="s">
        <v>75</v>
      </c>
      <c r="E126" s="126" t="s">
        <v>189</v>
      </c>
      <c r="F126" s="126" t="s">
        <v>190</v>
      </c>
      <c r="I126" s="127"/>
      <c r="J126" s="128">
        <f>BK126</f>
        <v>0</v>
      </c>
      <c r="L126" s="124"/>
      <c r="M126" s="129"/>
      <c r="P126" s="130">
        <f>P127+P175+P204+P250+P277+P295</f>
        <v>0</v>
      </c>
      <c r="R126" s="130">
        <f>R127+R175+R204+R250+R277+R295</f>
        <v>18.850369999999998</v>
      </c>
      <c r="T126" s="131">
        <f>T127+T175+T204+T250+T277+T295</f>
        <v>1.22</v>
      </c>
      <c r="AR126" s="125" t="s">
        <v>83</v>
      </c>
      <c r="AT126" s="132" t="s">
        <v>75</v>
      </c>
      <c r="AU126" s="132" t="s">
        <v>76</v>
      </c>
      <c r="AY126" s="125" t="s">
        <v>191</v>
      </c>
      <c r="BK126" s="133">
        <f>BK127+BK175+BK204+BK250+BK277+BK295</f>
        <v>0</v>
      </c>
    </row>
    <row r="127" spans="2:65" s="11" customFormat="1" ht="22.9" customHeight="1">
      <c r="B127" s="124"/>
      <c r="D127" s="125" t="s">
        <v>75</v>
      </c>
      <c r="E127" s="134" t="s">
        <v>83</v>
      </c>
      <c r="F127" s="134" t="s">
        <v>192</v>
      </c>
      <c r="I127" s="127"/>
      <c r="J127" s="135">
        <f>BK127</f>
        <v>0</v>
      </c>
      <c r="L127" s="124"/>
      <c r="M127" s="129"/>
      <c r="P127" s="130">
        <f>SUM(P128:P174)</f>
        <v>0</v>
      </c>
      <c r="R127" s="130">
        <f>SUM(R128:R174)</f>
        <v>0</v>
      </c>
      <c r="T127" s="131">
        <f>SUM(T128:T174)</f>
        <v>0</v>
      </c>
      <c r="AR127" s="125" t="s">
        <v>83</v>
      </c>
      <c r="AT127" s="132" t="s">
        <v>75</v>
      </c>
      <c r="AU127" s="132" t="s">
        <v>83</v>
      </c>
      <c r="AY127" s="125" t="s">
        <v>191</v>
      </c>
      <c r="BK127" s="133">
        <f>SUM(BK128:BK174)</f>
        <v>0</v>
      </c>
    </row>
    <row r="128" spans="2:65" s="1" customFormat="1" ht="26.45" customHeight="1">
      <c r="B128" s="32"/>
      <c r="C128" s="136" t="s">
        <v>83</v>
      </c>
      <c r="D128" s="136" t="s">
        <v>195</v>
      </c>
      <c r="E128" s="137" t="s">
        <v>5660</v>
      </c>
      <c r="F128" s="138" t="s">
        <v>5661</v>
      </c>
      <c r="G128" s="139" t="s">
        <v>289</v>
      </c>
      <c r="H128" s="140">
        <v>135</v>
      </c>
      <c r="I128" s="141"/>
      <c r="J128" s="142">
        <f>ROUND(I128*H128,2)</f>
        <v>0</v>
      </c>
      <c r="K128" s="138" t="s">
        <v>199</v>
      </c>
      <c r="L128" s="32"/>
      <c r="M128" s="143" t="s">
        <v>1</v>
      </c>
      <c r="N128" s="144" t="s">
        <v>41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200</v>
      </c>
      <c r="AT128" s="147" t="s">
        <v>195</v>
      </c>
      <c r="AU128" s="147" t="s">
        <v>85</v>
      </c>
      <c r="AY128" s="17" t="s">
        <v>191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83</v>
      </c>
      <c r="BK128" s="148">
        <f>ROUND(I128*H128,2)</f>
        <v>0</v>
      </c>
      <c r="BL128" s="17" t="s">
        <v>200</v>
      </c>
      <c r="BM128" s="147" t="s">
        <v>5662</v>
      </c>
    </row>
    <row r="129" spans="2:65" s="1" customFormat="1">
      <c r="B129" s="32"/>
      <c r="D129" s="149" t="s">
        <v>203</v>
      </c>
      <c r="F129" s="150" t="s">
        <v>5663</v>
      </c>
      <c r="I129" s="151"/>
      <c r="L129" s="32"/>
      <c r="M129" s="152"/>
      <c r="T129" s="56"/>
      <c r="AT129" s="17" t="s">
        <v>203</v>
      </c>
      <c r="AU129" s="17" t="s">
        <v>85</v>
      </c>
    </row>
    <row r="130" spans="2:65" s="12" customFormat="1">
      <c r="B130" s="153"/>
      <c r="D130" s="154" t="s">
        <v>205</v>
      </c>
      <c r="E130" s="155" t="s">
        <v>1</v>
      </c>
      <c r="F130" s="156" t="s">
        <v>5664</v>
      </c>
      <c r="H130" s="155" t="s">
        <v>1</v>
      </c>
      <c r="I130" s="157"/>
      <c r="L130" s="153"/>
      <c r="M130" s="158"/>
      <c r="T130" s="159"/>
      <c r="AT130" s="155" t="s">
        <v>205</v>
      </c>
      <c r="AU130" s="155" t="s">
        <v>85</v>
      </c>
      <c r="AV130" s="12" t="s">
        <v>83</v>
      </c>
      <c r="AW130" s="12" t="s">
        <v>34</v>
      </c>
      <c r="AX130" s="12" t="s">
        <v>76</v>
      </c>
      <c r="AY130" s="155" t="s">
        <v>191</v>
      </c>
    </row>
    <row r="131" spans="2:65" s="12" customFormat="1">
      <c r="B131" s="153"/>
      <c r="D131" s="154" t="s">
        <v>205</v>
      </c>
      <c r="E131" s="155" t="s">
        <v>1</v>
      </c>
      <c r="F131" s="156" t="s">
        <v>208</v>
      </c>
      <c r="H131" s="155" t="s">
        <v>1</v>
      </c>
      <c r="I131" s="157"/>
      <c r="L131" s="153"/>
      <c r="M131" s="158"/>
      <c r="T131" s="159"/>
      <c r="AT131" s="155" t="s">
        <v>205</v>
      </c>
      <c r="AU131" s="155" t="s">
        <v>85</v>
      </c>
      <c r="AV131" s="12" t="s">
        <v>83</v>
      </c>
      <c r="AW131" s="12" t="s">
        <v>34</v>
      </c>
      <c r="AX131" s="12" t="s">
        <v>76</v>
      </c>
      <c r="AY131" s="155" t="s">
        <v>191</v>
      </c>
    </row>
    <row r="132" spans="2:65" s="12" customFormat="1">
      <c r="B132" s="153"/>
      <c r="D132" s="154" t="s">
        <v>205</v>
      </c>
      <c r="E132" s="155" t="s">
        <v>1</v>
      </c>
      <c r="F132" s="156" t="s">
        <v>207</v>
      </c>
      <c r="H132" s="155" t="s">
        <v>1</v>
      </c>
      <c r="I132" s="157"/>
      <c r="L132" s="153"/>
      <c r="M132" s="158"/>
      <c r="T132" s="159"/>
      <c r="AT132" s="155" t="s">
        <v>205</v>
      </c>
      <c r="AU132" s="155" t="s">
        <v>85</v>
      </c>
      <c r="AV132" s="12" t="s">
        <v>83</v>
      </c>
      <c r="AW132" s="12" t="s">
        <v>34</v>
      </c>
      <c r="AX132" s="12" t="s">
        <v>76</v>
      </c>
      <c r="AY132" s="155" t="s">
        <v>191</v>
      </c>
    </row>
    <row r="133" spans="2:65" s="13" customFormat="1">
      <c r="B133" s="160"/>
      <c r="D133" s="154" t="s">
        <v>205</v>
      </c>
      <c r="E133" s="161" t="s">
        <v>1</v>
      </c>
      <c r="F133" s="162" t="s">
        <v>5665</v>
      </c>
      <c r="H133" s="163">
        <v>135</v>
      </c>
      <c r="I133" s="164"/>
      <c r="L133" s="160"/>
      <c r="M133" s="165"/>
      <c r="T133" s="166"/>
      <c r="AT133" s="161" t="s">
        <v>205</v>
      </c>
      <c r="AU133" s="161" t="s">
        <v>85</v>
      </c>
      <c r="AV133" s="13" t="s">
        <v>85</v>
      </c>
      <c r="AW133" s="13" t="s">
        <v>34</v>
      </c>
      <c r="AX133" s="13" t="s">
        <v>76</v>
      </c>
      <c r="AY133" s="161" t="s">
        <v>191</v>
      </c>
    </row>
    <row r="134" spans="2:65" s="1" customFormat="1" ht="36" customHeight="1">
      <c r="B134" s="32"/>
      <c r="C134" s="136" t="s">
        <v>85</v>
      </c>
      <c r="D134" s="136" t="s">
        <v>195</v>
      </c>
      <c r="E134" s="137" t="s">
        <v>5666</v>
      </c>
      <c r="F134" s="138" t="s">
        <v>5667</v>
      </c>
      <c r="G134" s="139" t="s">
        <v>198</v>
      </c>
      <c r="H134" s="140">
        <v>5.6</v>
      </c>
      <c r="I134" s="141"/>
      <c r="J134" s="142">
        <f>ROUND(I134*H134,2)</f>
        <v>0</v>
      </c>
      <c r="K134" s="138" t="s">
        <v>199</v>
      </c>
      <c r="L134" s="32"/>
      <c r="M134" s="143" t="s">
        <v>1</v>
      </c>
      <c r="N134" s="144" t="s">
        <v>41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200</v>
      </c>
      <c r="AT134" s="147" t="s">
        <v>195</v>
      </c>
      <c r="AU134" s="147" t="s">
        <v>85</v>
      </c>
      <c r="AY134" s="17" t="s">
        <v>191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83</v>
      </c>
      <c r="BK134" s="148">
        <f>ROUND(I134*H134,2)</f>
        <v>0</v>
      </c>
      <c r="BL134" s="17" t="s">
        <v>200</v>
      </c>
      <c r="BM134" s="147" t="s">
        <v>5668</v>
      </c>
    </row>
    <row r="135" spans="2:65" s="1" customFormat="1">
      <c r="B135" s="32"/>
      <c r="D135" s="149" t="s">
        <v>203</v>
      </c>
      <c r="F135" s="150" t="s">
        <v>5669</v>
      </c>
      <c r="I135" s="151"/>
      <c r="L135" s="32"/>
      <c r="M135" s="152"/>
      <c r="T135" s="56"/>
      <c r="AT135" s="17" t="s">
        <v>203</v>
      </c>
      <c r="AU135" s="17" t="s">
        <v>85</v>
      </c>
    </row>
    <row r="136" spans="2:65" s="12" customFormat="1">
      <c r="B136" s="153"/>
      <c r="D136" s="154" t="s">
        <v>205</v>
      </c>
      <c r="E136" s="155" t="s">
        <v>1</v>
      </c>
      <c r="F136" s="156" t="s">
        <v>5670</v>
      </c>
      <c r="H136" s="155" t="s">
        <v>1</v>
      </c>
      <c r="I136" s="157"/>
      <c r="L136" s="153"/>
      <c r="M136" s="158"/>
      <c r="T136" s="159"/>
      <c r="AT136" s="155" t="s">
        <v>205</v>
      </c>
      <c r="AU136" s="155" t="s">
        <v>85</v>
      </c>
      <c r="AV136" s="12" t="s">
        <v>83</v>
      </c>
      <c r="AW136" s="12" t="s">
        <v>34</v>
      </c>
      <c r="AX136" s="12" t="s">
        <v>76</v>
      </c>
      <c r="AY136" s="155" t="s">
        <v>191</v>
      </c>
    </row>
    <row r="137" spans="2:65" s="12" customFormat="1">
      <c r="B137" s="153"/>
      <c r="D137" s="154" t="s">
        <v>205</v>
      </c>
      <c r="E137" s="155" t="s">
        <v>1</v>
      </c>
      <c r="F137" s="156" t="s">
        <v>208</v>
      </c>
      <c r="H137" s="155" t="s">
        <v>1</v>
      </c>
      <c r="I137" s="157"/>
      <c r="L137" s="153"/>
      <c r="M137" s="158"/>
      <c r="T137" s="159"/>
      <c r="AT137" s="155" t="s">
        <v>205</v>
      </c>
      <c r="AU137" s="155" t="s">
        <v>85</v>
      </c>
      <c r="AV137" s="12" t="s">
        <v>83</v>
      </c>
      <c r="AW137" s="12" t="s">
        <v>34</v>
      </c>
      <c r="AX137" s="12" t="s">
        <v>76</v>
      </c>
      <c r="AY137" s="155" t="s">
        <v>191</v>
      </c>
    </row>
    <row r="138" spans="2:65" s="12" customFormat="1">
      <c r="B138" s="153"/>
      <c r="D138" s="154" t="s">
        <v>205</v>
      </c>
      <c r="E138" s="155" t="s">
        <v>1</v>
      </c>
      <c r="F138" s="156" t="s">
        <v>5671</v>
      </c>
      <c r="H138" s="155" t="s">
        <v>1</v>
      </c>
      <c r="I138" s="157"/>
      <c r="L138" s="153"/>
      <c r="M138" s="158"/>
      <c r="T138" s="159"/>
      <c r="AT138" s="155" t="s">
        <v>205</v>
      </c>
      <c r="AU138" s="155" t="s">
        <v>85</v>
      </c>
      <c r="AV138" s="12" t="s">
        <v>83</v>
      </c>
      <c r="AW138" s="12" t="s">
        <v>34</v>
      </c>
      <c r="AX138" s="12" t="s">
        <v>76</v>
      </c>
      <c r="AY138" s="155" t="s">
        <v>191</v>
      </c>
    </row>
    <row r="139" spans="2:65" s="12" customFormat="1">
      <c r="B139" s="153"/>
      <c r="D139" s="154" t="s">
        <v>205</v>
      </c>
      <c r="E139" s="155" t="s">
        <v>1</v>
      </c>
      <c r="F139" s="156" t="s">
        <v>208</v>
      </c>
      <c r="H139" s="155" t="s">
        <v>1</v>
      </c>
      <c r="I139" s="157"/>
      <c r="L139" s="153"/>
      <c r="M139" s="158"/>
      <c r="T139" s="159"/>
      <c r="AT139" s="155" t="s">
        <v>205</v>
      </c>
      <c r="AU139" s="155" t="s">
        <v>85</v>
      </c>
      <c r="AV139" s="12" t="s">
        <v>83</v>
      </c>
      <c r="AW139" s="12" t="s">
        <v>34</v>
      </c>
      <c r="AX139" s="12" t="s">
        <v>76</v>
      </c>
      <c r="AY139" s="155" t="s">
        <v>191</v>
      </c>
    </row>
    <row r="140" spans="2:65" s="13" customFormat="1">
      <c r="B140" s="160"/>
      <c r="D140" s="154" t="s">
        <v>205</v>
      </c>
      <c r="E140" s="161" t="s">
        <v>1</v>
      </c>
      <c r="F140" s="162" t="s">
        <v>5672</v>
      </c>
      <c r="H140" s="163">
        <v>5.6000000000000005</v>
      </c>
      <c r="I140" s="164"/>
      <c r="L140" s="160"/>
      <c r="M140" s="165"/>
      <c r="T140" s="166"/>
      <c r="AT140" s="161" t="s">
        <v>205</v>
      </c>
      <c r="AU140" s="161" t="s">
        <v>85</v>
      </c>
      <c r="AV140" s="13" t="s">
        <v>85</v>
      </c>
      <c r="AW140" s="13" t="s">
        <v>34</v>
      </c>
      <c r="AX140" s="13" t="s">
        <v>76</v>
      </c>
      <c r="AY140" s="161" t="s">
        <v>191</v>
      </c>
    </row>
    <row r="141" spans="2:65" s="1" customFormat="1" ht="36" customHeight="1">
      <c r="B141" s="32"/>
      <c r="C141" s="136" t="s">
        <v>201</v>
      </c>
      <c r="D141" s="136" t="s">
        <v>195</v>
      </c>
      <c r="E141" s="137" t="s">
        <v>5673</v>
      </c>
      <c r="F141" s="138" t="s">
        <v>5674</v>
      </c>
      <c r="G141" s="139" t="s">
        <v>198</v>
      </c>
      <c r="H141" s="140">
        <v>5.6</v>
      </c>
      <c r="I141" s="141"/>
      <c r="J141" s="142">
        <f>ROUND(I141*H141,2)</f>
        <v>0</v>
      </c>
      <c r="K141" s="138" t="s">
        <v>199</v>
      </c>
      <c r="L141" s="32"/>
      <c r="M141" s="143" t="s">
        <v>1</v>
      </c>
      <c r="N141" s="144" t="s">
        <v>41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200</v>
      </c>
      <c r="AT141" s="147" t="s">
        <v>195</v>
      </c>
      <c r="AU141" s="147" t="s">
        <v>85</v>
      </c>
      <c r="AY141" s="17" t="s">
        <v>191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83</v>
      </c>
      <c r="BK141" s="148">
        <f>ROUND(I141*H141,2)</f>
        <v>0</v>
      </c>
      <c r="BL141" s="17" t="s">
        <v>200</v>
      </c>
      <c r="BM141" s="147" t="s">
        <v>5675</v>
      </c>
    </row>
    <row r="142" spans="2:65" s="1" customFormat="1">
      <c r="B142" s="32"/>
      <c r="D142" s="149" t="s">
        <v>203</v>
      </c>
      <c r="F142" s="150" t="s">
        <v>5676</v>
      </c>
      <c r="I142" s="151"/>
      <c r="L142" s="32"/>
      <c r="M142" s="152"/>
      <c r="T142" s="56"/>
      <c r="AT142" s="17" t="s">
        <v>203</v>
      </c>
      <c r="AU142" s="17" t="s">
        <v>85</v>
      </c>
    </row>
    <row r="143" spans="2:65" s="12" customFormat="1">
      <c r="B143" s="153"/>
      <c r="D143" s="154" t="s">
        <v>205</v>
      </c>
      <c r="E143" s="155" t="s">
        <v>1</v>
      </c>
      <c r="F143" s="156" t="s">
        <v>5670</v>
      </c>
      <c r="H143" s="155" t="s">
        <v>1</v>
      </c>
      <c r="I143" s="157"/>
      <c r="L143" s="153"/>
      <c r="M143" s="158"/>
      <c r="T143" s="159"/>
      <c r="AT143" s="155" t="s">
        <v>205</v>
      </c>
      <c r="AU143" s="155" t="s">
        <v>85</v>
      </c>
      <c r="AV143" s="12" t="s">
        <v>83</v>
      </c>
      <c r="AW143" s="12" t="s">
        <v>34</v>
      </c>
      <c r="AX143" s="12" t="s">
        <v>76</v>
      </c>
      <c r="AY143" s="155" t="s">
        <v>191</v>
      </c>
    </row>
    <row r="144" spans="2:65" s="12" customFormat="1">
      <c r="B144" s="153"/>
      <c r="D144" s="154" t="s">
        <v>205</v>
      </c>
      <c r="E144" s="155" t="s">
        <v>1</v>
      </c>
      <c r="F144" s="156" t="s">
        <v>208</v>
      </c>
      <c r="H144" s="155" t="s">
        <v>1</v>
      </c>
      <c r="I144" s="157"/>
      <c r="L144" s="153"/>
      <c r="M144" s="158"/>
      <c r="T144" s="159"/>
      <c r="AT144" s="155" t="s">
        <v>205</v>
      </c>
      <c r="AU144" s="155" t="s">
        <v>85</v>
      </c>
      <c r="AV144" s="12" t="s">
        <v>83</v>
      </c>
      <c r="AW144" s="12" t="s">
        <v>34</v>
      </c>
      <c r="AX144" s="12" t="s">
        <v>76</v>
      </c>
      <c r="AY144" s="155" t="s">
        <v>191</v>
      </c>
    </row>
    <row r="145" spans="2:65" s="12" customFormat="1">
      <c r="B145" s="153"/>
      <c r="D145" s="154" t="s">
        <v>205</v>
      </c>
      <c r="E145" s="155" t="s">
        <v>1</v>
      </c>
      <c r="F145" s="156" t="s">
        <v>5671</v>
      </c>
      <c r="H145" s="155" t="s">
        <v>1</v>
      </c>
      <c r="I145" s="157"/>
      <c r="L145" s="153"/>
      <c r="M145" s="158"/>
      <c r="T145" s="159"/>
      <c r="AT145" s="155" t="s">
        <v>205</v>
      </c>
      <c r="AU145" s="155" t="s">
        <v>85</v>
      </c>
      <c r="AV145" s="12" t="s">
        <v>83</v>
      </c>
      <c r="AW145" s="12" t="s">
        <v>34</v>
      </c>
      <c r="AX145" s="12" t="s">
        <v>76</v>
      </c>
      <c r="AY145" s="155" t="s">
        <v>191</v>
      </c>
    </row>
    <row r="146" spans="2:65" s="12" customFormat="1">
      <c r="B146" s="153"/>
      <c r="D146" s="154" t="s">
        <v>205</v>
      </c>
      <c r="E146" s="155" t="s">
        <v>1</v>
      </c>
      <c r="F146" s="156" t="s">
        <v>208</v>
      </c>
      <c r="H146" s="155" t="s">
        <v>1</v>
      </c>
      <c r="I146" s="157"/>
      <c r="L146" s="153"/>
      <c r="M146" s="158"/>
      <c r="T146" s="159"/>
      <c r="AT146" s="155" t="s">
        <v>205</v>
      </c>
      <c r="AU146" s="155" t="s">
        <v>85</v>
      </c>
      <c r="AV146" s="12" t="s">
        <v>83</v>
      </c>
      <c r="AW146" s="12" t="s">
        <v>34</v>
      </c>
      <c r="AX146" s="12" t="s">
        <v>76</v>
      </c>
      <c r="AY146" s="155" t="s">
        <v>191</v>
      </c>
    </row>
    <row r="147" spans="2:65" s="13" customFormat="1">
      <c r="B147" s="160"/>
      <c r="D147" s="154" t="s">
        <v>205</v>
      </c>
      <c r="E147" s="161" t="s">
        <v>1</v>
      </c>
      <c r="F147" s="162" t="s">
        <v>5672</v>
      </c>
      <c r="H147" s="163">
        <v>5.6000000000000005</v>
      </c>
      <c r="I147" s="164"/>
      <c r="L147" s="160"/>
      <c r="M147" s="165"/>
      <c r="T147" s="166"/>
      <c r="AT147" s="161" t="s">
        <v>205</v>
      </c>
      <c r="AU147" s="161" t="s">
        <v>85</v>
      </c>
      <c r="AV147" s="13" t="s">
        <v>85</v>
      </c>
      <c r="AW147" s="13" t="s">
        <v>34</v>
      </c>
      <c r="AX147" s="13" t="s">
        <v>76</v>
      </c>
      <c r="AY147" s="161" t="s">
        <v>191</v>
      </c>
    </row>
    <row r="148" spans="2:65" s="1" customFormat="1" ht="40.9" customHeight="1">
      <c r="B148" s="32"/>
      <c r="C148" s="136" t="s">
        <v>200</v>
      </c>
      <c r="D148" s="136" t="s">
        <v>195</v>
      </c>
      <c r="E148" s="137" t="s">
        <v>5677</v>
      </c>
      <c r="F148" s="138" t="s">
        <v>5678</v>
      </c>
      <c r="G148" s="139" t="s">
        <v>198</v>
      </c>
      <c r="H148" s="140">
        <v>5.6</v>
      </c>
      <c r="I148" s="141"/>
      <c r="J148" s="142">
        <f>ROUND(I148*H148,2)</f>
        <v>0</v>
      </c>
      <c r="K148" s="138" t="s">
        <v>199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200</v>
      </c>
      <c r="AT148" s="147" t="s">
        <v>195</v>
      </c>
      <c r="AU148" s="147" t="s">
        <v>85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200</v>
      </c>
      <c r="BM148" s="147" t="s">
        <v>5679</v>
      </c>
    </row>
    <row r="149" spans="2:65" s="1" customFormat="1">
      <c r="B149" s="32"/>
      <c r="D149" s="149" t="s">
        <v>203</v>
      </c>
      <c r="F149" s="150" t="s">
        <v>5680</v>
      </c>
      <c r="I149" s="151"/>
      <c r="L149" s="32"/>
      <c r="M149" s="152"/>
      <c r="T149" s="56"/>
      <c r="AT149" s="17" t="s">
        <v>203</v>
      </c>
      <c r="AU149" s="17" t="s">
        <v>85</v>
      </c>
    </row>
    <row r="150" spans="2:65" s="12" customFormat="1">
      <c r="B150" s="153"/>
      <c r="D150" s="154" t="s">
        <v>205</v>
      </c>
      <c r="E150" s="155" t="s">
        <v>1</v>
      </c>
      <c r="F150" s="156" t="s">
        <v>5670</v>
      </c>
      <c r="H150" s="155" t="s">
        <v>1</v>
      </c>
      <c r="I150" s="157"/>
      <c r="L150" s="153"/>
      <c r="M150" s="158"/>
      <c r="T150" s="159"/>
      <c r="AT150" s="155" t="s">
        <v>205</v>
      </c>
      <c r="AU150" s="155" t="s">
        <v>85</v>
      </c>
      <c r="AV150" s="12" t="s">
        <v>83</v>
      </c>
      <c r="AW150" s="12" t="s">
        <v>34</v>
      </c>
      <c r="AX150" s="12" t="s">
        <v>76</v>
      </c>
      <c r="AY150" s="155" t="s">
        <v>191</v>
      </c>
    </row>
    <row r="151" spans="2:65" s="12" customFormat="1">
      <c r="B151" s="153"/>
      <c r="D151" s="154" t="s">
        <v>205</v>
      </c>
      <c r="E151" s="155" t="s">
        <v>1</v>
      </c>
      <c r="F151" s="156" t="s">
        <v>208</v>
      </c>
      <c r="H151" s="155" t="s">
        <v>1</v>
      </c>
      <c r="I151" s="157"/>
      <c r="L151" s="153"/>
      <c r="M151" s="158"/>
      <c r="T151" s="159"/>
      <c r="AT151" s="155" t="s">
        <v>205</v>
      </c>
      <c r="AU151" s="155" t="s">
        <v>85</v>
      </c>
      <c r="AV151" s="12" t="s">
        <v>83</v>
      </c>
      <c r="AW151" s="12" t="s">
        <v>34</v>
      </c>
      <c r="AX151" s="12" t="s">
        <v>76</v>
      </c>
      <c r="AY151" s="155" t="s">
        <v>191</v>
      </c>
    </row>
    <row r="152" spans="2:65" s="12" customFormat="1">
      <c r="B152" s="153"/>
      <c r="D152" s="154" t="s">
        <v>205</v>
      </c>
      <c r="E152" s="155" t="s">
        <v>1</v>
      </c>
      <c r="F152" s="156" t="s">
        <v>5681</v>
      </c>
      <c r="H152" s="155" t="s">
        <v>1</v>
      </c>
      <c r="I152" s="157"/>
      <c r="L152" s="153"/>
      <c r="M152" s="158"/>
      <c r="T152" s="159"/>
      <c r="AT152" s="155" t="s">
        <v>205</v>
      </c>
      <c r="AU152" s="155" t="s">
        <v>85</v>
      </c>
      <c r="AV152" s="12" t="s">
        <v>83</v>
      </c>
      <c r="AW152" s="12" t="s">
        <v>34</v>
      </c>
      <c r="AX152" s="12" t="s">
        <v>76</v>
      </c>
      <c r="AY152" s="155" t="s">
        <v>191</v>
      </c>
    </row>
    <row r="153" spans="2:65" s="13" customFormat="1">
      <c r="B153" s="160"/>
      <c r="D153" s="154" t="s">
        <v>205</v>
      </c>
      <c r="E153" s="161" t="s">
        <v>1</v>
      </c>
      <c r="F153" s="162" t="s">
        <v>5682</v>
      </c>
      <c r="H153" s="163">
        <v>5.6</v>
      </c>
      <c r="I153" s="164"/>
      <c r="L153" s="160"/>
      <c r="M153" s="165"/>
      <c r="T153" s="166"/>
      <c r="AT153" s="161" t="s">
        <v>205</v>
      </c>
      <c r="AU153" s="161" t="s">
        <v>85</v>
      </c>
      <c r="AV153" s="13" t="s">
        <v>85</v>
      </c>
      <c r="AW153" s="13" t="s">
        <v>34</v>
      </c>
      <c r="AX153" s="13" t="s">
        <v>76</v>
      </c>
      <c r="AY153" s="161" t="s">
        <v>191</v>
      </c>
    </row>
    <row r="154" spans="2:65" s="1" customFormat="1" ht="40.9" customHeight="1">
      <c r="B154" s="32"/>
      <c r="C154" s="136" t="s">
        <v>230</v>
      </c>
      <c r="D154" s="136" t="s">
        <v>195</v>
      </c>
      <c r="E154" s="137" t="s">
        <v>5683</v>
      </c>
      <c r="F154" s="138" t="s">
        <v>5684</v>
      </c>
      <c r="G154" s="139" t="s">
        <v>198</v>
      </c>
      <c r="H154" s="140">
        <v>5.6</v>
      </c>
      <c r="I154" s="141"/>
      <c r="J154" s="142">
        <f>ROUND(I154*H154,2)</f>
        <v>0</v>
      </c>
      <c r="K154" s="138" t="s">
        <v>199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200</v>
      </c>
      <c r="AT154" s="147" t="s">
        <v>195</v>
      </c>
      <c r="AU154" s="147" t="s">
        <v>85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200</v>
      </c>
      <c r="BM154" s="147" t="s">
        <v>5685</v>
      </c>
    </row>
    <row r="155" spans="2:65" s="1" customFormat="1">
      <c r="B155" s="32"/>
      <c r="D155" s="149" t="s">
        <v>203</v>
      </c>
      <c r="F155" s="150" t="s">
        <v>5686</v>
      </c>
      <c r="I155" s="151"/>
      <c r="L155" s="32"/>
      <c r="M155" s="152"/>
      <c r="T155" s="56"/>
      <c r="AT155" s="17" t="s">
        <v>203</v>
      </c>
      <c r="AU155" s="17" t="s">
        <v>85</v>
      </c>
    </row>
    <row r="156" spans="2:65" s="12" customFormat="1">
      <c r="B156" s="153"/>
      <c r="D156" s="154" t="s">
        <v>205</v>
      </c>
      <c r="E156" s="155" t="s">
        <v>1</v>
      </c>
      <c r="F156" s="156" t="s">
        <v>5670</v>
      </c>
      <c r="H156" s="155" t="s">
        <v>1</v>
      </c>
      <c r="I156" s="157"/>
      <c r="L156" s="153"/>
      <c r="M156" s="158"/>
      <c r="T156" s="159"/>
      <c r="AT156" s="155" t="s">
        <v>205</v>
      </c>
      <c r="AU156" s="155" t="s">
        <v>85</v>
      </c>
      <c r="AV156" s="12" t="s">
        <v>83</v>
      </c>
      <c r="AW156" s="12" t="s">
        <v>34</v>
      </c>
      <c r="AX156" s="12" t="s">
        <v>76</v>
      </c>
      <c r="AY156" s="155" t="s">
        <v>191</v>
      </c>
    </row>
    <row r="157" spans="2:65" s="12" customFormat="1">
      <c r="B157" s="153"/>
      <c r="D157" s="154" t="s">
        <v>205</v>
      </c>
      <c r="E157" s="155" t="s">
        <v>1</v>
      </c>
      <c r="F157" s="156" t="s">
        <v>208</v>
      </c>
      <c r="H157" s="155" t="s">
        <v>1</v>
      </c>
      <c r="I157" s="157"/>
      <c r="L157" s="153"/>
      <c r="M157" s="158"/>
      <c r="T157" s="159"/>
      <c r="AT157" s="155" t="s">
        <v>205</v>
      </c>
      <c r="AU157" s="155" t="s">
        <v>85</v>
      </c>
      <c r="AV157" s="12" t="s">
        <v>83</v>
      </c>
      <c r="AW157" s="12" t="s">
        <v>34</v>
      </c>
      <c r="AX157" s="12" t="s">
        <v>76</v>
      </c>
      <c r="AY157" s="155" t="s">
        <v>191</v>
      </c>
    </row>
    <row r="158" spans="2:65" s="12" customFormat="1">
      <c r="B158" s="153"/>
      <c r="D158" s="154" t="s">
        <v>205</v>
      </c>
      <c r="E158" s="155" t="s">
        <v>1</v>
      </c>
      <c r="F158" s="156" t="s">
        <v>5681</v>
      </c>
      <c r="H158" s="155" t="s">
        <v>1</v>
      </c>
      <c r="I158" s="157"/>
      <c r="L158" s="153"/>
      <c r="M158" s="158"/>
      <c r="T158" s="159"/>
      <c r="AT158" s="155" t="s">
        <v>205</v>
      </c>
      <c r="AU158" s="155" t="s">
        <v>85</v>
      </c>
      <c r="AV158" s="12" t="s">
        <v>83</v>
      </c>
      <c r="AW158" s="12" t="s">
        <v>34</v>
      </c>
      <c r="AX158" s="12" t="s">
        <v>76</v>
      </c>
      <c r="AY158" s="155" t="s">
        <v>191</v>
      </c>
    </row>
    <row r="159" spans="2:65" s="13" customFormat="1">
      <c r="B159" s="160"/>
      <c r="D159" s="154" t="s">
        <v>205</v>
      </c>
      <c r="E159" s="161" t="s">
        <v>1</v>
      </c>
      <c r="F159" s="162" t="s">
        <v>5682</v>
      </c>
      <c r="H159" s="163">
        <v>5.6</v>
      </c>
      <c r="I159" s="164"/>
      <c r="L159" s="160"/>
      <c r="M159" s="165"/>
      <c r="T159" s="166"/>
      <c r="AT159" s="161" t="s">
        <v>205</v>
      </c>
      <c r="AU159" s="161" t="s">
        <v>85</v>
      </c>
      <c r="AV159" s="13" t="s">
        <v>85</v>
      </c>
      <c r="AW159" s="13" t="s">
        <v>34</v>
      </c>
      <c r="AX159" s="13" t="s">
        <v>76</v>
      </c>
      <c r="AY159" s="161" t="s">
        <v>191</v>
      </c>
    </row>
    <row r="160" spans="2:65" s="1" customFormat="1" ht="36" customHeight="1">
      <c r="B160" s="32"/>
      <c r="C160" s="136" t="s">
        <v>236</v>
      </c>
      <c r="D160" s="136" t="s">
        <v>195</v>
      </c>
      <c r="E160" s="137" t="s">
        <v>5687</v>
      </c>
      <c r="F160" s="138" t="s">
        <v>5688</v>
      </c>
      <c r="G160" s="139" t="s">
        <v>271</v>
      </c>
      <c r="H160" s="140">
        <v>21.84</v>
      </c>
      <c r="I160" s="141"/>
      <c r="J160" s="142">
        <f>ROUND(I160*H160,2)</f>
        <v>0</v>
      </c>
      <c r="K160" s="138" t="s">
        <v>199</v>
      </c>
      <c r="L160" s="32"/>
      <c r="M160" s="143" t="s">
        <v>1</v>
      </c>
      <c r="N160" s="144" t="s">
        <v>41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200</v>
      </c>
      <c r="AT160" s="147" t="s">
        <v>195</v>
      </c>
      <c r="AU160" s="147" t="s">
        <v>85</v>
      </c>
      <c r="AY160" s="17" t="s">
        <v>191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83</v>
      </c>
      <c r="BK160" s="148">
        <f>ROUND(I160*H160,2)</f>
        <v>0</v>
      </c>
      <c r="BL160" s="17" t="s">
        <v>200</v>
      </c>
      <c r="BM160" s="147" t="s">
        <v>5689</v>
      </c>
    </row>
    <row r="161" spans="2:65" s="1" customFormat="1">
      <c r="B161" s="32"/>
      <c r="D161" s="149" t="s">
        <v>203</v>
      </c>
      <c r="F161" s="150" t="s">
        <v>5690</v>
      </c>
      <c r="I161" s="151"/>
      <c r="L161" s="32"/>
      <c r="M161" s="152"/>
      <c r="T161" s="56"/>
      <c r="AT161" s="17" t="s">
        <v>203</v>
      </c>
      <c r="AU161" s="17" t="s">
        <v>85</v>
      </c>
    </row>
    <row r="162" spans="2:65" s="13" customFormat="1">
      <c r="B162" s="160"/>
      <c r="D162" s="154" t="s">
        <v>205</v>
      </c>
      <c r="E162" s="161" t="s">
        <v>1</v>
      </c>
      <c r="F162" s="162" t="s">
        <v>5691</v>
      </c>
      <c r="H162" s="163">
        <v>10.639999999999999</v>
      </c>
      <c r="I162" s="164"/>
      <c r="L162" s="160"/>
      <c r="M162" s="165"/>
      <c r="T162" s="166"/>
      <c r="AT162" s="161" t="s">
        <v>205</v>
      </c>
      <c r="AU162" s="161" t="s">
        <v>85</v>
      </c>
      <c r="AV162" s="13" t="s">
        <v>85</v>
      </c>
      <c r="AW162" s="13" t="s">
        <v>34</v>
      </c>
      <c r="AX162" s="13" t="s">
        <v>76</v>
      </c>
      <c r="AY162" s="161" t="s">
        <v>191</v>
      </c>
    </row>
    <row r="163" spans="2:65" s="13" customFormat="1">
      <c r="B163" s="160"/>
      <c r="D163" s="154" t="s">
        <v>205</v>
      </c>
      <c r="E163" s="161" t="s">
        <v>1</v>
      </c>
      <c r="F163" s="162" t="s">
        <v>5692</v>
      </c>
      <c r="H163" s="163">
        <v>11.2</v>
      </c>
      <c r="I163" s="164"/>
      <c r="L163" s="160"/>
      <c r="M163" s="165"/>
      <c r="T163" s="166"/>
      <c r="AT163" s="161" t="s">
        <v>205</v>
      </c>
      <c r="AU163" s="161" t="s">
        <v>85</v>
      </c>
      <c r="AV163" s="13" t="s">
        <v>85</v>
      </c>
      <c r="AW163" s="13" t="s">
        <v>34</v>
      </c>
      <c r="AX163" s="13" t="s">
        <v>76</v>
      </c>
      <c r="AY163" s="161" t="s">
        <v>191</v>
      </c>
    </row>
    <row r="164" spans="2:65" s="1" customFormat="1" ht="16.5" customHeight="1">
      <c r="B164" s="32"/>
      <c r="C164" s="136" t="s">
        <v>245</v>
      </c>
      <c r="D164" s="136" t="s">
        <v>195</v>
      </c>
      <c r="E164" s="137" t="s">
        <v>277</v>
      </c>
      <c r="F164" s="138" t="s">
        <v>278</v>
      </c>
      <c r="G164" s="139" t="s">
        <v>198</v>
      </c>
      <c r="H164" s="140">
        <v>11.2</v>
      </c>
      <c r="I164" s="141"/>
      <c r="J164" s="142">
        <f>ROUND(I164*H164,2)</f>
        <v>0</v>
      </c>
      <c r="K164" s="138" t="s">
        <v>199</v>
      </c>
      <c r="L164" s="32"/>
      <c r="M164" s="143" t="s">
        <v>1</v>
      </c>
      <c r="N164" s="144" t="s">
        <v>41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200</v>
      </c>
      <c r="AT164" s="147" t="s">
        <v>195</v>
      </c>
      <c r="AU164" s="147" t="s">
        <v>85</v>
      </c>
      <c r="AY164" s="17" t="s">
        <v>191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83</v>
      </c>
      <c r="BK164" s="148">
        <f>ROUND(I164*H164,2)</f>
        <v>0</v>
      </c>
      <c r="BL164" s="17" t="s">
        <v>200</v>
      </c>
      <c r="BM164" s="147" t="s">
        <v>5693</v>
      </c>
    </row>
    <row r="165" spans="2:65" s="1" customFormat="1">
      <c r="B165" s="32"/>
      <c r="D165" s="149" t="s">
        <v>203</v>
      </c>
      <c r="F165" s="150" t="s">
        <v>280</v>
      </c>
      <c r="I165" s="151"/>
      <c r="L165" s="32"/>
      <c r="M165" s="152"/>
      <c r="T165" s="56"/>
      <c r="AT165" s="17" t="s">
        <v>203</v>
      </c>
      <c r="AU165" s="17" t="s">
        <v>85</v>
      </c>
    </row>
    <row r="166" spans="2:65" s="12" customFormat="1">
      <c r="B166" s="153"/>
      <c r="D166" s="154" t="s">
        <v>205</v>
      </c>
      <c r="E166" s="155" t="s">
        <v>1</v>
      </c>
      <c r="F166" s="156" t="s">
        <v>5670</v>
      </c>
      <c r="H166" s="155" t="s">
        <v>1</v>
      </c>
      <c r="I166" s="157"/>
      <c r="L166" s="153"/>
      <c r="M166" s="158"/>
      <c r="T166" s="159"/>
      <c r="AT166" s="155" t="s">
        <v>205</v>
      </c>
      <c r="AU166" s="155" t="s">
        <v>85</v>
      </c>
      <c r="AV166" s="12" t="s">
        <v>83</v>
      </c>
      <c r="AW166" s="12" t="s">
        <v>34</v>
      </c>
      <c r="AX166" s="12" t="s">
        <v>76</v>
      </c>
      <c r="AY166" s="155" t="s">
        <v>191</v>
      </c>
    </row>
    <row r="167" spans="2:65" s="12" customFormat="1">
      <c r="B167" s="153"/>
      <c r="D167" s="154" t="s">
        <v>205</v>
      </c>
      <c r="E167" s="155" t="s">
        <v>1</v>
      </c>
      <c r="F167" s="156" t="s">
        <v>208</v>
      </c>
      <c r="H167" s="155" t="s">
        <v>1</v>
      </c>
      <c r="I167" s="157"/>
      <c r="L167" s="153"/>
      <c r="M167" s="158"/>
      <c r="T167" s="159"/>
      <c r="AT167" s="155" t="s">
        <v>205</v>
      </c>
      <c r="AU167" s="155" t="s">
        <v>85</v>
      </c>
      <c r="AV167" s="12" t="s">
        <v>83</v>
      </c>
      <c r="AW167" s="12" t="s">
        <v>34</v>
      </c>
      <c r="AX167" s="12" t="s">
        <v>76</v>
      </c>
      <c r="AY167" s="155" t="s">
        <v>191</v>
      </c>
    </row>
    <row r="168" spans="2:65" s="12" customFormat="1">
      <c r="B168" s="153"/>
      <c r="D168" s="154" t="s">
        <v>205</v>
      </c>
      <c r="E168" s="155" t="s">
        <v>1</v>
      </c>
      <c r="F168" s="156" t="s">
        <v>5694</v>
      </c>
      <c r="H168" s="155" t="s">
        <v>1</v>
      </c>
      <c r="I168" s="157"/>
      <c r="L168" s="153"/>
      <c r="M168" s="158"/>
      <c r="T168" s="159"/>
      <c r="AT168" s="155" t="s">
        <v>205</v>
      </c>
      <c r="AU168" s="155" t="s">
        <v>85</v>
      </c>
      <c r="AV168" s="12" t="s">
        <v>83</v>
      </c>
      <c r="AW168" s="12" t="s">
        <v>34</v>
      </c>
      <c r="AX168" s="12" t="s">
        <v>76</v>
      </c>
      <c r="AY168" s="155" t="s">
        <v>191</v>
      </c>
    </row>
    <row r="169" spans="2:65" s="13" customFormat="1">
      <c r="B169" s="160"/>
      <c r="D169" s="154" t="s">
        <v>205</v>
      </c>
      <c r="E169" s="161" t="s">
        <v>1</v>
      </c>
      <c r="F169" s="162" t="s">
        <v>5695</v>
      </c>
      <c r="H169" s="163">
        <v>11.2</v>
      </c>
      <c r="I169" s="164"/>
      <c r="L169" s="160"/>
      <c r="M169" s="165"/>
      <c r="T169" s="166"/>
      <c r="AT169" s="161" t="s">
        <v>205</v>
      </c>
      <c r="AU169" s="161" t="s">
        <v>85</v>
      </c>
      <c r="AV169" s="13" t="s">
        <v>85</v>
      </c>
      <c r="AW169" s="13" t="s">
        <v>34</v>
      </c>
      <c r="AX169" s="13" t="s">
        <v>76</v>
      </c>
      <c r="AY169" s="161" t="s">
        <v>191</v>
      </c>
    </row>
    <row r="170" spans="2:65" s="1" customFormat="1" ht="26.45" customHeight="1">
      <c r="B170" s="32"/>
      <c r="C170" s="136" t="s">
        <v>253</v>
      </c>
      <c r="D170" s="136" t="s">
        <v>195</v>
      </c>
      <c r="E170" s="137" t="s">
        <v>5696</v>
      </c>
      <c r="F170" s="138" t="s">
        <v>5697</v>
      </c>
      <c r="G170" s="139" t="s">
        <v>289</v>
      </c>
      <c r="H170" s="140">
        <v>60</v>
      </c>
      <c r="I170" s="141"/>
      <c r="J170" s="142">
        <f>ROUND(I170*H170,2)</f>
        <v>0</v>
      </c>
      <c r="K170" s="138" t="s">
        <v>199</v>
      </c>
      <c r="L170" s="32"/>
      <c r="M170" s="143" t="s">
        <v>1</v>
      </c>
      <c r="N170" s="144" t="s">
        <v>41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200</v>
      </c>
      <c r="AT170" s="147" t="s">
        <v>195</v>
      </c>
      <c r="AU170" s="147" t="s">
        <v>85</v>
      </c>
      <c r="AY170" s="17" t="s">
        <v>191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83</v>
      </c>
      <c r="BK170" s="148">
        <f>ROUND(I170*H170,2)</f>
        <v>0</v>
      </c>
      <c r="BL170" s="17" t="s">
        <v>200</v>
      </c>
      <c r="BM170" s="147" t="s">
        <v>5698</v>
      </c>
    </row>
    <row r="171" spans="2:65" s="1" customFormat="1">
      <c r="B171" s="32"/>
      <c r="D171" s="149" t="s">
        <v>203</v>
      </c>
      <c r="F171" s="150" t="s">
        <v>5699</v>
      </c>
      <c r="I171" s="151"/>
      <c r="L171" s="32"/>
      <c r="M171" s="152"/>
      <c r="T171" s="56"/>
      <c r="AT171" s="17" t="s">
        <v>203</v>
      </c>
      <c r="AU171" s="17" t="s">
        <v>85</v>
      </c>
    </row>
    <row r="172" spans="2:65" s="12" customFormat="1">
      <c r="B172" s="153"/>
      <c r="D172" s="154" t="s">
        <v>205</v>
      </c>
      <c r="E172" s="155" t="s">
        <v>1</v>
      </c>
      <c r="F172" s="156" t="s">
        <v>5670</v>
      </c>
      <c r="H172" s="155" t="s">
        <v>1</v>
      </c>
      <c r="I172" s="157"/>
      <c r="L172" s="153"/>
      <c r="M172" s="158"/>
      <c r="T172" s="159"/>
      <c r="AT172" s="155" t="s">
        <v>205</v>
      </c>
      <c r="AU172" s="155" t="s">
        <v>85</v>
      </c>
      <c r="AV172" s="12" t="s">
        <v>83</v>
      </c>
      <c r="AW172" s="12" t="s">
        <v>34</v>
      </c>
      <c r="AX172" s="12" t="s">
        <v>76</v>
      </c>
      <c r="AY172" s="155" t="s">
        <v>191</v>
      </c>
    </row>
    <row r="173" spans="2:65" s="12" customFormat="1">
      <c r="B173" s="153"/>
      <c r="D173" s="154" t="s">
        <v>205</v>
      </c>
      <c r="E173" s="155" t="s">
        <v>1</v>
      </c>
      <c r="F173" s="156" t="s">
        <v>208</v>
      </c>
      <c r="H173" s="155" t="s">
        <v>1</v>
      </c>
      <c r="I173" s="157"/>
      <c r="L173" s="153"/>
      <c r="M173" s="158"/>
      <c r="T173" s="159"/>
      <c r="AT173" s="155" t="s">
        <v>205</v>
      </c>
      <c r="AU173" s="155" t="s">
        <v>85</v>
      </c>
      <c r="AV173" s="12" t="s">
        <v>83</v>
      </c>
      <c r="AW173" s="12" t="s">
        <v>34</v>
      </c>
      <c r="AX173" s="12" t="s">
        <v>76</v>
      </c>
      <c r="AY173" s="155" t="s">
        <v>191</v>
      </c>
    </row>
    <row r="174" spans="2:65" s="13" customFormat="1">
      <c r="B174" s="160"/>
      <c r="D174" s="154" t="s">
        <v>205</v>
      </c>
      <c r="E174" s="161" t="s">
        <v>1</v>
      </c>
      <c r="F174" s="162" t="s">
        <v>5700</v>
      </c>
      <c r="H174" s="163">
        <v>60</v>
      </c>
      <c r="I174" s="164"/>
      <c r="L174" s="160"/>
      <c r="M174" s="165"/>
      <c r="T174" s="166"/>
      <c r="AT174" s="161" t="s">
        <v>205</v>
      </c>
      <c r="AU174" s="161" t="s">
        <v>85</v>
      </c>
      <c r="AV174" s="13" t="s">
        <v>85</v>
      </c>
      <c r="AW174" s="13" t="s">
        <v>34</v>
      </c>
      <c r="AX174" s="13" t="s">
        <v>76</v>
      </c>
      <c r="AY174" s="161" t="s">
        <v>191</v>
      </c>
    </row>
    <row r="175" spans="2:65" s="11" customFormat="1" ht="22.9" customHeight="1">
      <c r="B175" s="124"/>
      <c r="D175" s="125" t="s">
        <v>75</v>
      </c>
      <c r="E175" s="134" t="s">
        <v>276</v>
      </c>
      <c r="F175" s="134" t="s">
        <v>5701</v>
      </c>
      <c r="I175" s="127"/>
      <c r="J175" s="135">
        <f>BK175</f>
        <v>0</v>
      </c>
      <c r="L175" s="124"/>
      <c r="M175" s="129"/>
      <c r="P175" s="130">
        <f>SUM(P176:P203)</f>
        <v>0</v>
      </c>
      <c r="R175" s="130">
        <f>SUM(R176:R203)</f>
        <v>0</v>
      </c>
      <c r="T175" s="131">
        <f>SUM(T176:T203)</f>
        <v>1.22</v>
      </c>
      <c r="AR175" s="125" t="s">
        <v>83</v>
      </c>
      <c r="AT175" s="132" t="s">
        <v>75</v>
      </c>
      <c r="AU175" s="132" t="s">
        <v>83</v>
      </c>
      <c r="AY175" s="125" t="s">
        <v>191</v>
      </c>
      <c r="BK175" s="133">
        <f>SUM(BK176:BK203)</f>
        <v>0</v>
      </c>
    </row>
    <row r="176" spans="2:65" s="1" customFormat="1" ht="40.9" customHeight="1">
      <c r="B176" s="32"/>
      <c r="C176" s="136" t="s">
        <v>258</v>
      </c>
      <c r="D176" s="136" t="s">
        <v>195</v>
      </c>
      <c r="E176" s="137" t="s">
        <v>5702</v>
      </c>
      <c r="F176" s="138" t="s">
        <v>5703</v>
      </c>
      <c r="G176" s="139" t="s">
        <v>289</v>
      </c>
      <c r="H176" s="140">
        <v>60</v>
      </c>
      <c r="I176" s="141"/>
      <c r="J176" s="142">
        <f>ROUND(I176*H176,2)</f>
        <v>0</v>
      </c>
      <c r="K176" s="138" t="s">
        <v>199</v>
      </c>
      <c r="L176" s="32"/>
      <c r="M176" s="143" t="s">
        <v>1</v>
      </c>
      <c r="N176" s="144" t="s">
        <v>41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200</v>
      </c>
      <c r="AT176" s="147" t="s">
        <v>195</v>
      </c>
      <c r="AU176" s="147" t="s">
        <v>85</v>
      </c>
      <c r="AY176" s="17" t="s">
        <v>191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83</v>
      </c>
      <c r="BK176" s="148">
        <f>ROUND(I176*H176,2)</f>
        <v>0</v>
      </c>
      <c r="BL176" s="17" t="s">
        <v>200</v>
      </c>
      <c r="BM176" s="147" t="s">
        <v>5704</v>
      </c>
    </row>
    <row r="177" spans="2:65" s="1" customFormat="1">
      <c r="B177" s="32"/>
      <c r="D177" s="149" t="s">
        <v>203</v>
      </c>
      <c r="F177" s="150" t="s">
        <v>5705</v>
      </c>
      <c r="I177" s="151"/>
      <c r="L177" s="32"/>
      <c r="M177" s="152"/>
      <c r="T177" s="56"/>
      <c r="AT177" s="17" t="s">
        <v>203</v>
      </c>
      <c r="AU177" s="17" t="s">
        <v>85</v>
      </c>
    </row>
    <row r="178" spans="2:65" s="12" customFormat="1">
      <c r="B178" s="153"/>
      <c r="D178" s="154" t="s">
        <v>205</v>
      </c>
      <c r="E178" s="155" t="s">
        <v>1</v>
      </c>
      <c r="F178" s="156" t="s">
        <v>5706</v>
      </c>
      <c r="H178" s="155" t="s">
        <v>1</v>
      </c>
      <c r="I178" s="157"/>
      <c r="L178" s="153"/>
      <c r="M178" s="158"/>
      <c r="T178" s="159"/>
      <c r="AT178" s="155" t="s">
        <v>205</v>
      </c>
      <c r="AU178" s="155" t="s">
        <v>85</v>
      </c>
      <c r="AV178" s="12" t="s">
        <v>83</v>
      </c>
      <c r="AW178" s="12" t="s">
        <v>34</v>
      </c>
      <c r="AX178" s="12" t="s">
        <v>76</v>
      </c>
      <c r="AY178" s="155" t="s">
        <v>191</v>
      </c>
    </row>
    <row r="179" spans="2:65" s="12" customFormat="1">
      <c r="B179" s="153"/>
      <c r="D179" s="154" t="s">
        <v>205</v>
      </c>
      <c r="E179" s="155" t="s">
        <v>1</v>
      </c>
      <c r="F179" s="156" t="s">
        <v>208</v>
      </c>
      <c r="H179" s="155" t="s">
        <v>1</v>
      </c>
      <c r="I179" s="157"/>
      <c r="L179" s="153"/>
      <c r="M179" s="158"/>
      <c r="T179" s="159"/>
      <c r="AT179" s="155" t="s">
        <v>205</v>
      </c>
      <c r="AU179" s="155" t="s">
        <v>85</v>
      </c>
      <c r="AV179" s="12" t="s">
        <v>83</v>
      </c>
      <c r="AW179" s="12" t="s">
        <v>34</v>
      </c>
      <c r="AX179" s="12" t="s">
        <v>76</v>
      </c>
      <c r="AY179" s="155" t="s">
        <v>191</v>
      </c>
    </row>
    <row r="180" spans="2:65" s="13" customFormat="1">
      <c r="B180" s="160"/>
      <c r="D180" s="154" t="s">
        <v>205</v>
      </c>
      <c r="E180" s="161" t="s">
        <v>1</v>
      </c>
      <c r="F180" s="162" t="s">
        <v>5707</v>
      </c>
      <c r="H180" s="163">
        <v>60</v>
      </c>
      <c r="I180" s="164"/>
      <c r="L180" s="160"/>
      <c r="M180" s="165"/>
      <c r="T180" s="166"/>
      <c r="AT180" s="161" t="s">
        <v>205</v>
      </c>
      <c r="AU180" s="161" t="s">
        <v>85</v>
      </c>
      <c r="AV180" s="13" t="s">
        <v>85</v>
      </c>
      <c r="AW180" s="13" t="s">
        <v>34</v>
      </c>
      <c r="AX180" s="13" t="s">
        <v>76</v>
      </c>
      <c r="AY180" s="161" t="s">
        <v>191</v>
      </c>
    </row>
    <row r="181" spans="2:65" s="1" customFormat="1" ht="24" customHeight="1">
      <c r="B181" s="32"/>
      <c r="C181" s="136" t="s">
        <v>268</v>
      </c>
      <c r="D181" s="136" t="s">
        <v>195</v>
      </c>
      <c r="E181" s="137" t="s">
        <v>5708</v>
      </c>
      <c r="F181" s="138" t="s">
        <v>5709</v>
      </c>
      <c r="G181" s="139" t="s">
        <v>289</v>
      </c>
      <c r="H181" s="140">
        <v>60</v>
      </c>
      <c r="I181" s="141"/>
      <c r="J181" s="142">
        <f>ROUND(I181*H181,2)</f>
        <v>0</v>
      </c>
      <c r="K181" s="138" t="s">
        <v>199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200</v>
      </c>
      <c r="AT181" s="147" t="s">
        <v>195</v>
      </c>
      <c r="AU181" s="147" t="s">
        <v>85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200</v>
      </c>
      <c r="BM181" s="147" t="s">
        <v>5710</v>
      </c>
    </row>
    <row r="182" spans="2:65" s="1" customFormat="1">
      <c r="B182" s="32"/>
      <c r="D182" s="149" t="s">
        <v>203</v>
      </c>
      <c r="F182" s="150" t="s">
        <v>5711</v>
      </c>
      <c r="I182" s="151"/>
      <c r="L182" s="32"/>
      <c r="M182" s="152"/>
      <c r="T182" s="56"/>
      <c r="AT182" s="17" t="s">
        <v>203</v>
      </c>
      <c r="AU182" s="17" t="s">
        <v>85</v>
      </c>
    </row>
    <row r="183" spans="2:65" s="12" customFormat="1">
      <c r="B183" s="153"/>
      <c r="D183" s="154" t="s">
        <v>205</v>
      </c>
      <c r="E183" s="155" t="s">
        <v>1</v>
      </c>
      <c r="F183" s="156" t="s">
        <v>5706</v>
      </c>
      <c r="H183" s="155" t="s">
        <v>1</v>
      </c>
      <c r="I183" s="157"/>
      <c r="L183" s="153"/>
      <c r="M183" s="158"/>
      <c r="T183" s="159"/>
      <c r="AT183" s="155" t="s">
        <v>205</v>
      </c>
      <c r="AU183" s="155" t="s">
        <v>85</v>
      </c>
      <c r="AV183" s="12" t="s">
        <v>83</v>
      </c>
      <c r="AW183" s="12" t="s">
        <v>34</v>
      </c>
      <c r="AX183" s="12" t="s">
        <v>76</v>
      </c>
      <c r="AY183" s="155" t="s">
        <v>191</v>
      </c>
    </row>
    <row r="184" spans="2:65" s="12" customFormat="1">
      <c r="B184" s="153"/>
      <c r="D184" s="154" t="s">
        <v>205</v>
      </c>
      <c r="E184" s="155" t="s">
        <v>1</v>
      </c>
      <c r="F184" s="156" t="s">
        <v>208</v>
      </c>
      <c r="H184" s="155" t="s">
        <v>1</v>
      </c>
      <c r="I184" s="157"/>
      <c r="L184" s="153"/>
      <c r="M184" s="158"/>
      <c r="T184" s="159"/>
      <c r="AT184" s="155" t="s">
        <v>205</v>
      </c>
      <c r="AU184" s="155" t="s">
        <v>85</v>
      </c>
      <c r="AV184" s="12" t="s">
        <v>83</v>
      </c>
      <c r="AW184" s="12" t="s">
        <v>34</v>
      </c>
      <c r="AX184" s="12" t="s">
        <v>76</v>
      </c>
      <c r="AY184" s="155" t="s">
        <v>191</v>
      </c>
    </row>
    <row r="185" spans="2:65" s="13" customFormat="1">
      <c r="B185" s="160"/>
      <c r="D185" s="154" t="s">
        <v>205</v>
      </c>
      <c r="E185" s="161" t="s">
        <v>1</v>
      </c>
      <c r="F185" s="162" t="s">
        <v>5707</v>
      </c>
      <c r="H185" s="163">
        <v>60</v>
      </c>
      <c r="I185" s="164"/>
      <c r="L185" s="160"/>
      <c r="M185" s="165"/>
      <c r="T185" s="166"/>
      <c r="AT185" s="161" t="s">
        <v>205</v>
      </c>
      <c r="AU185" s="161" t="s">
        <v>85</v>
      </c>
      <c r="AV185" s="13" t="s">
        <v>85</v>
      </c>
      <c r="AW185" s="13" t="s">
        <v>34</v>
      </c>
      <c r="AX185" s="13" t="s">
        <v>76</v>
      </c>
      <c r="AY185" s="161" t="s">
        <v>191</v>
      </c>
    </row>
    <row r="186" spans="2:65" s="1" customFormat="1" ht="26.45" customHeight="1">
      <c r="B186" s="32"/>
      <c r="C186" s="136" t="s">
        <v>276</v>
      </c>
      <c r="D186" s="136" t="s">
        <v>195</v>
      </c>
      <c r="E186" s="137" t="s">
        <v>5712</v>
      </c>
      <c r="F186" s="138" t="s">
        <v>5713</v>
      </c>
      <c r="G186" s="139" t="s">
        <v>289</v>
      </c>
      <c r="H186" s="140">
        <v>4</v>
      </c>
      <c r="I186" s="141"/>
      <c r="J186" s="142">
        <f>ROUND(I186*H186,2)</f>
        <v>0</v>
      </c>
      <c r="K186" s="138" t="s">
        <v>199</v>
      </c>
      <c r="L186" s="32"/>
      <c r="M186" s="143" t="s">
        <v>1</v>
      </c>
      <c r="N186" s="144" t="s">
        <v>41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200</v>
      </c>
      <c r="AT186" s="147" t="s">
        <v>195</v>
      </c>
      <c r="AU186" s="147" t="s">
        <v>85</v>
      </c>
      <c r="AY186" s="17" t="s">
        <v>191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83</v>
      </c>
      <c r="BK186" s="148">
        <f>ROUND(I186*H186,2)</f>
        <v>0</v>
      </c>
      <c r="BL186" s="17" t="s">
        <v>200</v>
      </c>
      <c r="BM186" s="147" t="s">
        <v>5714</v>
      </c>
    </row>
    <row r="187" spans="2:65" s="1" customFormat="1">
      <c r="B187" s="32"/>
      <c r="D187" s="149" t="s">
        <v>203</v>
      </c>
      <c r="F187" s="150" t="s">
        <v>5715</v>
      </c>
      <c r="I187" s="151"/>
      <c r="L187" s="32"/>
      <c r="M187" s="152"/>
      <c r="T187" s="56"/>
      <c r="AT187" s="17" t="s">
        <v>203</v>
      </c>
      <c r="AU187" s="17" t="s">
        <v>85</v>
      </c>
    </row>
    <row r="188" spans="2:65" s="12" customFormat="1">
      <c r="B188" s="153"/>
      <c r="D188" s="154" t="s">
        <v>205</v>
      </c>
      <c r="E188" s="155" t="s">
        <v>1</v>
      </c>
      <c r="F188" s="156" t="s">
        <v>5706</v>
      </c>
      <c r="H188" s="155" t="s">
        <v>1</v>
      </c>
      <c r="I188" s="157"/>
      <c r="L188" s="153"/>
      <c r="M188" s="158"/>
      <c r="T188" s="159"/>
      <c r="AT188" s="155" t="s">
        <v>205</v>
      </c>
      <c r="AU188" s="155" t="s">
        <v>85</v>
      </c>
      <c r="AV188" s="12" t="s">
        <v>83</v>
      </c>
      <c r="AW188" s="12" t="s">
        <v>34</v>
      </c>
      <c r="AX188" s="12" t="s">
        <v>76</v>
      </c>
      <c r="AY188" s="155" t="s">
        <v>191</v>
      </c>
    </row>
    <row r="189" spans="2:65" s="12" customFormat="1">
      <c r="B189" s="153"/>
      <c r="D189" s="154" t="s">
        <v>205</v>
      </c>
      <c r="E189" s="155" t="s">
        <v>1</v>
      </c>
      <c r="F189" s="156" t="s">
        <v>208</v>
      </c>
      <c r="H189" s="155" t="s">
        <v>1</v>
      </c>
      <c r="I189" s="157"/>
      <c r="L189" s="153"/>
      <c r="M189" s="158"/>
      <c r="T189" s="159"/>
      <c r="AT189" s="155" t="s">
        <v>205</v>
      </c>
      <c r="AU189" s="155" t="s">
        <v>85</v>
      </c>
      <c r="AV189" s="12" t="s">
        <v>83</v>
      </c>
      <c r="AW189" s="12" t="s">
        <v>34</v>
      </c>
      <c r="AX189" s="12" t="s">
        <v>76</v>
      </c>
      <c r="AY189" s="155" t="s">
        <v>191</v>
      </c>
    </row>
    <row r="190" spans="2:65" s="12" customFormat="1">
      <c r="B190" s="153"/>
      <c r="D190" s="154" t="s">
        <v>205</v>
      </c>
      <c r="E190" s="155" t="s">
        <v>1</v>
      </c>
      <c r="F190" s="156" t="s">
        <v>5716</v>
      </c>
      <c r="H190" s="155" t="s">
        <v>1</v>
      </c>
      <c r="I190" s="157"/>
      <c r="L190" s="153"/>
      <c r="M190" s="158"/>
      <c r="T190" s="159"/>
      <c r="AT190" s="155" t="s">
        <v>205</v>
      </c>
      <c r="AU190" s="155" t="s">
        <v>85</v>
      </c>
      <c r="AV190" s="12" t="s">
        <v>83</v>
      </c>
      <c r="AW190" s="12" t="s">
        <v>34</v>
      </c>
      <c r="AX190" s="12" t="s">
        <v>76</v>
      </c>
      <c r="AY190" s="155" t="s">
        <v>191</v>
      </c>
    </row>
    <row r="191" spans="2:65" s="13" customFormat="1">
      <c r="B191" s="160"/>
      <c r="D191" s="154" t="s">
        <v>205</v>
      </c>
      <c r="E191" s="161" t="s">
        <v>1</v>
      </c>
      <c r="F191" s="162" t="s">
        <v>5717</v>
      </c>
      <c r="H191" s="163">
        <v>2</v>
      </c>
      <c r="I191" s="164"/>
      <c r="L191" s="160"/>
      <c r="M191" s="165"/>
      <c r="T191" s="166"/>
      <c r="AT191" s="161" t="s">
        <v>205</v>
      </c>
      <c r="AU191" s="161" t="s">
        <v>85</v>
      </c>
      <c r="AV191" s="13" t="s">
        <v>85</v>
      </c>
      <c r="AW191" s="13" t="s">
        <v>34</v>
      </c>
      <c r="AX191" s="13" t="s">
        <v>76</v>
      </c>
      <c r="AY191" s="161" t="s">
        <v>191</v>
      </c>
    </row>
    <row r="192" spans="2:65" s="12" customFormat="1">
      <c r="B192" s="153"/>
      <c r="D192" s="154" t="s">
        <v>205</v>
      </c>
      <c r="E192" s="155" t="s">
        <v>1</v>
      </c>
      <c r="F192" s="156" t="s">
        <v>5718</v>
      </c>
      <c r="H192" s="155" t="s">
        <v>1</v>
      </c>
      <c r="I192" s="157"/>
      <c r="L192" s="153"/>
      <c r="M192" s="158"/>
      <c r="T192" s="159"/>
      <c r="AT192" s="155" t="s">
        <v>205</v>
      </c>
      <c r="AU192" s="155" t="s">
        <v>85</v>
      </c>
      <c r="AV192" s="12" t="s">
        <v>83</v>
      </c>
      <c r="AW192" s="12" t="s">
        <v>34</v>
      </c>
      <c r="AX192" s="12" t="s">
        <v>76</v>
      </c>
      <c r="AY192" s="155" t="s">
        <v>191</v>
      </c>
    </row>
    <row r="193" spans="2:65" s="13" customFormat="1">
      <c r="B193" s="160"/>
      <c r="D193" s="154" t="s">
        <v>205</v>
      </c>
      <c r="E193" s="161" t="s">
        <v>1</v>
      </c>
      <c r="F193" s="162" t="s">
        <v>5717</v>
      </c>
      <c r="H193" s="163">
        <v>2</v>
      </c>
      <c r="I193" s="164"/>
      <c r="L193" s="160"/>
      <c r="M193" s="165"/>
      <c r="T193" s="166"/>
      <c r="AT193" s="161" t="s">
        <v>205</v>
      </c>
      <c r="AU193" s="161" t="s">
        <v>85</v>
      </c>
      <c r="AV193" s="13" t="s">
        <v>85</v>
      </c>
      <c r="AW193" s="13" t="s">
        <v>34</v>
      </c>
      <c r="AX193" s="13" t="s">
        <v>76</v>
      </c>
      <c r="AY193" s="161" t="s">
        <v>191</v>
      </c>
    </row>
    <row r="194" spans="2:65" s="1" customFormat="1" ht="26.45" customHeight="1">
      <c r="B194" s="32"/>
      <c r="C194" s="136" t="s">
        <v>8</v>
      </c>
      <c r="D194" s="136" t="s">
        <v>195</v>
      </c>
      <c r="E194" s="137" t="s">
        <v>5719</v>
      </c>
      <c r="F194" s="138" t="s">
        <v>5720</v>
      </c>
      <c r="G194" s="139" t="s">
        <v>289</v>
      </c>
      <c r="H194" s="140">
        <v>2</v>
      </c>
      <c r="I194" s="141"/>
      <c r="J194" s="142">
        <f>ROUND(I194*H194,2)</f>
        <v>0</v>
      </c>
      <c r="K194" s="138" t="s">
        <v>199</v>
      </c>
      <c r="L194" s="32"/>
      <c r="M194" s="143" t="s">
        <v>1</v>
      </c>
      <c r="N194" s="144" t="s">
        <v>41</v>
      </c>
      <c r="P194" s="145">
        <f>O194*H194</f>
        <v>0</v>
      </c>
      <c r="Q194" s="145">
        <v>0</v>
      </c>
      <c r="R194" s="145">
        <f>Q194*H194</f>
        <v>0</v>
      </c>
      <c r="S194" s="145">
        <v>0.17</v>
      </c>
      <c r="T194" s="146">
        <f>S194*H194</f>
        <v>0.34</v>
      </c>
      <c r="AR194" s="147" t="s">
        <v>200</v>
      </c>
      <c r="AT194" s="147" t="s">
        <v>195</v>
      </c>
      <c r="AU194" s="147" t="s">
        <v>85</v>
      </c>
      <c r="AY194" s="17" t="s">
        <v>191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83</v>
      </c>
      <c r="BK194" s="148">
        <f>ROUND(I194*H194,2)</f>
        <v>0</v>
      </c>
      <c r="BL194" s="17" t="s">
        <v>200</v>
      </c>
      <c r="BM194" s="147" t="s">
        <v>5721</v>
      </c>
    </row>
    <row r="195" spans="2:65" s="1" customFormat="1">
      <c r="B195" s="32"/>
      <c r="D195" s="149" t="s">
        <v>203</v>
      </c>
      <c r="F195" s="150" t="s">
        <v>5722</v>
      </c>
      <c r="I195" s="151"/>
      <c r="L195" s="32"/>
      <c r="M195" s="152"/>
      <c r="T195" s="56"/>
      <c r="AT195" s="17" t="s">
        <v>203</v>
      </c>
      <c r="AU195" s="17" t="s">
        <v>85</v>
      </c>
    </row>
    <row r="196" spans="2:65" s="12" customFormat="1">
      <c r="B196" s="153"/>
      <c r="D196" s="154" t="s">
        <v>205</v>
      </c>
      <c r="E196" s="155" t="s">
        <v>1</v>
      </c>
      <c r="F196" s="156" t="s">
        <v>5706</v>
      </c>
      <c r="H196" s="155" t="s">
        <v>1</v>
      </c>
      <c r="I196" s="157"/>
      <c r="L196" s="153"/>
      <c r="M196" s="158"/>
      <c r="T196" s="159"/>
      <c r="AT196" s="155" t="s">
        <v>205</v>
      </c>
      <c r="AU196" s="155" t="s">
        <v>85</v>
      </c>
      <c r="AV196" s="12" t="s">
        <v>83</v>
      </c>
      <c r="AW196" s="12" t="s">
        <v>34</v>
      </c>
      <c r="AX196" s="12" t="s">
        <v>76</v>
      </c>
      <c r="AY196" s="155" t="s">
        <v>191</v>
      </c>
    </row>
    <row r="197" spans="2:65" s="12" customFormat="1">
      <c r="B197" s="153"/>
      <c r="D197" s="154" t="s">
        <v>205</v>
      </c>
      <c r="E197" s="155" t="s">
        <v>1</v>
      </c>
      <c r="F197" s="156" t="s">
        <v>208</v>
      </c>
      <c r="H197" s="155" t="s">
        <v>1</v>
      </c>
      <c r="I197" s="157"/>
      <c r="L197" s="153"/>
      <c r="M197" s="158"/>
      <c r="T197" s="159"/>
      <c r="AT197" s="155" t="s">
        <v>205</v>
      </c>
      <c r="AU197" s="155" t="s">
        <v>85</v>
      </c>
      <c r="AV197" s="12" t="s">
        <v>83</v>
      </c>
      <c r="AW197" s="12" t="s">
        <v>34</v>
      </c>
      <c r="AX197" s="12" t="s">
        <v>76</v>
      </c>
      <c r="AY197" s="155" t="s">
        <v>191</v>
      </c>
    </row>
    <row r="198" spans="2:65" s="13" customFormat="1">
      <c r="B198" s="160"/>
      <c r="D198" s="154" t="s">
        <v>205</v>
      </c>
      <c r="E198" s="161" t="s">
        <v>1</v>
      </c>
      <c r="F198" s="162" t="s">
        <v>5723</v>
      </c>
      <c r="H198" s="163">
        <v>2</v>
      </c>
      <c r="I198" s="164"/>
      <c r="L198" s="160"/>
      <c r="M198" s="165"/>
      <c r="T198" s="166"/>
      <c r="AT198" s="161" t="s">
        <v>205</v>
      </c>
      <c r="AU198" s="161" t="s">
        <v>85</v>
      </c>
      <c r="AV198" s="13" t="s">
        <v>85</v>
      </c>
      <c r="AW198" s="13" t="s">
        <v>34</v>
      </c>
      <c r="AX198" s="13" t="s">
        <v>76</v>
      </c>
      <c r="AY198" s="161" t="s">
        <v>191</v>
      </c>
    </row>
    <row r="199" spans="2:65" s="1" customFormat="1" ht="26.45" customHeight="1">
      <c r="B199" s="32"/>
      <c r="C199" s="136" t="s">
        <v>193</v>
      </c>
      <c r="D199" s="136" t="s">
        <v>195</v>
      </c>
      <c r="E199" s="137" t="s">
        <v>5724</v>
      </c>
      <c r="F199" s="138" t="s">
        <v>5725</v>
      </c>
      <c r="G199" s="139" t="s">
        <v>289</v>
      </c>
      <c r="H199" s="140">
        <v>2</v>
      </c>
      <c r="I199" s="141"/>
      <c r="J199" s="142">
        <f>ROUND(I199*H199,2)</f>
        <v>0</v>
      </c>
      <c r="K199" s="138" t="s">
        <v>199</v>
      </c>
      <c r="L199" s="32"/>
      <c r="M199" s="143" t="s">
        <v>1</v>
      </c>
      <c r="N199" s="144" t="s">
        <v>41</v>
      </c>
      <c r="P199" s="145">
        <f>O199*H199</f>
        <v>0</v>
      </c>
      <c r="Q199" s="145">
        <v>0</v>
      </c>
      <c r="R199" s="145">
        <f>Q199*H199</f>
        <v>0</v>
      </c>
      <c r="S199" s="145">
        <v>0.44</v>
      </c>
      <c r="T199" s="146">
        <f>S199*H199</f>
        <v>0.88</v>
      </c>
      <c r="AR199" s="147" t="s">
        <v>200</v>
      </c>
      <c r="AT199" s="147" t="s">
        <v>195</v>
      </c>
      <c r="AU199" s="147" t="s">
        <v>85</v>
      </c>
      <c r="AY199" s="17" t="s">
        <v>191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83</v>
      </c>
      <c r="BK199" s="148">
        <f>ROUND(I199*H199,2)</f>
        <v>0</v>
      </c>
      <c r="BL199" s="17" t="s">
        <v>200</v>
      </c>
      <c r="BM199" s="147" t="s">
        <v>5726</v>
      </c>
    </row>
    <row r="200" spans="2:65" s="1" customFormat="1">
      <c r="B200" s="32"/>
      <c r="D200" s="149" t="s">
        <v>203</v>
      </c>
      <c r="F200" s="150" t="s">
        <v>5727</v>
      </c>
      <c r="I200" s="151"/>
      <c r="L200" s="32"/>
      <c r="M200" s="152"/>
      <c r="T200" s="56"/>
      <c r="AT200" s="17" t="s">
        <v>203</v>
      </c>
      <c r="AU200" s="17" t="s">
        <v>85</v>
      </c>
    </row>
    <row r="201" spans="2:65" s="12" customFormat="1">
      <c r="B201" s="153"/>
      <c r="D201" s="154" t="s">
        <v>205</v>
      </c>
      <c r="E201" s="155" t="s">
        <v>1</v>
      </c>
      <c r="F201" s="156" t="s">
        <v>5706</v>
      </c>
      <c r="H201" s="155" t="s">
        <v>1</v>
      </c>
      <c r="I201" s="157"/>
      <c r="L201" s="153"/>
      <c r="M201" s="158"/>
      <c r="T201" s="159"/>
      <c r="AT201" s="155" t="s">
        <v>205</v>
      </c>
      <c r="AU201" s="155" t="s">
        <v>85</v>
      </c>
      <c r="AV201" s="12" t="s">
        <v>83</v>
      </c>
      <c r="AW201" s="12" t="s">
        <v>34</v>
      </c>
      <c r="AX201" s="12" t="s">
        <v>76</v>
      </c>
      <c r="AY201" s="155" t="s">
        <v>191</v>
      </c>
    </row>
    <row r="202" spans="2:65" s="12" customFormat="1">
      <c r="B202" s="153"/>
      <c r="D202" s="154" t="s">
        <v>205</v>
      </c>
      <c r="E202" s="155" t="s">
        <v>1</v>
      </c>
      <c r="F202" s="156" t="s">
        <v>208</v>
      </c>
      <c r="H202" s="155" t="s">
        <v>1</v>
      </c>
      <c r="I202" s="157"/>
      <c r="L202" s="153"/>
      <c r="M202" s="158"/>
      <c r="T202" s="159"/>
      <c r="AT202" s="155" t="s">
        <v>205</v>
      </c>
      <c r="AU202" s="155" t="s">
        <v>85</v>
      </c>
      <c r="AV202" s="12" t="s">
        <v>83</v>
      </c>
      <c r="AW202" s="12" t="s">
        <v>34</v>
      </c>
      <c r="AX202" s="12" t="s">
        <v>76</v>
      </c>
      <c r="AY202" s="155" t="s">
        <v>191</v>
      </c>
    </row>
    <row r="203" spans="2:65" s="13" customFormat="1">
      <c r="B203" s="160"/>
      <c r="D203" s="154" t="s">
        <v>205</v>
      </c>
      <c r="E203" s="161" t="s">
        <v>1</v>
      </c>
      <c r="F203" s="162" t="s">
        <v>5728</v>
      </c>
      <c r="H203" s="163">
        <v>2</v>
      </c>
      <c r="I203" s="164"/>
      <c r="L203" s="160"/>
      <c r="M203" s="165"/>
      <c r="T203" s="166"/>
      <c r="AT203" s="161" t="s">
        <v>205</v>
      </c>
      <c r="AU203" s="161" t="s">
        <v>85</v>
      </c>
      <c r="AV203" s="13" t="s">
        <v>85</v>
      </c>
      <c r="AW203" s="13" t="s">
        <v>34</v>
      </c>
      <c r="AX203" s="13" t="s">
        <v>76</v>
      </c>
      <c r="AY203" s="161" t="s">
        <v>191</v>
      </c>
    </row>
    <row r="204" spans="2:65" s="11" customFormat="1" ht="22.9" customHeight="1">
      <c r="B204" s="124"/>
      <c r="D204" s="125" t="s">
        <v>75</v>
      </c>
      <c r="E204" s="134" t="s">
        <v>285</v>
      </c>
      <c r="F204" s="134" t="s">
        <v>5729</v>
      </c>
      <c r="I204" s="127"/>
      <c r="J204" s="135">
        <f>BK204</f>
        <v>0</v>
      </c>
      <c r="L204" s="124"/>
      <c r="M204" s="129"/>
      <c r="P204" s="130">
        <f>SUM(P205:P249)</f>
        <v>0</v>
      </c>
      <c r="R204" s="130">
        <f>SUM(R205:R249)</f>
        <v>1.75E-3</v>
      </c>
      <c r="T204" s="131">
        <f>SUM(T205:T249)</f>
        <v>0</v>
      </c>
      <c r="AR204" s="125" t="s">
        <v>83</v>
      </c>
      <c r="AT204" s="132" t="s">
        <v>75</v>
      </c>
      <c r="AU204" s="132" t="s">
        <v>83</v>
      </c>
      <c r="AY204" s="125" t="s">
        <v>191</v>
      </c>
      <c r="BK204" s="133">
        <f>SUM(BK205:BK249)</f>
        <v>0</v>
      </c>
    </row>
    <row r="205" spans="2:65" s="1" customFormat="1" ht="26.45" customHeight="1">
      <c r="B205" s="32"/>
      <c r="C205" s="136" t="s">
        <v>294</v>
      </c>
      <c r="D205" s="136" t="s">
        <v>195</v>
      </c>
      <c r="E205" s="137" t="s">
        <v>5730</v>
      </c>
      <c r="F205" s="138" t="s">
        <v>5731</v>
      </c>
      <c r="G205" s="139" t="s">
        <v>198</v>
      </c>
      <c r="H205" s="140">
        <v>20.5</v>
      </c>
      <c r="I205" s="141"/>
      <c r="J205" s="142">
        <f>ROUND(I205*H205,2)</f>
        <v>0</v>
      </c>
      <c r="K205" s="138" t="s">
        <v>199</v>
      </c>
      <c r="L205" s="32"/>
      <c r="M205" s="143" t="s">
        <v>1</v>
      </c>
      <c r="N205" s="144" t="s">
        <v>41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200</v>
      </c>
      <c r="AT205" s="147" t="s">
        <v>195</v>
      </c>
      <c r="AU205" s="147" t="s">
        <v>85</v>
      </c>
      <c r="AY205" s="17" t="s">
        <v>191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83</v>
      </c>
      <c r="BK205" s="148">
        <f>ROUND(I205*H205,2)</f>
        <v>0</v>
      </c>
      <c r="BL205" s="17" t="s">
        <v>200</v>
      </c>
      <c r="BM205" s="147" t="s">
        <v>5732</v>
      </c>
    </row>
    <row r="206" spans="2:65" s="1" customFormat="1">
      <c r="B206" s="32"/>
      <c r="D206" s="149" t="s">
        <v>203</v>
      </c>
      <c r="F206" s="150" t="s">
        <v>5733</v>
      </c>
      <c r="I206" s="151"/>
      <c r="L206" s="32"/>
      <c r="M206" s="152"/>
      <c r="T206" s="56"/>
      <c r="AT206" s="17" t="s">
        <v>203</v>
      </c>
      <c r="AU206" s="17" t="s">
        <v>85</v>
      </c>
    </row>
    <row r="207" spans="2:65" s="12" customFormat="1">
      <c r="B207" s="153"/>
      <c r="D207" s="154" t="s">
        <v>205</v>
      </c>
      <c r="E207" s="155" t="s">
        <v>1</v>
      </c>
      <c r="F207" s="156" t="s">
        <v>5734</v>
      </c>
      <c r="H207" s="155" t="s">
        <v>1</v>
      </c>
      <c r="I207" s="157"/>
      <c r="L207" s="153"/>
      <c r="M207" s="158"/>
      <c r="T207" s="159"/>
      <c r="AT207" s="155" t="s">
        <v>205</v>
      </c>
      <c r="AU207" s="155" t="s">
        <v>85</v>
      </c>
      <c r="AV207" s="12" t="s">
        <v>83</v>
      </c>
      <c r="AW207" s="12" t="s">
        <v>34</v>
      </c>
      <c r="AX207" s="12" t="s">
        <v>76</v>
      </c>
      <c r="AY207" s="155" t="s">
        <v>191</v>
      </c>
    </row>
    <row r="208" spans="2:65" s="13" customFormat="1">
      <c r="B208" s="160"/>
      <c r="D208" s="154" t="s">
        <v>205</v>
      </c>
      <c r="E208" s="161" t="s">
        <v>1</v>
      </c>
      <c r="F208" s="162" t="s">
        <v>5735</v>
      </c>
      <c r="H208" s="163">
        <v>13.5</v>
      </c>
      <c r="I208" s="164"/>
      <c r="L208" s="160"/>
      <c r="M208" s="165"/>
      <c r="T208" s="166"/>
      <c r="AT208" s="161" t="s">
        <v>205</v>
      </c>
      <c r="AU208" s="161" t="s">
        <v>85</v>
      </c>
      <c r="AV208" s="13" t="s">
        <v>85</v>
      </c>
      <c r="AW208" s="13" t="s">
        <v>34</v>
      </c>
      <c r="AX208" s="13" t="s">
        <v>76</v>
      </c>
      <c r="AY208" s="161" t="s">
        <v>191</v>
      </c>
    </row>
    <row r="209" spans="2:65" s="12" customFormat="1">
      <c r="B209" s="153"/>
      <c r="D209" s="154" t="s">
        <v>205</v>
      </c>
      <c r="E209" s="155" t="s">
        <v>1</v>
      </c>
      <c r="F209" s="156" t="s">
        <v>5736</v>
      </c>
      <c r="H209" s="155" t="s">
        <v>1</v>
      </c>
      <c r="I209" s="157"/>
      <c r="L209" s="153"/>
      <c r="M209" s="158"/>
      <c r="T209" s="159"/>
      <c r="AT209" s="155" t="s">
        <v>205</v>
      </c>
      <c r="AU209" s="155" t="s">
        <v>85</v>
      </c>
      <c r="AV209" s="12" t="s">
        <v>83</v>
      </c>
      <c r="AW209" s="12" t="s">
        <v>34</v>
      </c>
      <c r="AX209" s="12" t="s">
        <v>76</v>
      </c>
      <c r="AY209" s="155" t="s">
        <v>191</v>
      </c>
    </row>
    <row r="210" spans="2:65" s="13" customFormat="1">
      <c r="B210" s="160"/>
      <c r="D210" s="154" t="s">
        <v>205</v>
      </c>
      <c r="E210" s="161" t="s">
        <v>1</v>
      </c>
      <c r="F210" s="162" t="s">
        <v>5737</v>
      </c>
      <c r="H210" s="163">
        <v>7</v>
      </c>
      <c r="I210" s="164"/>
      <c r="L210" s="160"/>
      <c r="M210" s="165"/>
      <c r="T210" s="166"/>
      <c r="AT210" s="161" t="s">
        <v>205</v>
      </c>
      <c r="AU210" s="161" t="s">
        <v>85</v>
      </c>
      <c r="AV210" s="13" t="s">
        <v>85</v>
      </c>
      <c r="AW210" s="13" t="s">
        <v>34</v>
      </c>
      <c r="AX210" s="13" t="s">
        <v>76</v>
      </c>
      <c r="AY210" s="161" t="s">
        <v>191</v>
      </c>
    </row>
    <row r="211" spans="2:65" s="1" customFormat="1" ht="26.45" customHeight="1">
      <c r="B211" s="32"/>
      <c r="C211" s="136" t="s">
        <v>302</v>
      </c>
      <c r="D211" s="136" t="s">
        <v>195</v>
      </c>
      <c r="E211" s="137" t="s">
        <v>5738</v>
      </c>
      <c r="F211" s="138" t="s">
        <v>5739</v>
      </c>
      <c r="G211" s="139" t="s">
        <v>198</v>
      </c>
      <c r="H211" s="140">
        <v>6.5</v>
      </c>
      <c r="I211" s="141"/>
      <c r="J211" s="142">
        <f>ROUND(I211*H211,2)</f>
        <v>0</v>
      </c>
      <c r="K211" s="138" t="s">
        <v>199</v>
      </c>
      <c r="L211" s="32"/>
      <c r="M211" s="143" t="s">
        <v>1</v>
      </c>
      <c r="N211" s="144" t="s">
        <v>41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200</v>
      </c>
      <c r="AT211" s="147" t="s">
        <v>195</v>
      </c>
      <c r="AU211" s="147" t="s">
        <v>85</v>
      </c>
      <c r="AY211" s="17" t="s">
        <v>191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83</v>
      </c>
      <c r="BK211" s="148">
        <f>ROUND(I211*H211,2)</f>
        <v>0</v>
      </c>
      <c r="BL211" s="17" t="s">
        <v>200</v>
      </c>
      <c r="BM211" s="147" t="s">
        <v>5740</v>
      </c>
    </row>
    <row r="212" spans="2:65" s="1" customFormat="1">
      <c r="B212" s="32"/>
      <c r="D212" s="149" t="s">
        <v>203</v>
      </c>
      <c r="F212" s="150" t="s">
        <v>5741</v>
      </c>
      <c r="I212" s="151"/>
      <c r="L212" s="32"/>
      <c r="M212" s="152"/>
      <c r="T212" s="56"/>
      <c r="AT212" s="17" t="s">
        <v>203</v>
      </c>
      <c r="AU212" s="17" t="s">
        <v>85</v>
      </c>
    </row>
    <row r="213" spans="2:65" s="12" customFormat="1">
      <c r="B213" s="153"/>
      <c r="D213" s="154" t="s">
        <v>205</v>
      </c>
      <c r="E213" s="155" t="s">
        <v>1</v>
      </c>
      <c r="F213" s="156" t="s">
        <v>5742</v>
      </c>
      <c r="H213" s="155" t="s">
        <v>1</v>
      </c>
      <c r="I213" s="157"/>
      <c r="L213" s="153"/>
      <c r="M213" s="158"/>
      <c r="T213" s="159"/>
      <c r="AT213" s="155" t="s">
        <v>205</v>
      </c>
      <c r="AU213" s="155" t="s">
        <v>85</v>
      </c>
      <c r="AV213" s="12" t="s">
        <v>83</v>
      </c>
      <c r="AW213" s="12" t="s">
        <v>34</v>
      </c>
      <c r="AX213" s="12" t="s">
        <v>76</v>
      </c>
      <c r="AY213" s="155" t="s">
        <v>191</v>
      </c>
    </row>
    <row r="214" spans="2:65" s="13" customFormat="1">
      <c r="B214" s="160"/>
      <c r="D214" s="154" t="s">
        <v>205</v>
      </c>
      <c r="E214" s="161" t="s">
        <v>1</v>
      </c>
      <c r="F214" s="162" t="s">
        <v>5743</v>
      </c>
      <c r="H214" s="163">
        <v>6.5</v>
      </c>
      <c r="I214" s="164"/>
      <c r="L214" s="160"/>
      <c r="M214" s="165"/>
      <c r="T214" s="166"/>
      <c r="AT214" s="161" t="s">
        <v>205</v>
      </c>
      <c r="AU214" s="161" t="s">
        <v>85</v>
      </c>
      <c r="AV214" s="13" t="s">
        <v>85</v>
      </c>
      <c r="AW214" s="13" t="s">
        <v>34</v>
      </c>
      <c r="AX214" s="13" t="s">
        <v>76</v>
      </c>
      <c r="AY214" s="161" t="s">
        <v>191</v>
      </c>
    </row>
    <row r="215" spans="2:65" s="1" customFormat="1" ht="36" customHeight="1">
      <c r="B215" s="32"/>
      <c r="C215" s="136" t="s">
        <v>224</v>
      </c>
      <c r="D215" s="136" t="s">
        <v>195</v>
      </c>
      <c r="E215" s="137" t="s">
        <v>5744</v>
      </c>
      <c r="F215" s="138" t="s">
        <v>5745</v>
      </c>
      <c r="G215" s="139" t="s">
        <v>198</v>
      </c>
      <c r="H215" s="140">
        <v>156</v>
      </c>
      <c r="I215" s="141"/>
      <c r="J215" s="142">
        <f>ROUND(I215*H215,2)</f>
        <v>0</v>
      </c>
      <c r="K215" s="138" t="s">
        <v>199</v>
      </c>
      <c r="L215" s="32"/>
      <c r="M215" s="143" t="s">
        <v>1</v>
      </c>
      <c r="N215" s="144" t="s">
        <v>41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200</v>
      </c>
      <c r="AT215" s="147" t="s">
        <v>195</v>
      </c>
      <c r="AU215" s="147" t="s">
        <v>85</v>
      </c>
      <c r="AY215" s="17" t="s">
        <v>191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83</v>
      </c>
      <c r="BK215" s="148">
        <f>ROUND(I215*H215,2)</f>
        <v>0</v>
      </c>
      <c r="BL215" s="17" t="s">
        <v>200</v>
      </c>
      <c r="BM215" s="147" t="s">
        <v>5746</v>
      </c>
    </row>
    <row r="216" spans="2:65" s="1" customFormat="1">
      <c r="B216" s="32"/>
      <c r="D216" s="149" t="s">
        <v>203</v>
      </c>
      <c r="F216" s="150" t="s">
        <v>5747</v>
      </c>
      <c r="I216" s="151"/>
      <c r="L216" s="32"/>
      <c r="M216" s="152"/>
      <c r="T216" s="56"/>
      <c r="AT216" s="17" t="s">
        <v>203</v>
      </c>
      <c r="AU216" s="17" t="s">
        <v>85</v>
      </c>
    </row>
    <row r="217" spans="2:65" s="13" customFormat="1">
      <c r="B217" s="160"/>
      <c r="D217" s="154" t="s">
        <v>205</v>
      </c>
      <c r="F217" s="162" t="s">
        <v>5748</v>
      </c>
      <c r="H217" s="163">
        <v>156</v>
      </c>
      <c r="I217" s="164"/>
      <c r="L217" s="160"/>
      <c r="M217" s="165"/>
      <c r="T217" s="166"/>
      <c r="AT217" s="161" t="s">
        <v>205</v>
      </c>
      <c r="AU217" s="161" t="s">
        <v>85</v>
      </c>
      <c r="AV217" s="13" t="s">
        <v>85</v>
      </c>
      <c r="AW217" s="13" t="s">
        <v>4</v>
      </c>
      <c r="AX217" s="13" t="s">
        <v>83</v>
      </c>
      <c r="AY217" s="161" t="s">
        <v>191</v>
      </c>
    </row>
    <row r="218" spans="2:65" s="1" customFormat="1" ht="24" customHeight="1">
      <c r="B218" s="32"/>
      <c r="C218" s="136" t="s">
        <v>266</v>
      </c>
      <c r="D218" s="136" t="s">
        <v>195</v>
      </c>
      <c r="E218" s="137" t="s">
        <v>5749</v>
      </c>
      <c r="F218" s="138" t="s">
        <v>5750</v>
      </c>
      <c r="G218" s="139" t="s">
        <v>198</v>
      </c>
      <c r="H218" s="140">
        <v>13.5</v>
      </c>
      <c r="I218" s="141"/>
      <c r="J218" s="142">
        <f>ROUND(I218*H218,2)</f>
        <v>0</v>
      </c>
      <c r="K218" s="138" t="s">
        <v>199</v>
      </c>
      <c r="L218" s="32"/>
      <c r="M218" s="143" t="s">
        <v>1</v>
      </c>
      <c r="N218" s="144" t="s">
        <v>41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200</v>
      </c>
      <c r="AT218" s="147" t="s">
        <v>195</v>
      </c>
      <c r="AU218" s="147" t="s">
        <v>85</v>
      </c>
      <c r="AY218" s="17" t="s">
        <v>191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83</v>
      </c>
      <c r="BK218" s="148">
        <f>ROUND(I218*H218,2)</f>
        <v>0</v>
      </c>
      <c r="BL218" s="17" t="s">
        <v>200</v>
      </c>
      <c r="BM218" s="147" t="s">
        <v>5751</v>
      </c>
    </row>
    <row r="219" spans="2:65" s="1" customFormat="1">
      <c r="B219" s="32"/>
      <c r="D219" s="149" t="s">
        <v>203</v>
      </c>
      <c r="F219" s="150" t="s">
        <v>5752</v>
      </c>
      <c r="I219" s="151"/>
      <c r="L219" s="32"/>
      <c r="M219" s="152"/>
      <c r="T219" s="56"/>
      <c r="AT219" s="17" t="s">
        <v>203</v>
      </c>
      <c r="AU219" s="17" t="s">
        <v>85</v>
      </c>
    </row>
    <row r="220" spans="2:65" s="12" customFormat="1">
      <c r="B220" s="153"/>
      <c r="D220" s="154" t="s">
        <v>205</v>
      </c>
      <c r="E220" s="155" t="s">
        <v>1</v>
      </c>
      <c r="F220" s="156" t="s">
        <v>5736</v>
      </c>
      <c r="H220" s="155" t="s">
        <v>1</v>
      </c>
      <c r="I220" s="157"/>
      <c r="L220" s="153"/>
      <c r="M220" s="158"/>
      <c r="T220" s="159"/>
      <c r="AT220" s="155" t="s">
        <v>205</v>
      </c>
      <c r="AU220" s="155" t="s">
        <v>85</v>
      </c>
      <c r="AV220" s="12" t="s">
        <v>83</v>
      </c>
      <c r="AW220" s="12" t="s">
        <v>34</v>
      </c>
      <c r="AX220" s="12" t="s">
        <v>76</v>
      </c>
      <c r="AY220" s="155" t="s">
        <v>191</v>
      </c>
    </row>
    <row r="221" spans="2:65" s="13" customFormat="1">
      <c r="B221" s="160"/>
      <c r="D221" s="154" t="s">
        <v>205</v>
      </c>
      <c r="E221" s="161" t="s">
        <v>1</v>
      </c>
      <c r="F221" s="162" t="s">
        <v>5735</v>
      </c>
      <c r="H221" s="163">
        <v>13.5</v>
      </c>
      <c r="I221" s="164"/>
      <c r="L221" s="160"/>
      <c r="M221" s="165"/>
      <c r="T221" s="166"/>
      <c r="AT221" s="161" t="s">
        <v>205</v>
      </c>
      <c r="AU221" s="161" t="s">
        <v>85</v>
      </c>
      <c r="AV221" s="13" t="s">
        <v>85</v>
      </c>
      <c r="AW221" s="13" t="s">
        <v>34</v>
      </c>
      <c r="AX221" s="13" t="s">
        <v>76</v>
      </c>
      <c r="AY221" s="161" t="s">
        <v>191</v>
      </c>
    </row>
    <row r="222" spans="2:65" s="1" customFormat="1" ht="36" customHeight="1">
      <c r="B222" s="32"/>
      <c r="C222" s="136" t="s">
        <v>285</v>
      </c>
      <c r="D222" s="136" t="s">
        <v>195</v>
      </c>
      <c r="E222" s="137" t="s">
        <v>5753</v>
      </c>
      <c r="F222" s="138" t="s">
        <v>5754</v>
      </c>
      <c r="G222" s="139" t="s">
        <v>289</v>
      </c>
      <c r="H222" s="140">
        <v>70</v>
      </c>
      <c r="I222" s="141"/>
      <c r="J222" s="142">
        <f>ROUND(I222*H222,2)</f>
        <v>0</v>
      </c>
      <c r="K222" s="138" t="s">
        <v>199</v>
      </c>
      <c r="L222" s="32"/>
      <c r="M222" s="143" t="s">
        <v>1</v>
      </c>
      <c r="N222" s="144" t="s">
        <v>41</v>
      </c>
      <c r="P222" s="145">
        <f>O222*H222</f>
        <v>0</v>
      </c>
      <c r="Q222" s="145">
        <v>0</v>
      </c>
      <c r="R222" s="145">
        <f>Q222*H222</f>
        <v>0</v>
      </c>
      <c r="S222" s="145">
        <v>0</v>
      </c>
      <c r="T222" s="146">
        <f>S222*H222</f>
        <v>0</v>
      </c>
      <c r="AR222" s="147" t="s">
        <v>200</v>
      </c>
      <c r="AT222" s="147" t="s">
        <v>195</v>
      </c>
      <c r="AU222" s="147" t="s">
        <v>85</v>
      </c>
      <c r="AY222" s="17" t="s">
        <v>191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83</v>
      </c>
      <c r="BK222" s="148">
        <f>ROUND(I222*H222,2)</f>
        <v>0</v>
      </c>
      <c r="BL222" s="17" t="s">
        <v>200</v>
      </c>
      <c r="BM222" s="147" t="s">
        <v>5755</v>
      </c>
    </row>
    <row r="223" spans="2:65" s="1" customFormat="1">
      <c r="B223" s="32"/>
      <c r="D223" s="149" t="s">
        <v>203</v>
      </c>
      <c r="F223" s="150" t="s">
        <v>5756</v>
      </c>
      <c r="I223" s="151"/>
      <c r="L223" s="32"/>
      <c r="M223" s="152"/>
      <c r="T223" s="56"/>
      <c r="AT223" s="17" t="s">
        <v>203</v>
      </c>
      <c r="AU223" s="17" t="s">
        <v>85</v>
      </c>
    </row>
    <row r="224" spans="2:65" s="12" customFormat="1">
      <c r="B224" s="153"/>
      <c r="D224" s="154" t="s">
        <v>205</v>
      </c>
      <c r="E224" s="155" t="s">
        <v>1</v>
      </c>
      <c r="F224" s="156" t="s">
        <v>5664</v>
      </c>
      <c r="H224" s="155" t="s">
        <v>1</v>
      </c>
      <c r="I224" s="157"/>
      <c r="L224" s="153"/>
      <c r="M224" s="158"/>
      <c r="T224" s="159"/>
      <c r="AT224" s="155" t="s">
        <v>205</v>
      </c>
      <c r="AU224" s="155" t="s">
        <v>85</v>
      </c>
      <c r="AV224" s="12" t="s">
        <v>83</v>
      </c>
      <c r="AW224" s="12" t="s">
        <v>34</v>
      </c>
      <c r="AX224" s="12" t="s">
        <v>76</v>
      </c>
      <c r="AY224" s="155" t="s">
        <v>191</v>
      </c>
    </row>
    <row r="225" spans="2:65" s="12" customFormat="1">
      <c r="B225" s="153"/>
      <c r="D225" s="154" t="s">
        <v>205</v>
      </c>
      <c r="E225" s="155" t="s">
        <v>1</v>
      </c>
      <c r="F225" s="156" t="s">
        <v>208</v>
      </c>
      <c r="H225" s="155" t="s">
        <v>1</v>
      </c>
      <c r="I225" s="157"/>
      <c r="L225" s="153"/>
      <c r="M225" s="158"/>
      <c r="T225" s="159"/>
      <c r="AT225" s="155" t="s">
        <v>205</v>
      </c>
      <c r="AU225" s="155" t="s">
        <v>85</v>
      </c>
      <c r="AV225" s="12" t="s">
        <v>83</v>
      </c>
      <c r="AW225" s="12" t="s">
        <v>34</v>
      </c>
      <c r="AX225" s="12" t="s">
        <v>76</v>
      </c>
      <c r="AY225" s="155" t="s">
        <v>191</v>
      </c>
    </row>
    <row r="226" spans="2:65" s="12" customFormat="1">
      <c r="B226" s="153"/>
      <c r="D226" s="154" t="s">
        <v>205</v>
      </c>
      <c r="E226" s="155" t="s">
        <v>1</v>
      </c>
      <c r="F226" s="156" t="s">
        <v>207</v>
      </c>
      <c r="H226" s="155" t="s">
        <v>1</v>
      </c>
      <c r="I226" s="157"/>
      <c r="L226" s="153"/>
      <c r="M226" s="158"/>
      <c r="T226" s="159"/>
      <c r="AT226" s="155" t="s">
        <v>205</v>
      </c>
      <c r="AU226" s="155" t="s">
        <v>85</v>
      </c>
      <c r="AV226" s="12" t="s">
        <v>83</v>
      </c>
      <c r="AW226" s="12" t="s">
        <v>34</v>
      </c>
      <c r="AX226" s="12" t="s">
        <v>76</v>
      </c>
      <c r="AY226" s="155" t="s">
        <v>191</v>
      </c>
    </row>
    <row r="227" spans="2:65" s="13" customFormat="1">
      <c r="B227" s="160"/>
      <c r="D227" s="154" t="s">
        <v>205</v>
      </c>
      <c r="E227" s="161" t="s">
        <v>1</v>
      </c>
      <c r="F227" s="162" t="s">
        <v>5757</v>
      </c>
      <c r="H227" s="163">
        <v>70</v>
      </c>
      <c r="I227" s="164"/>
      <c r="L227" s="160"/>
      <c r="M227" s="165"/>
      <c r="T227" s="166"/>
      <c r="AT227" s="161" t="s">
        <v>205</v>
      </c>
      <c r="AU227" s="161" t="s">
        <v>85</v>
      </c>
      <c r="AV227" s="13" t="s">
        <v>85</v>
      </c>
      <c r="AW227" s="13" t="s">
        <v>34</v>
      </c>
      <c r="AX227" s="13" t="s">
        <v>76</v>
      </c>
      <c r="AY227" s="161" t="s">
        <v>191</v>
      </c>
    </row>
    <row r="228" spans="2:65" s="1" customFormat="1" ht="26.45" customHeight="1">
      <c r="B228" s="32"/>
      <c r="C228" s="136" t="s">
        <v>329</v>
      </c>
      <c r="D228" s="136" t="s">
        <v>195</v>
      </c>
      <c r="E228" s="137" t="s">
        <v>5758</v>
      </c>
      <c r="F228" s="138" t="s">
        <v>5759</v>
      </c>
      <c r="G228" s="139" t="s">
        <v>289</v>
      </c>
      <c r="H228" s="140">
        <v>70</v>
      </c>
      <c r="I228" s="141"/>
      <c r="J228" s="142">
        <f>ROUND(I228*H228,2)</f>
        <v>0</v>
      </c>
      <c r="K228" s="138" t="s">
        <v>199</v>
      </c>
      <c r="L228" s="32"/>
      <c r="M228" s="143" t="s">
        <v>1</v>
      </c>
      <c r="N228" s="144" t="s">
        <v>41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200</v>
      </c>
      <c r="AT228" s="147" t="s">
        <v>195</v>
      </c>
      <c r="AU228" s="147" t="s">
        <v>85</v>
      </c>
      <c r="AY228" s="17" t="s">
        <v>191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83</v>
      </c>
      <c r="BK228" s="148">
        <f>ROUND(I228*H228,2)</f>
        <v>0</v>
      </c>
      <c r="BL228" s="17" t="s">
        <v>200</v>
      </c>
      <c r="BM228" s="147" t="s">
        <v>5760</v>
      </c>
    </row>
    <row r="229" spans="2:65" s="1" customFormat="1">
      <c r="B229" s="32"/>
      <c r="D229" s="149" t="s">
        <v>203</v>
      </c>
      <c r="F229" s="150" t="s">
        <v>5761</v>
      </c>
      <c r="I229" s="151"/>
      <c r="L229" s="32"/>
      <c r="M229" s="152"/>
      <c r="T229" s="56"/>
      <c r="AT229" s="17" t="s">
        <v>203</v>
      </c>
      <c r="AU229" s="17" t="s">
        <v>85</v>
      </c>
    </row>
    <row r="230" spans="2:65" s="12" customFormat="1">
      <c r="B230" s="153"/>
      <c r="D230" s="154" t="s">
        <v>205</v>
      </c>
      <c r="E230" s="155" t="s">
        <v>1</v>
      </c>
      <c r="F230" s="156" t="s">
        <v>5664</v>
      </c>
      <c r="H230" s="155" t="s">
        <v>1</v>
      </c>
      <c r="I230" s="157"/>
      <c r="L230" s="153"/>
      <c r="M230" s="158"/>
      <c r="T230" s="159"/>
      <c r="AT230" s="155" t="s">
        <v>205</v>
      </c>
      <c r="AU230" s="155" t="s">
        <v>85</v>
      </c>
      <c r="AV230" s="12" t="s">
        <v>83</v>
      </c>
      <c r="AW230" s="12" t="s">
        <v>34</v>
      </c>
      <c r="AX230" s="12" t="s">
        <v>76</v>
      </c>
      <c r="AY230" s="155" t="s">
        <v>191</v>
      </c>
    </row>
    <row r="231" spans="2:65" s="12" customFormat="1">
      <c r="B231" s="153"/>
      <c r="D231" s="154" t="s">
        <v>205</v>
      </c>
      <c r="E231" s="155" t="s">
        <v>1</v>
      </c>
      <c r="F231" s="156" t="s">
        <v>208</v>
      </c>
      <c r="H231" s="155" t="s">
        <v>1</v>
      </c>
      <c r="I231" s="157"/>
      <c r="L231" s="153"/>
      <c r="M231" s="158"/>
      <c r="T231" s="159"/>
      <c r="AT231" s="155" t="s">
        <v>205</v>
      </c>
      <c r="AU231" s="155" t="s">
        <v>85</v>
      </c>
      <c r="AV231" s="12" t="s">
        <v>83</v>
      </c>
      <c r="AW231" s="12" t="s">
        <v>34</v>
      </c>
      <c r="AX231" s="12" t="s">
        <v>76</v>
      </c>
      <c r="AY231" s="155" t="s">
        <v>191</v>
      </c>
    </row>
    <row r="232" spans="2:65" s="12" customFormat="1">
      <c r="B232" s="153"/>
      <c r="D232" s="154" t="s">
        <v>205</v>
      </c>
      <c r="E232" s="155" t="s">
        <v>1</v>
      </c>
      <c r="F232" s="156" t="s">
        <v>207</v>
      </c>
      <c r="H232" s="155" t="s">
        <v>1</v>
      </c>
      <c r="I232" s="157"/>
      <c r="L232" s="153"/>
      <c r="M232" s="158"/>
      <c r="T232" s="159"/>
      <c r="AT232" s="155" t="s">
        <v>205</v>
      </c>
      <c r="AU232" s="155" t="s">
        <v>85</v>
      </c>
      <c r="AV232" s="12" t="s">
        <v>83</v>
      </c>
      <c r="AW232" s="12" t="s">
        <v>34</v>
      </c>
      <c r="AX232" s="12" t="s">
        <v>76</v>
      </c>
      <c r="AY232" s="155" t="s">
        <v>191</v>
      </c>
    </row>
    <row r="233" spans="2:65" s="13" customFormat="1">
      <c r="B233" s="160"/>
      <c r="D233" s="154" t="s">
        <v>205</v>
      </c>
      <c r="E233" s="161" t="s">
        <v>1</v>
      </c>
      <c r="F233" s="162" t="s">
        <v>5757</v>
      </c>
      <c r="H233" s="163">
        <v>70</v>
      </c>
      <c r="I233" s="164"/>
      <c r="L233" s="160"/>
      <c r="M233" s="165"/>
      <c r="T233" s="166"/>
      <c r="AT233" s="161" t="s">
        <v>205</v>
      </c>
      <c r="AU233" s="161" t="s">
        <v>85</v>
      </c>
      <c r="AV233" s="13" t="s">
        <v>85</v>
      </c>
      <c r="AW233" s="13" t="s">
        <v>34</v>
      </c>
      <c r="AX233" s="13" t="s">
        <v>76</v>
      </c>
      <c r="AY233" s="161" t="s">
        <v>191</v>
      </c>
    </row>
    <row r="234" spans="2:65" s="1" customFormat="1" ht="16.5" customHeight="1">
      <c r="B234" s="32"/>
      <c r="C234" s="181" t="s">
        <v>336</v>
      </c>
      <c r="D234" s="181" t="s">
        <v>388</v>
      </c>
      <c r="E234" s="182" t="s">
        <v>5762</v>
      </c>
      <c r="F234" s="183" t="s">
        <v>5763</v>
      </c>
      <c r="G234" s="184" t="s">
        <v>937</v>
      </c>
      <c r="H234" s="185">
        <v>1.75</v>
      </c>
      <c r="I234" s="186"/>
      <c r="J234" s="187">
        <f>ROUND(I234*H234,2)</f>
        <v>0</v>
      </c>
      <c r="K234" s="183" t="s">
        <v>199</v>
      </c>
      <c r="L234" s="188"/>
      <c r="M234" s="189" t="s">
        <v>1</v>
      </c>
      <c r="N234" s="190" t="s">
        <v>41</v>
      </c>
      <c r="P234" s="145">
        <f>O234*H234</f>
        <v>0</v>
      </c>
      <c r="Q234" s="145">
        <v>1E-3</v>
      </c>
      <c r="R234" s="145">
        <f>Q234*H234</f>
        <v>1.75E-3</v>
      </c>
      <c r="S234" s="145">
        <v>0</v>
      </c>
      <c r="T234" s="146">
        <f>S234*H234</f>
        <v>0</v>
      </c>
      <c r="AR234" s="147" t="s">
        <v>253</v>
      </c>
      <c r="AT234" s="147" t="s">
        <v>388</v>
      </c>
      <c r="AU234" s="147" t="s">
        <v>85</v>
      </c>
      <c r="AY234" s="17" t="s">
        <v>191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83</v>
      </c>
      <c r="BK234" s="148">
        <f>ROUND(I234*H234,2)</f>
        <v>0</v>
      </c>
      <c r="BL234" s="17" t="s">
        <v>200</v>
      </c>
      <c r="BM234" s="147" t="s">
        <v>5764</v>
      </c>
    </row>
    <row r="235" spans="2:65" s="13" customFormat="1">
      <c r="B235" s="160"/>
      <c r="D235" s="154" t="s">
        <v>205</v>
      </c>
      <c r="F235" s="162" t="s">
        <v>5765</v>
      </c>
      <c r="H235" s="163">
        <v>1.75</v>
      </c>
      <c r="I235" s="164"/>
      <c r="L235" s="160"/>
      <c r="M235" s="165"/>
      <c r="T235" s="166"/>
      <c r="AT235" s="161" t="s">
        <v>205</v>
      </c>
      <c r="AU235" s="161" t="s">
        <v>85</v>
      </c>
      <c r="AV235" s="13" t="s">
        <v>85</v>
      </c>
      <c r="AW235" s="13" t="s">
        <v>4</v>
      </c>
      <c r="AX235" s="13" t="s">
        <v>83</v>
      </c>
      <c r="AY235" s="161" t="s">
        <v>191</v>
      </c>
    </row>
    <row r="236" spans="2:65" s="1" customFormat="1" ht="26.45" customHeight="1">
      <c r="B236" s="32"/>
      <c r="C236" s="136" t="s">
        <v>7</v>
      </c>
      <c r="D236" s="136" t="s">
        <v>195</v>
      </c>
      <c r="E236" s="137" t="s">
        <v>5766</v>
      </c>
      <c r="F236" s="138" t="s">
        <v>5767</v>
      </c>
      <c r="G236" s="139" t="s">
        <v>289</v>
      </c>
      <c r="H236" s="140">
        <v>70</v>
      </c>
      <c r="I236" s="141"/>
      <c r="J236" s="142">
        <f>ROUND(I236*H236,2)</f>
        <v>0</v>
      </c>
      <c r="K236" s="138" t="s">
        <v>199</v>
      </c>
      <c r="L236" s="32"/>
      <c r="M236" s="143" t="s">
        <v>1</v>
      </c>
      <c r="N236" s="144" t="s">
        <v>41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200</v>
      </c>
      <c r="AT236" s="147" t="s">
        <v>195</v>
      </c>
      <c r="AU236" s="147" t="s">
        <v>85</v>
      </c>
      <c r="AY236" s="17" t="s">
        <v>191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83</v>
      </c>
      <c r="BK236" s="148">
        <f>ROUND(I236*H236,2)</f>
        <v>0</v>
      </c>
      <c r="BL236" s="17" t="s">
        <v>200</v>
      </c>
      <c r="BM236" s="147" t="s">
        <v>5768</v>
      </c>
    </row>
    <row r="237" spans="2:65" s="1" customFormat="1">
      <c r="B237" s="32"/>
      <c r="D237" s="149" t="s">
        <v>203</v>
      </c>
      <c r="F237" s="150" t="s">
        <v>5769</v>
      </c>
      <c r="I237" s="151"/>
      <c r="L237" s="32"/>
      <c r="M237" s="152"/>
      <c r="T237" s="56"/>
      <c r="AT237" s="17" t="s">
        <v>203</v>
      </c>
      <c r="AU237" s="17" t="s">
        <v>85</v>
      </c>
    </row>
    <row r="238" spans="2:65" s="1" customFormat="1">
      <c r="B238" s="32"/>
      <c r="D238" s="154" t="s">
        <v>5770</v>
      </c>
      <c r="F238" s="205" t="s">
        <v>5771</v>
      </c>
      <c r="I238" s="151"/>
      <c r="L238" s="32"/>
      <c r="M238" s="152"/>
      <c r="T238" s="56"/>
      <c r="AT238" s="17" t="s">
        <v>5770</v>
      </c>
      <c r="AU238" s="17" t="s">
        <v>85</v>
      </c>
    </row>
    <row r="239" spans="2:65" s="12" customFormat="1">
      <c r="B239" s="153"/>
      <c r="D239" s="154" t="s">
        <v>205</v>
      </c>
      <c r="E239" s="155" t="s">
        <v>1</v>
      </c>
      <c r="F239" s="156" t="s">
        <v>5664</v>
      </c>
      <c r="H239" s="155" t="s">
        <v>1</v>
      </c>
      <c r="I239" s="157"/>
      <c r="L239" s="153"/>
      <c r="M239" s="158"/>
      <c r="T239" s="159"/>
      <c r="AT239" s="155" t="s">
        <v>205</v>
      </c>
      <c r="AU239" s="155" t="s">
        <v>85</v>
      </c>
      <c r="AV239" s="12" t="s">
        <v>83</v>
      </c>
      <c r="AW239" s="12" t="s">
        <v>34</v>
      </c>
      <c r="AX239" s="12" t="s">
        <v>76</v>
      </c>
      <c r="AY239" s="155" t="s">
        <v>191</v>
      </c>
    </row>
    <row r="240" spans="2:65" s="12" customFormat="1">
      <c r="B240" s="153"/>
      <c r="D240" s="154" t="s">
        <v>205</v>
      </c>
      <c r="E240" s="155" t="s">
        <v>1</v>
      </c>
      <c r="F240" s="156" t="s">
        <v>208</v>
      </c>
      <c r="H240" s="155" t="s">
        <v>1</v>
      </c>
      <c r="I240" s="157"/>
      <c r="L240" s="153"/>
      <c r="M240" s="158"/>
      <c r="T240" s="159"/>
      <c r="AT240" s="155" t="s">
        <v>205</v>
      </c>
      <c r="AU240" s="155" t="s">
        <v>85</v>
      </c>
      <c r="AV240" s="12" t="s">
        <v>83</v>
      </c>
      <c r="AW240" s="12" t="s">
        <v>34</v>
      </c>
      <c r="AX240" s="12" t="s">
        <v>76</v>
      </c>
      <c r="AY240" s="155" t="s">
        <v>191</v>
      </c>
    </row>
    <row r="241" spans="2:65" s="12" customFormat="1">
      <c r="B241" s="153"/>
      <c r="D241" s="154" t="s">
        <v>205</v>
      </c>
      <c r="E241" s="155" t="s">
        <v>1</v>
      </c>
      <c r="F241" s="156" t="s">
        <v>207</v>
      </c>
      <c r="H241" s="155" t="s">
        <v>1</v>
      </c>
      <c r="I241" s="157"/>
      <c r="L241" s="153"/>
      <c r="M241" s="158"/>
      <c r="T241" s="159"/>
      <c r="AT241" s="155" t="s">
        <v>205</v>
      </c>
      <c r="AU241" s="155" t="s">
        <v>85</v>
      </c>
      <c r="AV241" s="12" t="s">
        <v>83</v>
      </c>
      <c r="AW241" s="12" t="s">
        <v>34</v>
      </c>
      <c r="AX241" s="12" t="s">
        <v>76</v>
      </c>
      <c r="AY241" s="155" t="s">
        <v>191</v>
      </c>
    </row>
    <row r="242" spans="2:65" s="12" customFormat="1">
      <c r="B242" s="153"/>
      <c r="D242" s="154" t="s">
        <v>205</v>
      </c>
      <c r="E242" s="155" t="s">
        <v>1</v>
      </c>
      <c r="F242" s="156" t="s">
        <v>5772</v>
      </c>
      <c r="H242" s="155" t="s">
        <v>1</v>
      </c>
      <c r="I242" s="157"/>
      <c r="L242" s="153"/>
      <c r="M242" s="158"/>
      <c r="T242" s="159"/>
      <c r="AT242" s="155" t="s">
        <v>205</v>
      </c>
      <c r="AU242" s="155" t="s">
        <v>85</v>
      </c>
      <c r="AV242" s="12" t="s">
        <v>83</v>
      </c>
      <c r="AW242" s="12" t="s">
        <v>34</v>
      </c>
      <c r="AX242" s="12" t="s">
        <v>76</v>
      </c>
      <c r="AY242" s="155" t="s">
        <v>191</v>
      </c>
    </row>
    <row r="243" spans="2:65" s="13" customFormat="1">
      <c r="B243" s="160"/>
      <c r="D243" s="154" t="s">
        <v>205</v>
      </c>
      <c r="E243" s="161" t="s">
        <v>1</v>
      </c>
      <c r="F243" s="162" t="s">
        <v>5757</v>
      </c>
      <c r="H243" s="163">
        <v>70</v>
      </c>
      <c r="I243" s="164"/>
      <c r="L243" s="160"/>
      <c r="M243" s="165"/>
      <c r="T243" s="166"/>
      <c r="AT243" s="161" t="s">
        <v>205</v>
      </c>
      <c r="AU243" s="161" t="s">
        <v>85</v>
      </c>
      <c r="AV243" s="13" t="s">
        <v>85</v>
      </c>
      <c r="AW243" s="13" t="s">
        <v>34</v>
      </c>
      <c r="AX243" s="13" t="s">
        <v>76</v>
      </c>
      <c r="AY243" s="161" t="s">
        <v>191</v>
      </c>
    </row>
    <row r="244" spans="2:65" s="1" customFormat="1" ht="24" customHeight="1">
      <c r="B244" s="32"/>
      <c r="C244" s="136" t="s">
        <v>350</v>
      </c>
      <c r="D244" s="136" t="s">
        <v>195</v>
      </c>
      <c r="E244" s="137" t="s">
        <v>5773</v>
      </c>
      <c r="F244" s="138" t="s">
        <v>5774</v>
      </c>
      <c r="G244" s="139" t="s">
        <v>289</v>
      </c>
      <c r="H244" s="140">
        <v>70</v>
      </c>
      <c r="I244" s="141"/>
      <c r="J244" s="142">
        <f>ROUND(I244*H244,2)</f>
        <v>0</v>
      </c>
      <c r="K244" s="138" t="s">
        <v>199</v>
      </c>
      <c r="L244" s="32"/>
      <c r="M244" s="143" t="s">
        <v>1</v>
      </c>
      <c r="N244" s="144" t="s">
        <v>41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200</v>
      </c>
      <c r="AT244" s="147" t="s">
        <v>195</v>
      </c>
      <c r="AU244" s="147" t="s">
        <v>85</v>
      </c>
      <c r="AY244" s="17" t="s">
        <v>191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83</v>
      </c>
      <c r="BK244" s="148">
        <f>ROUND(I244*H244,2)</f>
        <v>0</v>
      </c>
      <c r="BL244" s="17" t="s">
        <v>200</v>
      </c>
      <c r="BM244" s="147" t="s">
        <v>5775</v>
      </c>
    </row>
    <row r="245" spans="2:65" s="1" customFormat="1">
      <c r="B245" s="32"/>
      <c r="D245" s="149" t="s">
        <v>203</v>
      </c>
      <c r="F245" s="150" t="s">
        <v>5776</v>
      </c>
      <c r="I245" s="151"/>
      <c r="L245" s="32"/>
      <c r="M245" s="152"/>
      <c r="T245" s="56"/>
      <c r="AT245" s="17" t="s">
        <v>203</v>
      </c>
      <c r="AU245" s="17" t="s">
        <v>85</v>
      </c>
    </row>
    <row r="246" spans="2:65" s="12" customFormat="1">
      <c r="B246" s="153"/>
      <c r="D246" s="154" t="s">
        <v>205</v>
      </c>
      <c r="E246" s="155" t="s">
        <v>1</v>
      </c>
      <c r="F246" s="156" t="s">
        <v>5664</v>
      </c>
      <c r="H246" s="155" t="s">
        <v>1</v>
      </c>
      <c r="I246" s="157"/>
      <c r="L246" s="153"/>
      <c r="M246" s="158"/>
      <c r="T246" s="159"/>
      <c r="AT246" s="155" t="s">
        <v>205</v>
      </c>
      <c r="AU246" s="155" t="s">
        <v>85</v>
      </c>
      <c r="AV246" s="12" t="s">
        <v>83</v>
      </c>
      <c r="AW246" s="12" t="s">
        <v>34</v>
      </c>
      <c r="AX246" s="12" t="s">
        <v>76</v>
      </c>
      <c r="AY246" s="155" t="s">
        <v>191</v>
      </c>
    </row>
    <row r="247" spans="2:65" s="12" customFormat="1">
      <c r="B247" s="153"/>
      <c r="D247" s="154" t="s">
        <v>205</v>
      </c>
      <c r="E247" s="155" t="s">
        <v>1</v>
      </c>
      <c r="F247" s="156" t="s">
        <v>208</v>
      </c>
      <c r="H247" s="155" t="s">
        <v>1</v>
      </c>
      <c r="I247" s="157"/>
      <c r="L247" s="153"/>
      <c r="M247" s="158"/>
      <c r="T247" s="159"/>
      <c r="AT247" s="155" t="s">
        <v>205</v>
      </c>
      <c r="AU247" s="155" t="s">
        <v>85</v>
      </c>
      <c r="AV247" s="12" t="s">
        <v>83</v>
      </c>
      <c r="AW247" s="12" t="s">
        <v>34</v>
      </c>
      <c r="AX247" s="12" t="s">
        <v>76</v>
      </c>
      <c r="AY247" s="155" t="s">
        <v>191</v>
      </c>
    </row>
    <row r="248" spans="2:65" s="12" customFormat="1">
      <c r="B248" s="153"/>
      <c r="D248" s="154" t="s">
        <v>205</v>
      </c>
      <c r="E248" s="155" t="s">
        <v>1</v>
      </c>
      <c r="F248" s="156" t="s">
        <v>207</v>
      </c>
      <c r="H248" s="155" t="s">
        <v>1</v>
      </c>
      <c r="I248" s="157"/>
      <c r="L248" s="153"/>
      <c r="M248" s="158"/>
      <c r="T248" s="159"/>
      <c r="AT248" s="155" t="s">
        <v>205</v>
      </c>
      <c r="AU248" s="155" t="s">
        <v>85</v>
      </c>
      <c r="AV248" s="12" t="s">
        <v>83</v>
      </c>
      <c r="AW248" s="12" t="s">
        <v>34</v>
      </c>
      <c r="AX248" s="12" t="s">
        <v>76</v>
      </c>
      <c r="AY248" s="155" t="s">
        <v>191</v>
      </c>
    </row>
    <row r="249" spans="2:65" s="13" customFormat="1">
      <c r="B249" s="160"/>
      <c r="D249" s="154" t="s">
        <v>205</v>
      </c>
      <c r="E249" s="161" t="s">
        <v>1</v>
      </c>
      <c r="F249" s="162" t="s">
        <v>5757</v>
      </c>
      <c r="H249" s="163">
        <v>70</v>
      </c>
      <c r="I249" s="164"/>
      <c r="L249" s="160"/>
      <c r="M249" s="165"/>
      <c r="T249" s="166"/>
      <c r="AT249" s="161" t="s">
        <v>205</v>
      </c>
      <c r="AU249" s="161" t="s">
        <v>85</v>
      </c>
      <c r="AV249" s="13" t="s">
        <v>85</v>
      </c>
      <c r="AW249" s="13" t="s">
        <v>34</v>
      </c>
      <c r="AX249" s="13" t="s">
        <v>76</v>
      </c>
      <c r="AY249" s="161" t="s">
        <v>191</v>
      </c>
    </row>
    <row r="250" spans="2:65" s="11" customFormat="1" ht="22.9" customHeight="1">
      <c r="B250" s="124"/>
      <c r="D250" s="125" t="s">
        <v>75</v>
      </c>
      <c r="E250" s="134" t="s">
        <v>230</v>
      </c>
      <c r="F250" s="134" t="s">
        <v>5777</v>
      </c>
      <c r="I250" s="127"/>
      <c r="J250" s="135">
        <f>BK250</f>
        <v>0</v>
      </c>
      <c r="L250" s="124"/>
      <c r="M250" s="129"/>
      <c r="P250" s="130">
        <f>SUM(P251:P276)</f>
        <v>0</v>
      </c>
      <c r="R250" s="130">
        <f>SUM(R251:R276)</f>
        <v>12.81208</v>
      </c>
      <c r="T250" s="131">
        <f>SUM(T251:T276)</f>
        <v>0</v>
      </c>
      <c r="AR250" s="125" t="s">
        <v>83</v>
      </c>
      <c r="AT250" s="132" t="s">
        <v>75</v>
      </c>
      <c r="AU250" s="132" t="s">
        <v>83</v>
      </c>
      <c r="AY250" s="125" t="s">
        <v>191</v>
      </c>
      <c r="BK250" s="133">
        <f>SUM(BK251:BK276)</f>
        <v>0</v>
      </c>
    </row>
    <row r="251" spans="2:65" s="1" customFormat="1" ht="26.45" customHeight="1">
      <c r="B251" s="32"/>
      <c r="C251" s="136" t="s">
        <v>356</v>
      </c>
      <c r="D251" s="136" t="s">
        <v>195</v>
      </c>
      <c r="E251" s="137" t="s">
        <v>5778</v>
      </c>
      <c r="F251" s="138" t="s">
        <v>5779</v>
      </c>
      <c r="G251" s="139" t="s">
        <v>289</v>
      </c>
      <c r="H251" s="140">
        <v>56</v>
      </c>
      <c r="I251" s="141"/>
      <c r="J251" s="142">
        <f>ROUND(I251*H251,2)</f>
        <v>0</v>
      </c>
      <c r="K251" s="138" t="s">
        <v>199</v>
      </c>
      <c r="L251" s="32"/>
      <c r="M251" s="143" t="s">
        <v>1</v>
      </c>
      <c r="N251" s="144" t="s">
        <v>41</v>
      </c>
      <c r="P251" s="145">
        <f>O251*H251</f>
        <v>0</v>
      </c>
      <c r="Q251" s="145">
        <v>0</v>
      </c>
      <c r="R251" s="145">
        <f>Q251*H251</f>
        <v>0</v>
      </c>
      <c r="S251" s="145">
        <v>0</v>
      </c>
      <c r="T251" s="146">
        <f>S251*H251</f>
        <v>0</v>
      </c>
      <c r="AR251" s="147" t="s">
        <v>200</v>
      </c>
      <c r="AT251" s="147" t="s">
        <v>195</v>
      </c>
      <c r="AU251" s="147" t="s">
        <v>85</v>
      </c>
      <c r="AY251" s="17" t="s">
        <v>191</v>
      </c>
      <c r="BE251" s="148">
        <f>IF(N251="základní",J251,0)</f>
        <v>0</v>
      </c>
      <c r="BF251" s="148">
        <f>IF(N251="snížená",J251,0)</f>
        <v>0</v>
      </c>
      <c r="BG251" s="148">
        <f>IF(N251="zákl. přenesená",J251,0)</f>
        <v>0</v>
      </c>
      <c r="BH251" s="148">
        <f>IF(N251="sníž. přenesená",J251,0)</f>
        <v>0</v>
      </c>
      <c r="BI251" s="148">
        <f>IF(N251="nulová",J251,0)</f>
        <v>0</v>
      </c>
      <c r="BJ251" s="17" t="s">
        <v>83</v>
      </c>
      <c r="BK251" s="148">
        <f>ROUND(I251*H251,2)</f>
        <v>0</v>
      </c>
      <c r="BL251" s="17" t="s">
        <v>200</v>
      </c>
      <c r="BM251" s="147" t="s">
        <v>5780</v>
      </c>
    </row>
    <row r="252" spans="2:65" s="1" customFormat="1">
      <c r="B252" s="32"/>
      <c r="D252" s="149" t="s">
        <v>203</v>
      </c>
      <c r="F252" s="150" t="s">
        <v>5781</v>
      </c>
      <c r="I252" s="151"/>
      <c r="L252" s="32"/>
      <c r="M252" s="152"/>
      <c r="T252" s="56"/>
      <c r="AT252" s="17" t="s">
        <v>203</v>
      </c>
      <c r="AU252" s="17" t="s">
        <v>85</v>
      </c>
    </row>
    <row r="253" spans="2:65" s="12" customFormat="1">
      <c r="B253" s="153"/>
      <c r="D253" s="154" t="s">
        <v>205</v>
      </c>
      <c r="E253" s="155" t="s">
        <v>1</v>
      </c>
      <c r="F253" s="156" t="s">
        <v>5782</v>
      </c>
      <c r="H253" s="155" t="s">
        <v>1</v>
      </c>
      <c r="I253" s="157"/>
      <c r="L253" s="153"/>
      <c r="M253" s="158"/>
      <c r="T253" s="159"/>
      <c r="AT253" s="155" t="s">
        <v>205</v>
      </c>
      <c r="AU253" s="155" t="s">
        <v>85</v>
      </c>
      <c r="AV253" s="12" t="s">
        <v>83</v>
      </c>
      <c r="AW253" s="12" t="s">
        <v>34</v>
      </c>
      <c r="AX253" s="12" t="s">
        <v>76</v>
      </c>
      <c r="AY253" s="155" t="s">
        <v>191</v>
      </c>
    </row>
    <row r="254" spans="2:65" s="12" customFormat="1">
      <c r="B254" s="153"/>
      <c r="D254" s="154" t="s">
        <v>205</v>
      </c>
      <c r="E254" s="155" t="s">
        <v>1</v>
      </c>
      <c r="F254" s="156" t="s">
        <v>208</v>
      </c>
      <c r="H254" s="155" t="s">
        <v>1</v>
      </c>
      <c r="I254" s="157"/>
      <c r="L254" s="153"/>
      <c r="M254" s="158"/>
      <c r="T254" s="159"/>
      <c r="AT254" s="155" t="s">
        <v>205</v>
      </c>
      <c r="AU254" s="155" t="s">
        <v>85</v>
      </c>
      <c r="AV254" s="12" t="s">
        <v>83</v>
      </c>
      <c r="AW254" s="12" t="s">
        <v>34</v>
      </c>
      <c r="AX254" s="12" t="s">
        <v>76</v>
      </c>
      <c r="AY254" s="155" t="s">
        <v>191</v>
      </c>
    </row>
    <row r="255" spans="2:65" s="12" customFormat="1">
      <c r="B255" s="153"/>
      <c r="D255" s="154" t="s">
        <v>205</v>
      </c>
      <c r="E255" s="155" t="s">
        <v>1</v>
      </c>
      <c r="F255" s="156" t="s">
        <v>5783</v>
      </c>
      <c r="H255" s="155" t="s">
        <v>1</v>
      </c>
      <c r="I255" s="157"/>
      <c r="L255" s="153"/>
      <c r="M255" s="158"/>
      <c r="T255" s="159"/>
      <c r="AT255" s="155" t="s">
        <v>205</v>
      </c>
      <c r="AU255" s="155" t="s">
        <v>85</v>
      </c>
      <c r="AV255" s="12" t="s">
        <v>83</v>
      </c>
      <c r="AW255" s="12" t="s">
        <v>34</v>
      </c>
      <c r="AX255" s="12" t="s">
        <v>76</v>
      </c>
      <c r="AY255" s="155" t="s">
        <v>191</v>
      </c>
    </row>
    <row r="256" spans="2:65" s="13" customFormat="1">
      <c r="B256" s="160"/>
      <c r="D256" s="154" t="s">
        <v>205</v>
      </c>
      <c r="E256" s="161" t="s">
        <v>1</v>
      </c>
      <c r="F256" s="162" t="s">
        <v>5784</v>
      </c>
      <c r="H256" s="163">
        <v>56</v>
      </c>
      <c r="I256" s="164"/>
      <c r="L256" s="160"/>
      <c r="M256" s="165"/>
      <c r="T256" s="166"/>
      <c r="AT256" s="161" t="s">
        <v>205</v>
      </c>
      <c r="AU256" s="161" t="s">
        <v>85</v>
      </c>
      <c r="AV256" s="13" t="s">
        <v>85</v>
      </c>
      <c r="AW256" s="13" t="s">
        <v>34</v>
      </c>
      <c r="AX256" s="13" t="s">
        <v>76</v>
      </c>
      <c r="AY256" s="161" t="s">
        <v>191</v>
      </c>
    </row>
    <row r="257" spans="2:65" s="1" customFormat="1" ht="26.45" customHeight="1">
      <c r="B257" s="32"/>
      <c r="C257" s="136" t="s">
        <v>362</v>
      </c>
      <c r="D257" s="136" t="s">
        <v>195</v>
      </c>
      <c r="E257" s="137" t="s">
        <v>5785</v>
      </c>
      <c r="F257" s="138" t="s">
        <v>5786</v>
      </c>
      <c r="G257" s="139" t="s">
        <v>289</v>
      </c>
      <c r="H257" s="140">
        <v>2</v>
      </c>
      <c r="I257" s="141"/>
      <c r="J257" s="142">
        <f>ROUND(I257*H257,2)</f>
        <v>0</v>
      </c>
      <c r="K257" s="138" t="s">
        <v>199</v>
      </c>
      <c r="L257" s="32"/>
      <c r="M257" s="143" t="s">
        <v>1</v>
      </c>
      <c r="N257" s="144" t="s">
        <v>41</v>
      </c>
      <c r="P257" s="145">
        <f>O257*H257</f>
        <v>0</v>
      </c>
      <c r="Q257" s="145">
        <v>0</v>
      </c>
      <c r="R257" s="145">
        <f>Q257*H257</f>
        <v>0</v>
      </c>
      <c r="S257" s="145">
        <v>0</v>
      </c>
      <c r="T257" s="146">
        <f>S257*H257</f>
        <v>0</v>
      </c>
      <c r="AR257" s="147" t="s">
        <v>200</v>
      </c>
      <c r="AT257" s="147" t="s">
        <v>195</v>
      </c>
      <c r="AU257" s="147" t="s">
        <v>85</v>
      </c>
      <c r="AY257" s="17" t="s">
        <v>191</v>
      </c>
      <c r="BE257" s="148">
        <f>IF(N257="základní",J257,0)</f>
        <v>0</v>
      </c>
      <c r="BF257" s="148">
        <f>IF(N257="snížená",J257,0)</f>
        <v>0</v>
      </c>
      <c r="BG257" s="148">
        <f>IF(N257="zákl. přenesená",J257,0)</f>
        <v>0</v>
      </c>
      <c r="BH257" s="148">
        <f>IF(N257="sníž. přenesená",J257,0)</f>
        <v>0</v>
      </c>
      <c r="BI257" s="148">
        <f>IF(N257="nulová",J257,0)</f>
        <v>0</v>
      </c>
      <c r="BJ257" s="17" t="s">
        <v>83</v>
      </c>
      <c r="BK257" s="148">
        <f>ROUND(I257*H257,2)</f>
        <v>0</v>
      </c>
      <c r="BL257" s="17" t="s">
        <v>200</v>
      </c>
      <c r="BM257" s="147" t="s">
        <v>5787</v>
      </c>
    </row>
    <row r="258" spans="2:65" s="1" customFormat="1">
      <c r="B258" s="32"/>
      <c r="D258" s="149" t="s">
        <v>203</v>
      </c>
      <c r="F258" s="150" t="s">
        <v>5788</v>
      </c>
      <c r="I258" s="151"/>
      <c r="L258" s="32"/>
      <c r="M258" s="152"/>
      <c r="T258" s="56"/>
      <c r="AT258" s="17" t="s">
        <v>203</v>
      </c>
      <c r="AU258" s="17" t="s">
        <v>85</v>
      </c>
    </row>
    <row r="259" spans="2:65" s="12" customFormat="1">
      <c r="B259" s="153"/>
      <c r="D259" s="154" t="s">
        <v>205</v>
      </c>
      <c r="E259" s="155" t="s">
        <v>1</v>
      </c>
      <c r="F259" s="156" t="s">
        <v>5706</v>
      </c>
      <c r="H259" s="155" t="s">
        <v>1</v>
      </c>
      <c r="I259" s="157"/>
      <c r="L259" s="153"/>
      <c r="M259" s="158"/>
      <c r="T259" s="159"/>
      <c r="AT259" s="155" t="s">
        <v>205</v>
      </c>
      <c r="AU259" s="155" t="s">
        <v>85</v>
      </c>
      <c r="AV259" s="12" t="s">
        <v>83</v>
      </c>
      <c r="AW259" s="12" t="s">
        <v>34</v>
      </c>
      <c r="AX259" s="12" t="s">
        <v>76</v>
      </c>
      <c r="AY259" s="155" t="s">
        <v>191</v>
      </c>
    </row>
    <row r="260" spans="2:65" s="12" customFormat="1">
      <c r="B260" s="153"/>
      <c r="D260" s="154" t="s">
        <v>205</v>
      </c>
      <c r="E260" s="155" t="s">
        <v>1</v>
      </c>
      <c r="F260" s="156" t="s">
        <v>208</v>
      </c>
      <c r="H260" s="155" t="s">
        <v>1</v>
      </c>
      <c r="I260" s="157"/>
      <c r="L260" s="153"/>
      <c r="M260" s="158"/>
      <c r="T260" s="159"/>
      <c r="AT260" s="155" t="s">
        <v>205</v>
      </c>
      <c r="AU260" s="155" t="s">
        <v>85</v>
      </c>
      <c r="AV260" s="12" t="s">
        <v>83</v>
      </c>
      <c r="AW260" s="12" t="s">
        <v>34</v>
      </c>
      <c r="AX260" s="12" t="s">
        <v>76</v>
      </c>
      <c r="AY260" s="155" t="s">
        <v>191</v>
      </c>
    </row>
    <row r="261" spans="2:65" s="12" customFormat="1">
      <c r="B261" s="153"/>
      <c r="D261" s="154" t="s">
        <v>205</v>
      </c>
      <c r="E261" s="155" t="s">
        <v>1</v>
      </c>
      <c r="F261" s="156" t="s">
        <v>5789</v>
      </c>
      <c r="H261" s="155" t="s">
        <v>1</v>
      </c>
      <c r="I261" s="157"/>
      <c r="L261" s="153"/>
      <c r="M261" s="158"/>
      <c r="T261" s="159"/>
      <c r="AT261" s="155" t="s">
        <v>205</v>
      </c>
      <c r="AU261" s="155" t="s">
        <v>85</v>
      </c>
      <c r="AV261" s="12" t="s">
        <v>83</v>
      </c>
      <c r="AW261" s="12" t="s">
        <v>34</v>
      </c>
      <c r="AX261" s="12" t="s">
        <v>76</v>
      </c>
      <c r="AY261" s="155" t="s">
        <v>191</v>
      </c>
    </row>
    <row r="262" spans="2:65" s="13" customFormat="1">
      <c r="B262" s="160"/>
      <c r="D262" s="154" t="s">
        <v>205</v>
      </c>
      <c r="E262" s="161" t="s">
        <v>1</v>
      </c>
      <c r="F262" s="162" t="s">
        <v>5717</v>
      </c>
      <c r="H262" s="163">
        <v>2</v>
      </c>
      <c r="I262" s="164"/>
      <c r="L262" s="160"/>
      <c r="M262" s="165"/>
      <c r="T262" s="166"/>
      <c r="AT262" s="161" t="s">
        <v>205</v>
      </c>
      <c r="AU262" s="161" t="s">
        <v>85</v>
      </c>
      <c r="AV262" s="13" t="s">
        <v>85</v>
      </c>
      <c r="AW262" s="13" t="s">
        <v>34</v>
      </c>
      <c r="AX262" s="13" t="s">
        <v>76</v>
      </c>
      <c r="AY262" s="161" t="s">
        <v>191</v>
      </c>
    </row>
    <row r="263" spans="2:65" s="1" customFormat="1" ht="36" customHeight="1">
      <c r="B263" s="32"/>
      <c r="C263" s="136" t="s">
        <v>367</v>
      </c>
      <c r="D263" s="136" t="s">
        <v>195</v>
      </c>
      <c r="E263" s="137" t="s">
        <v>5790</v>
      </c>
      <c r="F263" s="138" t="s">
        <v>5791</v>
      </c>
      <c r="G263" s="139" t="s">
        <v>289</v>
      </c>
      <c r="H263" s="140">
        <v>56</v>
      </c>
      <c r="I263" s="141"/>
      <c r="J263" s="142">
        <f>ROUND(I263*H263,2)</f>
        <v>0</v>
      </c>
      <c r="K263" s="138" t="s">
        <v>199</v>
      </c>
      <c r="L263" s="32"/>
      <c r="M263" s="143" t="s">
        <v>1</v>
      </c>
      <c r="N263" s="144" t="s">
        <v>41</v>
      </c>
      <c r="P263" s="145">
        <f>O263*H263</f>
        <v>0</v>
      </c>
      <c r="Q263" s="145">
        <v>8.9219999999999994E-2</v>
      </c>
      <c r="R263" s="145">
        <f>Q263*H263</f>
        <v>4.9963199999999999</v>
      </c>
      <c r="S263" s="145">
        <v>0</v>
      </c>
      <c r="T263" s="146">
        <f>S263*H263</f>
        <v>0</v>
      </c>
      <c r="AR263" s="147" t="s">
        <v>200</v>
      </c>
      <c r="AT263" s="147" t="s">
        <v>195</v>
      </c>
      <c r="AU263" s="147" t="s">
        <v>85</v>
      </c>
      <c r="AY263" s="17" t="s">
        <v>191</v>
      </c>
      <c r="BE263" s="148">
        <f>IF(N263="základní",J263,0)</f>
        <v>0</v>
      </c>
      <c r="BF263" s="148">
        <f>IF(N263="snížená",J263,0)</f>
        <v>0</v>
      </c>
      <c r="BG263" s="148">
        <f>IF(N263="zákl. přenesená",J263,0)</f>
        <v>0</v>
      </c>
      <c r="BH263" s="148">
        <f>IF(N263="sníž. přenesená",J263,0)</f>
        <v>0</v>
      </c>
      <c r="BI263" s="148">
        <f>IF(N263="nulová",J263,0)</f>
        <v>0</v>
      </c>
      <c r="BJ263" s="17" t="s">
        <v>83</v>
      </c>
      <c r="BK263" s="148">
        <f>ROUND(I263*H263,2)</f>
        <v>0</v>
      </c>
      <c r="BL263" s="17" t="s">
        <v>200</v>
      </c>
      <c r="BM263" s="147" t="s">
        <v>5792</v>
      </c>
    </row>
    <row r="264" spans="2:65" s="1" customFormat="1">
      <c r="B264" s="32"/>
      <c r="D264" s="149" t="s">
        <v>203</v>
      </c>
      <c r="F264" s="150" t="s">
        <v>5793</v>
      </c>
      <c r="I264" s="151"/>
      <c r="L264" s="32"/>
      <c r="M264" s="152"/>
      <c r="T264" s="56"/>
      <c r="AT264" s="17" t="s">
        <v>203</v>
      </c>
      <c r="AU264" s="17" t="s">
        <v>85</v>
      </c>
    </row>
    <row r="265" spans="2:65" s="1" customFormat="1" ht="26.45" customHeight="1">
      <c r="B265" s="32"/>
      <c r="C265" s="181" t="s">
        <v>375</v>
      </c>
      <c r="D265" s="181" t="s">
        <v>388</v>
      </c>
      <c r="E265" s="182" t="s">
        <v>5794</v>
      </c>
      <c r="F265" s="183" t="s">
        <v>5795</v>
      </c>
      <c r="G265" s="184" t="s">
        <v>289</v>
      </c>
      <c r="H265" s="185">
        <v>57.68</v>
      </c>
      <c r="I265" s="186"/>
      <c r="J265" s="187">
        <f>ROUND(I265*H265,2)</f>
        <v>0</v>
      </c>
      <c r="K265" s="183" t="s">
        <v>199</v>
      </c>
      <c r="L265" s="188"/>
      <c r="M265" s="189" t="s">
        <v>1</v>
      </c>
      <c r="N265" s="190" t="s">
        <v>41</v>
      </c>
      <c r="P265" s="145">
        <f>O265*H265</f>
        <v>0</v>
      </c>
      <c r="Q265" s="145">
        <v>0.13200000000000001</v>
      </c>
      <c r="R265" s="145">
        <f>Q265*H265</f>
        <v>7.6137600000000001</v>
      </c>
      <c r="S265" s="145">
        <v>0</v>
      </c>
      <c r="T265" s="146">
        <f>S265*H265</f>
        <v>0</v>
      </c>
      <c r="AR265" s="147" t="s">
        <v>253</v>
      </c>
      <c r="AT265" s="147" t="s">
        <v>388</v>
      </c>
      <c r="AU265" s="147" t="s">
        <v>85</v>
      </c>
      <c r="AY265" s="17" t="s">
        <v>191</v>
      </c>
      <c r="BE265" s="148">
        <f>IF(N265="základní",J265,0)</f>
        <v>0</v>
      </c>
      <c r="BF265" s="148">
        <f>IF(N265="snížená",J265,0)</f>
        <v>0</v>
      </c>
      <c r="BG265" s="148">
        <f>IF(N265="zákl. přenesená",J265,0)</f>
        <v>0</v>
      </c>
      <c r="BH265" s="148">
        <f>IF(N265="sníž. přenesená",J265,0)</f>
        <v>0</v>
      </c>
      <c r="BI265" s="148">
        <f>IF(N265="nulová",J265,0)</f>
        <v>0</v>
      </c>
      <c r="BJ265" s="17" t="s">
        <v>83</v>
      </c>
      <c r="BK265" s="148">
        <f>ROUND(I265*H265,2)</f>
        <v>0</v>
      </c>
      <c r="BL265" s="17" t="s">
        <v>200</v>
      </c>
      <c r="BM265" s="147" t="s">
        <v>5796</v>
      </c>
    </row>
    <row r="266" spans="2:65" s="12" customFormat="1">
      <c r="B266" s="153"/>
      <c r="D266" s="154" t="s">
        <v>205</v>
      </c>
      <c r="E266" s="155" t="s">
        <v>1</v>
      </c>
      <c r="F266" s="156" t="s">
        <v>5782</v>
      </c>
      <c r="H266" s="155" t="s">
        <v>1</v>
      </c>
      <c r="I266" s="157"/>
      <c r="L266" s="153"/>
      <c r="M266" s="158"/>
      <c r="T266" s="159"/>
      <c r="AT266" s="155" t="s">
        <v>205</v>
      </c>
      <c r="AU266" s="155" t="s">
        <v>85</v>
      </c>
      <c r="AV266" s="12" t="s">
        <v>83</v>
      </c>
      <c r="AW266" s="12" t="s">
        <v>34</v>
      </c>
      <c r="AX266" s="12" t="s">
        <v>76</v>
      </c>
      <c r="AY266" s="155" t="s">
        <v>191</v>
      </c>
    </row>
    <row r="267" spans="2:65" s="12" customFormat="1">
      <c r="B267" s="153"/>
      <c r="D267" s="154" t="s">
        <v>205</v>
      </c>
      <c r="E267" s="155" t="s">
        <v>1</v>
      </c>
      <c r="F267" s="156" t="s">
        <v>208</v>
      </c>
      <c r="H267" s="155" t="s">
        <v>1</v>
      </c>
      <c r="I267" s="157"/>
      <c r="L267" s="153"/>
      <c r="M267" s="158"/>
      <c r="T267" s="159"/>
      <c r="AT267" s="155" t="s">
        <v>205</v>
      </c>
      <c r="AU267" s="155" t="s">
        <v>85</v>
      </c>
      <c r="AV267" s="12" t="s">
        <v>83</v>
      </c>
      <c r="AW267" s="12" t="s">
        <v>34</v>
      </c>
      <c r="AX267" s="12" t="s">
        <v>76</v>
      </c>
      <c r="AY267" s="155" t="s">
        <v>191</v>
      </c>
    </row>
    <row r="268" spans="2:65" s="12" customFormat="1">
      <c r="B268" s="153"/>
      <c r="D268" s="154" t="s">
        <v>205</v>
      </c>
      <c r="E268" s="155" t="s">
        <v>1</v>
      </c>
      <c r="F268" s="156" t="s">
        <v>5783</v>
      </c>
      <c r="H268" s="155" t="s">
        <v>1</v>
      </c>
      <c r="I268" s="157"/>
      <c r="L268" s="153"/>
      <c r="M268" s="158"/>
      <c r="T268" s="159"/>
      <c r="AT268" s="155" t="s">
        <v>205</v>
      </c>
      <c r="AU268" s="155" t="s">
        <v>85</v>
      </c>
      <c r="AV268" s="12" t="s">
        <v>83</v>
      </c>
      <c r="AW268" s="12" t="s">
        <v>34</v>
      </c>
      <c r="AX268" s="12" t="s">
        <v>76</v>
      </c>
      <c r="AY268" s="155" t="s">
        <v>191</v>
      </c>
    </row>
    <row r="269" spans="2:65" s="13" customFormat="1">
      <c r="B269" s="160"/>
      <c r="D269" s="154" t="s">
        <v>205</v>
      </c>
      <c r="E269" s="161" t="s">
        <v>1</v>
      </c>
      <c r="F269" s="162" t="s">
        <v>5784</v>
      </c>
      <c r="H269" s="163">
        <v>56</v>
      </c>
      <c r="I269" s="164"/>
      <c r="L269" s="160"/>
      <c r="M269" s="165"/>
      <c r="T269" s="166"/>
      <c r="AT269" s="161" t="s">
        <v>205</v>
      </c>
      <c r="AU269" s="161" t="s">
        <v>85</v>
      </c>
      <c r="AV269" s="13" t="s">
        <v>85</v>
      </c>
      <c r="AW269" s="13" t="s">
        <v>34</v>
      </c>
      <c r="AX269" s="13" t="s">
        <v>76</v>
      </c>
      <c r="AY269" s="161" t="s">
        <v>191</v>
      </c>
    </row>
    <row r="270" spans="2:65" s="13" customFormat="1">
      <c r="B270" s="160"/>
      <c r="D270" s="154" t="s">
        <v>205</v>
      </c>
      <c r="F270" s="162" t="s">
        <v>5797</v>
      </c>
      <c r="H270" s="163">
        <v>57.68</v>
      </c>
      <c r="I270" s="164"/>
      <c r="L270" s="160"/>
      <c r="M270" s="165"/>
      <c r="T270" s="166"/>
      <c r="AT270" s="161" t="s">
        <v>205</v>
      </c>
      <c r="AU270" s="161" t="s">
        <v>85</v>
      </c>
      <c r="AV270" s="13" t="s">
        <v>85</v>
      </c>
      <c r="AW270" s="13" t="s">
        <v>4</v>
      </c>
      <c r="AX270" s="13" t="s">
        <v>83</v>
      </c>
      <c r="AY270" s="161" t="s">
        <v>191</v>
      </c>
    </row>
    <row r="271" spans="2:65" s="1" customFormat="1" ht="36" customHeight="1">
      <c r="B271" s="32"/>
      <c r="C271" s="136" t="s">
        <v>382</v>
      </c>
      <c r="D271" s="136" t="s">
        <v>195</v>
      </c>
      <c r="E271" s="137" t="s">
        <v>5798</v>
      </c>
      <c r="F271" s="138" t="s">
        <v>5799</v>
      </c>
      <c r="G271" s="139" t="s">
        <v>289</v>
      </c>
      <c r="H271" s="140">
        <v>2</v>
      </c>
      <c r="I271" s="141"/>
      <c r="J271" s="142">
        <f>ROUND(I271*H271,2)</f>
        <v>0</v>
      </c>
      <c r="K271" s="138" t="s">
        <v>199</v>
      </c>
      <c r="L271" s="32"/>
      <c r="M271" s="143" t="s">
        <v>1</v>
      </c>
      <c r="N271" s="144" t="s">
        <v>41</v>
      </c>
      <c r="P271" s="145">
        <f>O271*H271</f>
        <v>0</v>
      </c>
      <c r="Q271" s="145">
        <v>0.10100000000000001</v>
      </c>
      <c r="R271" s="145">
        <f>Q271*H271</f>
        <v>0.20200000000000001</v>
      </c>
      <c r="S271" s="145">
        <v>0</v>
      </c>
      <c r="T271" s="146">
        <f>S271*H271</f>
        <v>0</v>
      </c>
      <c r="AR271" s="147" t="s">
        <v>200</v>
      </c>
      <c r="AT271" s="147" t="s">
        <v>195</v>
      </c>
      <c r="AU271" s="147" t="s">
        <v>85</v>
      </c>
      <c r="AY271" s="17" t="s">
        <v>191</v>
      </c>
      <c r="BE271" s="148">
        <f>IF(N271="základní",J271,0)</f>
        <v>0</v>
      </c>
      <c r="BF271" s="148">
        <f>IF(N271="snížená",J271,0)</f>
        <v>0</v>
      </c>
      <c r="BG271" s="148">
        <f>IF(N271="zákl. přenesená",J271,0)</f>
        <v>0</v>
      </c>
      <c r="BH271" s="148">
        <f>IF(N271="sníž. přenesená",J271,0)</f>
        <v>0</v>
      </c>
      <c r="BI271" s="148">
        <f>IF(N271="nulová",J271,0)</f>
        <v>0</v>
      </c>
      <c r="BJ271" s="17" t="s">
        <v>83</v>
      </c>
      <c r="BK271" s="148">
        <f>ROUND(I271*H271,2)</f>
        <v>0</v>
      </c>
      <c r="BL271" s="17" t="s">
        <v>200</v>
      </c>
      <c r="BM271" s="147" t="s">
        <v>5800</v>
      </c>
    </row>
    <row r="272" spans="2:65" s="1" customFormat="1">
      <c r="B272" s="32"/>
      <c r="D272" s="149" t="s">
        <v>203</v>
      </c>
      <c r="F272" s="150" t="s">
        <v>5801</v>
      </c>
      <c r="I272" s="151"/>
      <c r="L272" s="32"/>
      <c r="M272" s="152"/>
      <c r="T272" s="56"/>
      <c r="AT272" s="17" t="s">
        <v>203</v>
      </c>
      <c r="AU272" s="17" t="s">
        <v>85</v>
      </c>
    </row>
    <row r="273" spans="2:65" s="12" customFormat="1">
      <c r="B273" s="153"/>
      <c r="D273" s="154" t="s">
        <v>205</v>
      </c>
      <c r="E273" s="155" t="s">
        <v>1</v>
      </c>
      <c r="F273" s="156" t="s">
        <v>5706</v>
      </c>
      <c r="H273" s="155" t="s">
        <v>1</v>
      </c>
      <c r="I273" s="157"/>
      <c r="L273" s="153"/>
      <c r="M273" s="158"/>
      <c r="T273" s="159"/>
      <c r="AT273" s="155" t="s">
        <v>205</v>
      </c>
      <c r="AU273" s="155" t="s">
        <v>85</v>
      </c>
      <c r="AV273" s="12" t="s">
        <v>83</v>
      </c>
      <c r="AW273" s="12" t="s">
        <v>34</v>
      </c>
      <c r="AX273" s="12" t="s">
        <v>76</v>
      </c>
      <c r="AY273" s="155" t="s">
        <v>191</v>
      </c>
    </row>
    <row r="274" spans="2:65" s="12" customFormat="1">
      <c r="B274" s="153"/>
      <c r="D274" s="154" t="s">
        <v>205</v>
      </c>
      <c r="E274" s="155" t="s">
        <v>1</v>
      </c>
      <c r="F274" s="156" t="s">
        <v>208</v>
      </c>
      <c r="H274" s="155" t="s">
        <v>1</v>
      </c>
      <c r="I274" s="157"/>
      <c r="L274" s="153"/>
      <c r="M274" s="158"/>
      <c r="T274" s="159"/>
      <c r="AT274" s="155" t="s">
        <v>205</v>
      </c>
      <c r="AU274" s="155" t="s">
        <v>85</v>
      </c>
      <c r="AV274" s="12" t="s">
        <v>83</v>
      </c>
      <c r="AW274" s="12" t="s">
        <v>34</v>
      </c>
      <c r="AX274" s="12" t="s">
        <v>76</v>
      </c>
      <c r="AY274" s="155" t="s">
        <v>191</v>
      </c>
    </row>
    <row r="275" spans="2:65" s="12" customFormat="1">
      <c r="B275" s="153"/>
      <c r="D275" s="154" t="s">
        <v>205</v>
      </c>
      <c r="E275" s="155" t="s">
        <v>1</v>
      </c>
      <c r="F275" s="156" t="s">
        <v>5802</v>
      </c>
      <c r="H275" s="155" t="s">
        <v>1</v>
      </c>
      <c r="I275" s="157"/>
      <c r="L275" s="153"/>
      <c r="M275" s="158"/>
      <c r="T275" s="159"/>
      <c r="AT275" s="155" t="s">
        <v>205</v>
      </c>
      <c r="AU275" s="155" t="s">
        <v>85</v>
      </c>
      <c r="AV275" s="12" t="s">
        <v>83</v>
      </c>
      <c r="AW275" s="12" t="s">
        <v>34</v>
      </c>
      <c r="AX275" s="12" t="s">
        <v>76</v>
      </c>
      <c r="AY275" s="155" t="s">
        <v>191</v>
      </c>
    </row>
    <row r="276" spans="2:65" s="13" customFormat="1">
      <c r="B276" s="160"/>
      <c r="D276" s="154" t="s">
        <v>205</v>
      </c>
      <c r="E276" s="161" t="s">
        <v>1</v>
      </c>
      <c r="F276" s="162" t="s">
        <v>5717</v>
      </c>
      <c r="H276" s="163">
        <v>2</v>
      </c>
      <c r="I276" s="164"/>
      <c r="L276" s="160"/>
      <c r="M276" s="165"/>
      <c r="T276" s="166"/>
      <c r="AT276" s="161" t="s">
        <v>205</v>
      </c>
      <c r="AU276" s="161" t="s">
        <v>85</v>
      </c>
      <c r="AV276" s="13" t="s">
        <v>85</v>
      </c>
      <c r="AW276" s="13" t="s">
        <v>34</v>
      </c>
      <c r="AX276" s="13" t="s">
        <v>76</v>
      </c>
      <c r="AY276" s="161" t="s">
        <v>191</v>
      </c>
    </row>
    <row r="277" spans="2:65" s="11" customFormat="1" ht="22.9" customHeight="1">
      <c r="B277" s="124"/>
      <c r="D277" s="125" t="s">
        <v>75</v>
      </c>
      <c r="E277" s="134" t="s">
        <v>253</v>
      </c>
      <c r="F277" s="134" t="s">
        <v>5803</v>
      </c>
      <c r="I277" s="127"/>
      <c r="J277" s="135">
        <f>BK277</f>
        <v>0</v>
      </c>
      <c r="L277" s="124"/>
      <c r="M277" s="129"/>
      <c r="P277" s="130">
        <f>SUM(P278:P294)</f>
        <v>0</v>
      </c>
      <c r="R277" s="130">
        <f>SUM(R278:R294)</f>
        <v>0.15118999999999999</v>
      </c>
      <c r="T277" s="131">
        <f>SUM(T278:T294)</f>
        <v>0</v>
      </c>
      <c r="AR277" s="125" t="s">
        <v>83</v>
      </c>
      <c r="AT277" s="132" t="s">
        <v>75</v>
      </c>
      <c r="AU277" s="132" t="s">
        <v>83</v>
      </c>
      <c r="AY277" s="125" t="s">
        <v>191</v>
      </c>
      <c r="BK277" s="133">
        <f>SUM(BK278:BK294)</f>
        <v>0</v>
      </c>
    </row>
    <row r="278" spans="2:65" s="1" customFormat="1" ht="26.45" customHeight="1">
      <c r="B278" s="32"/>
      <c r="C278" s="136" t="s">
        <v>387</v>
      </c>
      <c r="D278" s="136" t="s">
        <v>195</v>
      </c>
      <c r="E278" s="137" t="s">
        <v>5804</v>
      </c>
      <c r="F278" s="138" t="s">
        <v>5805</v>
      </c>
      <c r="G278" s="139" t="s">
        <v>378</v>
      </c>
      <c r="H278" s="140">
        <v>1</v>
      </c>
      <c r="I278" s="141"/>
      <c r="J278" s="142">
        <f>ROUND(I278*H278,2)</f>
        <v>0</v>
      </c>
      <c r="K278" s="138" t="s">
        <v>199</v>
      </c>
      <c r="L278" s="32"/>
      <c r="M278" s="143" t="s">
        <v>1</v>
      </c>
      <c r="N278" s="144" t="s">
        <v>41</v>
      </c>
      <c r="P278" s="145">
        <f>O278*H278</f>
        <v>0</v>
      </c>
      <c r="Q278" s="145">
        <v>1.0189999999999999E-2</v>
      </c>
      <c r="R278" s="145">
        <f>Q278*H278</f>
        <v>1.0189999999999999E-2</v>
      </c>
      <c r="S278" s="145">
        <v>0</v>
      </c>
      <c r="T278" s="146">
        <f>S278*H278</f>
        <v>0</v>
      </c>
      <c r="AR278" s="147" t="s">
        <v>200</v>
      </c>
      <c r="AT278" s="147" t="s">
        <v>195</v>
      </c>
      <c r="AU278" s="147" t="s">
        <v>85</v>
      </c>
      <c r="AY278" s="17" t="s">
        <v>191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83</v>
      </c>
      <c r="BK278" s="148">
        <f>ROUND(I278*H278,2)</f>
        <v>0</v>
      </c>
      <c r="BL278" s="17" t="s">
        <v>200</v>
      </c>
      <c r="BM278" s="147" t="s">
        <v>5806</v>
      </c>
    </row>
    <row r="279" spans="2:65" s="1" customFormat="1">
      <c r="B279" s="32"/>
      <c r="D279" s="149" t="s">
        <v>203</v>
      </c>
      <c r="F279" s="150" t="s">
        <v>5807</v>
      </c>
      <c r="I279" s="151"/>
      <c r="L279" s="32"/>
      <c r="M279" s="152"/>
      <c r="T279" s="56"/>
      <c r="AT279" s="17" t="s">
        <v>203</v>
      </c>
      <c r="AU279" s="17" t="s">
        <v>85</v>
      </c>
    </row>
    <row r="280" spans="2:65" s="1" customFormat="1" ht="26.45" customHeight="1">
      <c r="B280" s="32"/>
      <c r="C280" s="181" t="s">
        <v>394</v>
      </c>
      <c r="D280" s="181" t="s">
        <v>388</v>
      </c>
      <c r="E280" s="182" t="s">
        <v>5808</v>
      </c>
      <c r="F280" s="183" t="s">
        <v>5809</v>
      </c>
      <c r="G280" s="184" t="s">
        <v>378</v>
      </c>
      <c r="H280" s="185">
        <v>1</v>
      </c>
      <c r="I280" s="186"/>
      <c r="J280" s="187">
        <f>ROUND(I280*H280,2)</f>
        <v>0</v>
      </c>
      <c r="K280" s="183" t="s">
        <v>199</v>
      </c>
      <c r="L280" s="188"/>
      <c r="M280" s="189" t="s">
        <v>1</v>
      </c>
      <c r="N280" s="190" t="s">
        <v>41</v>
      </c>
      <c r="P280" s="145">
        <f>O280*H280</f>
        <v>0</v>
      </c>
      <c r="Q280" s="145">
        <v>5.0999999999999997E-2</v>
      </c>
      <c r="R280" s="145">
        <f>Q280*H280</f>
        <v>5.0999999999999997E-2</v>
      </c>
      <c r="S280" s="145">
        <v>0</v>
      </c>
      <c r="T280" s="146">
        <f>S280*H280</f>
        <v>0</v>
      </c>
      <c r="AR280" s="147" t="s">
        <v>1132</v>
      </c>
      <c r="AT280" s="147" t="s">
        <v>388</v>
      </c>
      <c r="AU280" s="147" t="s">
        <v>85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1132</v>
      </c>
      <c r="BM280" s="147" t="s">
        <v>5810</v>
      </c>
    </row>
    <row r="281" spans="2:65" s="12" customFormat="1">
      <c r="B281" s="153"/>
      <c r="D281" s="154" t="s">
        <v>205</v>
      </c>
      <c r="E281" s="155" t="s">
        <v>1</v>
      </c>
      <c r="F281" s="156" t="s">
        <v>5670</v>
      </c>
      <c r="H281" s="155" t="s">
        <v>1</v>
      </c>
      <c r="I281" s="157"/>
      <c r="L281" s="153"/>
      <c r="M281" s="158"/>
      <c r="T281" s="159"/>
      <c r="AT281" s="155" t="s">
        <v>205</v>
      </c>
      <c r="AU281" s="155" t="s">
        <v>85</v>
      </c>
      <c r="AV281" s="12" t="s">
        <v>83</v>
      </c>
      <c r="AW281" s="12" t="s">
        <v>34</v>
      </c>
      <c r="AX281" s="12" t="s">
        <v>76</v>
      </c>
      <c r="AY281" s="155" t="s">
        <v>191</v>
      </c>
    </row>
    <row r="282" spans="2:65" s="12" customFormat="1">
      <c r="B282" s="153"/>
      <c r="D282" s="154" t="s">
        <v>205</v>
      </c>
      <c r="E282" s="155" t="s">
        <v>1</v>
      </c>
      <c r="F282" s="156" t="s">
        <v>208</v>
      </c>
      <c r="H282" s="155" t="s">
        <v>1</v>
      </c>
      <c r="I282" s="157"/>
      <c r="L282" s="153"/>
      <c r="M282" s="158"/>
      <c r="T282" s="159"/>
      <c r="AT282" s="155" t="s">
        <v>205</v>
      </c>
      <c r="AU282" s="155" t="s">
        <v>85</v>
      </c>
      <c r="AV282" s="12" t="s">
        <v>83</v>
      </c>
      <c r="AW282" s="12" t="s">
        <v>34</v>
      </c>
      <c r="AX282" s="12" t="s">
        <v>76</v>
      </c>
      <c r="AY282" s="155" t="s">
        <v>191</v>
      </c>
    </row>
    <row r="283" spans="2:65" s="13" customFormat="1">
      <c r="B283" s="160"/>
      <c r="D283" s="154" t="s">
        <v>205</v>
      </c>
      <c r="E283" s="161" t="s">
        <v>1</v>
      </c>
      <c r="F283" s="162" t="s">
        <v>83</v>
      </c>
      <c r="H283" s="163">
        <v>1</v>
      </c>
      <c r="I283" s="164"/>
      <c r="L283" s="160"/>
      <c r="M283" s="165"/>
      <c r="T283" s="166"/>
      <c r="AT283" s="161" t="s">
        <v>205</v>
      </c>
      <c r="AU283" s="161" t="s">
        <v>85</v>
      </c>
      <c r="AV283" s="13" t="s">
        <v>85</v>
      </c>
      <c r="AW283" s="13" t="s">
        <v>34</v>
      </c>
      <c r="AX283" s="13" t="s">
        <v>76</v>
      </c>
      <c r="AY283" s="161" t="s">
        <v>191</v>
      </c>
    </row>
    <row r="284" spans="2:65" s="1" customFormat="1" ht="26.45" customHeight="1">
      <c r="B284" s="32"/>
      <c r="C284" s="136" t="s">
        <v>400</v>
      </c>
      <c r="D284" s="136" t="s">
        <v>195</v>
      </c>
      <c r="E284" s="137" t="s">
        <v>5811</v>
      </c>
      <c r="F284" s="138" t="s">
        <v>5812</v>
      </c>
      <c r="G284" s="139" t="s">
        <v>378</v>
      </c>
      <c r="H284" s="140">
        <v>1</v>
      </c>
      <c r="I284" s="141"/>
      <c r="J284" s="142">
        <f>ROUND(I284*H284,2)</f>
        <v>0</v>
      </c>
      <c r="K284" s="138" t="s">
        <v>199</v>
      </c>
      <c r="L284" s="32"/>
      <c r="M284" s="143" t="s">
        <v>1</v>
      </c>
      <c r="N284" s="144" t="s">
        <v>41</v>
      </c>
      <c r="P284" s="145">
        <f>O284*H284</f>
        <v>0</v>
      </c>
      <c r="Q284" s="145">
        <v>0</v>
      </c>
      <c r="R284" s="145">
        <f>Q284*H284</f>
        <v>0</v>
      </c>
      <c r="S284" s="145">
        <v>0</v>
      </c>
      <c r="T284" s="146">
        <f>S284*H284</f>
        <v>0</v>
      </c>
      <c r="AR284" s="147" t="s">
        <v>200</v>
      </c>
      <c r="AT284" s="147" t="s">
        <v>195</v>
      </c>
      <c r="AU284" s="147" t="s">
        <v>85</v>
      </c>
      <c r="AY284" s="17" t="s">
        <v>191</v>
      </c>
      <c r="BE284" s="148">
        <f>IF(N284="základní",J284,0)</f>
        <v>0</v>
      </c>
      <c r="BF284" s="148">
        <f>IF(N284="snížená",J284,0)</f>
        <v>0</v>
      </c>
      <c r="BG284" s="148">
        <f>IF(N284="zákl. přenesená",J284,0)</f>
        <v>0</v>
      </c>
      <c r="BH284" s="148">
        <f>IF(N284="sníž. přenesená",J284,0)</f>
        <v>0</v>
      </c>
      <c r="BI284" s="148">
        <f>IF(N284="nulová",J284,0)</f>
        <v>0</v>
      </c>
      <c r="BJ284" s="17" t="s">
        <v>83</v>
      </c>
      <c r="BK284" s="148">
        <f>ROUND(I284*H284,2)</f>
        <v>0</v>
      </c>
      <c r="BL284" s="17" t="s">
        <v>200</v>
      </c>
      <c r="BM284" s="147" t="s">
        <v>5813</v>
      </c>
    </row>
    <row r="285" spans="2:65" s="1" customFormat="1">
      <c r="B285" s="32"/>
      <c r="D285" s="149" t="s">
        <v>203</v>
      </c>
      <c r="F285" s="150" t="s">
        <v>5814</v>
      </c>
      <c r="I285" s="151"/>
      <c r="L285" s="32"/>
      <c r="M285" s="152"/>
      <c r="T285" s="56"/>
      <c r="AT285" s="17" t="s">
        <v>203</v>
      </c>
      <c r="AU285" s="17" t="s">
        <v>85</v>
      </c>
    </row>
    <row r="286" spans="2:65" s="12" customFormat="1">
      <c r="B286" s="153"/>
      <c r="D286" s="154" t="s">
        <v>205</v>
      </c>
      <c r="E286" s="155" t="s">
        <v>1</v>
      </c>
      <c r="F286" s="156" t="s">
        <v>5670</v>
      </c>
      <c r="H286" s="155" t="s">
        <v>1</v>
      </c>
      <c r="I286" s="157"/>
      <c r="L286" s="153"/>
      <c r="M286" s="158"/>
      <c r="T286" s="159"/>
      <c r="AT286" s="155" t="s">
        <v>205</v>
      </c>
      <c r="AU286" s="155" t="s">
        <v>85</v>
      </c>
      <c r="AV286" s="12" t="s">
        <v>83</v>
      </c>
      <c r="AW286" s="12" t="s">
        <v>34</v>
      </c>
      <c r="AX286" s="12" t="s">
        <v>76</v>
      </c>
      <c r="AY286" s="155" t="s">
        <v>191</v>
      </c>
    </row>
    <row r="287" spans="2:65" s="12" customFormat="1">
      <c r="B287" s="153"/>
      <c r="D287" s="154" t="s">
        <v>205</v>
      </c>
      <c r="E287" s="155" t="s">
        <v>1</v>
      </c>
      <c r="F287" s="156" t="s">
        <v>208</v>
      </c>
      <c r="H287" s="155" t="s">
        <v>1</v>
      </c>
      <c r="I287" s="157"/>
      <c r="L287" s="153"/>
      <c r="M287" s="158"/>
      <c r="T287" s="159"/>
      <c r="AT287" s="155" t="s">
        <v>205</v>
      </c>
      <c r="AU287" s="155" t="s">
        <v>85</v>
      </c>
      <c r="AV287" s="12" t="s">
        <v>83</v>
      </c>
      <c r="AW287" s="12" t="s">
        <v>34</v>
      </c>
      <c r="AX287" s="12" t="s">
        <v>76</v>
      </c>
      <c r="AY287" s="155" t="s">
        <v>191</v>
      </c>
    </row>
    <row r="288" spans="2:65" s="13" customFormat="1">
      <c r="B288" s="160"/>
      <c r="D288" s="154" t="s">
        <v>205</v>
      </c>
      <c r="E288" s="161" t="s">
        <v>1</v>
      </c>
      <c r="F288" s="162" t="s">
        <v>83</v>
      </c>
      <c r="H288" s="163">
        <v>1</v>
      </c>
      <c r="I288" s="164"/>
      <c r="L288" s="160"/>
      <c r="M288" s="165"/>
      <c r="T288" s="166"/>
      <c r="AT288" s="161" t="s">
        <v>205</v>
      </c>
      <c r="AU288" s="161" t="s">
        <v>85</v>
      </c>
      <c r="AV288" s="13" t="s">
        <v>85</v>
      </c>
      <c r="AW288" s="13" t="s">
        <v>34</v>
      </c>
      <c r="AX288" s="13" t="s">
        <v>76</v>
      </c>
      <c r="AY288" s="161" t="s">
        <v>191</v>
      </c>
    </row>
    <row r="289" spans="2:65" s="1" customFormat="1" ht="40.9" customHeight="1">
      <c r="B289" s="32"/>
      <c r="C289" s="136" t="s">
        <v>407</v>
      </c>
      <c r="D289" s="136" t="s">
        <v>195</v>
      </c>
      <c r="E289" s="137" t="s">
        <v>5815</v>
      </c>
      <c r="F289" s="138" t="s">
        <v>5816</v>
      </c>
      <c r="G289" s="139" t="s">
        <v>378</v>
      </c>
      <c r="H289" s="140">
        <v>1</v>
      </c>
      <c r="I289" s="141"/>
      <c r="J289" s="142">
        <f>ROUND(I289*H289,2)</f>
        <v>0</v>
      </c>
      <c r="K289" s="138" t="s">
        <v>199</v>
      </c>
      <c r="L289" s="32"/>
      <c r="M289" s="143" t="s">
        <v>1</v>
      </c>
      <c r="N289" s="144" t="s">
        <v>41</v>
      </c>
      <c r="P289" s="145">
        <f>O289*H289</f>
        <v>0</v>
      </c>
      <c r="Q289" s="145">
        <v>0.09</v>
      </c>
      <c r="R289" s="145">
        <f>Q289*H289</f>
        <v>0.09</v>
      </c>
      <c r="S289" s="145">
        <v>0</v>
      </c>
      <c r="T289" s="146">
        <f>S289*H289</f>
        <v>0</v>
      </c>
      <c r="AR289" s="147" t="s">
        <v>200</v>
      </c>
      <c r="AT289" s="147" t="s">
        <v>195</v>
      </c>
      <c r="AU289" s="147" t="s">
        <v>85</v>
      </c>
      <c r="AY289" s="17" t="s">
        <v>191</v>
      </c>
      <c r="BE289" s="148">
        <f>IF(N289="základní",J289,0)</f>
        <v>0</v>
      </c>
      <c r="BF289" s="148">
        <f>IF(N289="snížená",J289,0)</f>
        <v>0</v>
      </c>
      <c r="BG289" s="148">
        <f>IF(N289="zákl. přenesená",J289,0)</f>
        <v>0</v>
      </c>
      <c r="BH289" s="148">
        <f>IF(N289="sníž. přenesená",J289,0)</f>
        <v>0</v>
      </c>
      <c r="BI289" s="148">
        <f>IF(N289="nulová",J289,0)</f>
        <v>0</v>
      </c>
      <c r="BJ289" s="17" t="s">
        <v>83</v>
      </c>
      <c r="BK289" s="148">
        <f>ROUND(I289*H289,2)</f>
        <v>0</v>
      </c>
      <c r="BL289" s="17" t="s">
        <v>200</v>
      </c>
      <c r="BM289" s="147" t="s">
        <v>5817</v>
      </c>
    </row>
    <row r="290" spans="2:65" s="1" customFormat="1">
      <c r="B290" s="32"/>
      <c r="D290" s="149" t="s">
        <v>203</v>
      </c>
      <c r="F290" s="150" t="s">
        <v>5818</v>
      </c>
      <c r="I290" s="151"/>
      <c r="L290" s="32"/>
      <c r="M290" s="152"/>
      <c r="T290" s="56"/>
      <c r="AT290" s="17" t="s">
        <v>203</v>
      </c>
      <c r="AU290" s="17" t="s">
        <v>85</v>
      </c>
    </row>
    <row r="291" spans="2:65" s="12" customFormat="1">
      <c r="B291" s="153"/>
      <c r="D291" s="154" t="s">
        <v>205</v>
      </c>
      <c r="E291" s="155" t="s">
        <v>1</v>
      </c>
      <c r="F291" s="156" t="s">
        <v>5670</v>
      </c>
      <c r="H291" s="155" t="s">
        <v>1</v>
      </c>
      <c r="I291" s="157"/>
      <c r="L291" s="153"/>
      <c r="M291" s="158"/>
      <c r="T291" s="159"/>
      <c r="AT291" s="155" t="s">
        <v>205</v>
      </c>
      <c r="AU291" s="155" t="s">
        <v>85</v>
      </c>
      <c r="AV291" s="12" t="s">
        <v>83</v>
      </c>
      <c r="AW291" s="12" t="s">
        <v>34</v>
      </c>
      <c r="AX291" s="12" t="s">
        <v>76</v>
      </c>
      <c r="AY291" s="155" t="s">
        <v>191</v>
      </c>
    </row>
    <row r="292" spans="2:65" s="12" customFormat="1">
      <c r="B292" s="153"/>
      <c r="D292" s="154" t="s">
        <v>205</v>
      </c>
      <c r="E292" s="155" t="s">
        <v>1</v>
      </c>
      <c r="F292" s="156" t="s">
        <v>208</v>
      </c>
      <c r="H292" s="155" t="s">
        <v>1</v>
      </c>
      <c r="I292" s="157"/>
      <c r="L292" s="153"/>
      <c r="M292" s="158"/>
      <c r="T292" s="159"/>
      <c r="AT292" s="155" t="s">
        <v>205</v>
      </c>
      <c r="AU292" s="155" t="s">
        <v>85</v>
      </c>
      <c r="AV292" s="12" t="s">
        <v>83</v>
      </c>
      <c r="AW292" s="12" t="s">
        <v>34</v>
      </c>
      <c r="AX292" s="12" t="s">
        <v>76</v>
      </c>
      <c r="AY292" s="155" t="s">
        <v>191</v>
      </c>
    </row>
    <row r="293" spans="2:65" s="12" customFormat="1">
      <c r="B293" s="153"/>
      <c r="D293" s="154" t="s">
        <v>205</v>
      </c>
      <c r="E293" s="155" t="s">
        <v>1</v>
      </c>
      <c r="F293" s="156" t="s">
        <v>5819</v>
      </c>
      <c r="H293" s="155" t="s">
        <v>1</v>
      </c>
      <c r="I293" s="157"/>
      <c r="L293" s="153"/>
      <c r="M293" s="158"/>
      <c r="T293" s="159"/>
      <c r="AT293" s="155" t="s">
        <v>205</v>
      </c>
      <c r="AU293" s="155" t="s">
        <v>85</v>
      </c>
      <c r="AV293" s="12" t="s">
        <v>83</v>
      </c>
      <c r="AW293" s="12" t="s">
        <v>34</v>
      </c>
      <c r="AX293" s="12" t="s">
        <v>76</v>
      </c>
      <c r="AY293" s="155" t="s">
        <v>191</v>
      </c>
    </row>
    <row r="294" spans="2:65" s="13" customFormat="1">
      <c r="B294" s="160"/>
      <c r="D294" s="154" t="s">
        <v>205</v>
      </c>
      <c r="E294" s="161" t="s">
        <v>1</v>
      </c>
      <c r="F294" s="162" t="s">
        <v>83</v>
      </c>
      <c r="H294" s="163">
        <v>1</v>
      </c>
      <c r="I294" s="164"/>
      <c r="L294" s="160"/>
      <c r="M294" s="165"/>
      <c r="T294" s="166"/>
      <c r="AT294" s="161" t="s">
        <v>205</v>
      </c>
      <c r="AU294" s="161" t="s">
        <v>85</v>
      </c>
      <c r="AV294" s="13" t="s">
        <v>85</v>
      </c>
      <c r="AW294" s="13" t="s">
        <v>34</v>
      </c>
      <c r="AX294" s="13" t="s">
        <v>76</v>
      </c>
      <c r="AY294" s="161" t="s">
        <v>191</v>
      </c>
    </row>
    <row r="295" spans="2:65" s="11" customFormat="1" ht="22.9" customHeight="1">
      <c r="B295" s="124"/>
      <c r="D295" s="125" t="s">
        <v>75</v>
      </c>
      <c r="E295" s="134" t="s">
        <v>258</v>
      </c>
      <c r="F295" s="134" t="s">
        <v>747</v>
      </c>
      <c r="I295" s="127"/>
      <c r="J295" s="135">
        <f>BK295</f>
        <v>0</v>
      </c>
      <c r="L295" s="124"/>
      <c r="M295" s="129"/>
      <c r="P295" s="130">
        <f>P296+P310</f>
        <v>0</v>
      </c>
      <c r="R295" s="130">
        <f>R296+R310</f>
        <v>5.885349999999999</v>
      </c>
      <c r="T295" s="131">
        <f>T296+T310</f>
        <v>0</v>
      </c>
      <c r="AR295" s="125" t="s">
        <v>83</v>
      </c>
      <c r="AT295" s="132" t="s">
        <v>75</v>
      </c>
      <c r="AU295" s="132" t="s">
        <v>83</v>
      </c>
      <c r="AY295" s="125" t="s">
        <v>191</v>
      </c>
      <c r="BK295" s="133">
        <f>BK296+BK310</f>
        <v>0</v>
      </c>
    </row>
    <row r="296" spans="2:65" s="11" customFormat="1" ht="20.85" customHeight="1">
      <c r="B296" s="124"/>
      <c r="D296" s="125" t="s">
        <v>75</v>
      </c>
      <c r="E296" s="134" t="s">
        <v>882</v>
      </c>
      <c r="F296" s="134" t="s">
        <v>5820</v>
      </c>
      <c r="I296" s="127"/>
      <c r="J296" s="135">
        <f>BK296</f>
        <v>0</v>
      </c>
      <c r="L296" s="124"/>
      <c r="M296" s="129"/>
      <c r="P296" s="130">
        <f>SUM(P297:P309)</f>
        <v>0</v>
      </c>
      <c r="R296" s="130">
        <f>SUM(R297:R309)</f>
        <v>5.885349999999999</v>
      </c>
      <c r="T296" s="131">
        <f>SUM(T297:T309)</f>
        <v>0</v>
      </c>
      <c r="AR296" s="125" t="s">
        <v>83</v>
      </c>
      <c r="AT296" s="132" t="s">
        <v>75</v>
      </c>
      <c r="AU296" s="132" t="s">
        <v>85</v>
      </c>
      <c r="AY296" s="125" t="s">
        <v>191</v>
      </c>
      <c r="BK296" s="133">
        <f>SUM(BK297:BK309)</f>
        <v>0</v>
      </c>
    </row>
    <row r="297" spans="2:65" s="1" customFormat="1" ht="36" customHeight="1">
      <c r="B297" s="32"/>
      <c r="C297" s="136" t="s">
        <v>414</v>
      </c>
      <c r="D297" s="136" t="s">
        <v>195</v>
      </c>
      <c r="E297" s="137" t="s">
        <v>5821</v>
      </c>
      <c r="F297" s="138" t="s">
        <v>5822</v>
      </c>
      <c r="G297" s="139" t="s">
        <v>403</v>
      </c>
      <c r="H297" s="140">
        <v>33</v>
      </c>
      <c r="I297" s="141"/>
      <c r="J297" s="142">
        <f>ROUND(I297*H297,2)</f>
        <v>0</v>
      </c>
      <c r="K297" s="138" t="s">
        <v>199</v>
      </c>
      <c r="L297" s="32"/>
      <c r="M297" s="143" t="s">
        <v>1</v>
      </c>
      <c r="N297" s="144" t="s">
        <v>41</v>
      </c>
      <c r="P297" s="145">
        <f>O297*H297</f>
        <v>0</v>
      </c>
      <c r="Q297" s="145">
        <v>0.14041999999999999</v>
      </c>
      <c r="R297" s="145">
        <f>Q297*H297</f>
        <v>4.6338599999999994</v>
      </c>
      <c r="S297" s="145">
        <v>0</v>
      </c>
      <c r="T297" s="146">
        <f>S297*H297</f>
        <v>0</v>
      </c>
      <c r="AR297" s="147" t="s">
        <v>200</v>
      </c>
      <c r="AT297" s="147" t="s">
        <v>195</v>
      </c>
      <c r="AU297" s="147" t="s">
        <v>201</v>
      </c>
      <c r="AY297" s="17" t="s">
        <v>191</v>
      </c>
      <c r="BE297" s="148">
        <f>IF(N297="základní",J297,0)</f>
        <v>0</v>
      </c>
      <c r="BF297" s="148">
        <f>IF(N297="snížená",J297,0)</f>
        <v>0</v>
      </c>
      <c r="BG297" s="148">
        <f>IF(N297="zákl. přenesená",J297,0)</f>
        <v>0</v>
      </c>
      <c r="BH297" s="148">
        <f>IF(N297="sníž. přenesená",J297,0)</f>
        <v>0</v>
      </c>
      <c r="BI297" s="148">
        <f>IF(N297="nulová",J297,0)</f>
        <v>0</v>
      </c>
      <c r="BJ297" s="17" t="s">
        <v>83</v>
      </c>
      <c r="BK297" s="148">
        <f>ROUND(I297*H297,2)</f>
        <v>0</v>
      </c>
      <c r="BL297" s="17" t="s">
        <v>200</v>
      </c>
      <c r="BM297" s="147" t="s">
        <v>5823</v>
      </c>
    </row>
    <row r="298" spans="2:65" s="1" customFormat="1">
      <c r="B298" s="32"/>
      <c r="D298" s="149" t="s">
        <v>203</v>
      </c>
      <c r="F298" s="150" t="s">
        <v>5824</v>
      </c>
      <c r="I298" s="151"/>
      <c r="L298" s="32"/>
      <c r="M298" s="152"/>
      <c r="T298" s="56"/>
      <c r="AT298" s="17" t="s">
        <v>203</v>
      </c>
      <c r="AU298" s="17" t="s">
        <v>201</v>
      </c>
    </row>
    <row r="299" spans="2:65" s="1" customFormat="1" ht="24" customHeight="1">
      <c r="B299" s="32"/>
      <c r="C299" s="181" t="s">
        <v>420</v>
      </c>
      <c r="D299" s="181" t="s">
        <v>388</v>
      </c>
      <c r="E299" s="182" t="s">
        <v>5825</v>
      </c>
      <c r="F299" s="183" t="s">
        <v>5826</v>
      </c>
      <c r="G299" s="184" t="s">
        <v>403</v>
      </c>
      <c r="H299" s="185">
        <v>34.65</v>
      </c>
      <c r="I299" s="186"/>
      <c r="J299" s="187">
        <f>ROUND(I299*H299,2)</f>
        <v>0</v>
      </c>
      <c r="K299" s="183" t="s">
        <v>199</v>
      </c>
      <c r="L299" s="188"/>
      <c r="M299" s="189" t="s">
        <v>1</v>
      </c>
      <c r="N299" s="190" t="s">
        <v>41</v>
      </c>
      <c r="P299" s="145">
        <f>O299*H299</f>
        <v>0</v>
      </c>
      <c r="Q299" s="145">
        <v>2.1000000000000001E-2</v>
      </c>
      <c r="R299" s="145">
        <f>Q299*H299</f>
        <v>0.72765000000000002</v>
      </c>
      <c r="S299" s="145">
        <v>0</v>
      </c>
      <c r="T299" s="146">
        <f>S299*H299</f>
        <v>0</v>
      </c>
      <c r="AR299" s="147" t="s">
        <v>253</v>
      </c>
      <c r="AT299" s="147" t="s">
        <v>388</v>
      </c>
      <c r="AU299" s="147" t="s">
        <v>201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200</v>
      </c>
      <c r="BM299" s="147" t="s">
        <v>5827</v>
      </c>
    </row>
    <row r="300" spans="2:65" s="12" customFormat="1">
      <c r="B300" s="153"/>
      <c r="D300" s="154" t="s">
        <v>205</v>
      </c>
      <c r="E300" s="155" t="s">
        <v>1</v>
      </c>
      <c r="F300" s="156" t="s">
        <v>5782</v>
      </c>
      <c r="H300" s="155" t="s">
        <v>1</v>
      </c>
      <c r="I300" s="157"/>
      <c r="L300" s="153"/>
      <c r="M300" s="158"/>
      <c r="T300" s="159"/>
      <c r="AT300" s="155" t="s">
        <v>205</v>
      </c>
      <c r="AU300" s="155" t="s">
        <v>201</v>
      </c>
      <c r="AV300" s="12" t="s">
        <v>83</v>
      </c>
      <c r="AW300" s="12" t="s">
        <v>34</v>
      </c>
      <c r="AX300" s="12" t="s">
        <v>76</v>
      </c>
      <c r="AY300" s="155" t="s">
        <v>191</v>
      </c>
    </row>
    <row r="301" spans="2:65" s="12" customFormat="1">
      <c r="B301" s="153"/>
      <c r="D301" s="154" t="s">
        <v>205</v>
      </c>
      <c r="E301" s="155" t="s">
        <v>1</v>
      </c>
      <c r="F301" s="156" t="s">
        <v>208</v>
      </c>
      <c r="H301" s="155" t="s">
        <v>1</v>
      </c>
      <c r="I301" s="157"/>
      <c r="L301" s="153"/>
      <c r="M301" s="158"/>
      <c r="T301" s="159"/>
      <c r="AT301" s="155" t="s">
        <v>205</v>
      </c>
      <c r="AU301" s="155" t="s">
        <v>201</v>
      </c>
      <c r="AV301" s="12" t="s">
        <v>83</v>
      </c>
      <c r="AW301" s="12" t="s">
        <v>34</v>
      </c>
      <c r="AX301" s="12" t="s">
        <v>76</v>
      </c>
      <c r="AY301" s="155" t="s">
        <v>191</v>
      </c>
    </row>
    <row r="302" spans="2:65" s="13" customFormat="1">
      <c r="B302" s="160"/>
      <c r="D302" s="154" t="s">
        <v>205</v>
      </c>
      <c r="E302" s="161" t="s">
        <v>1</v>
      </c>
      <c r="F302" s="162" t="s">
        <v>5828</v>
      </c>
      <c r="H302" s="163">
        <v>33</v>
      </c>
      <c r="I302" s="164"/>
      <c r="L302" s="160"/>
      <c r="M302" s="165"/>
      <c r="T302" s="166"/>
      <c r="AT302" s="161" t="s">
        <v>205</v>
      </c>
      <c r="AU302" s="161" t="s">
        <v>201</v>
      </c>
      <c r="AV302" s="13" t="s">
        <v>85</v>
      </c>
      <c r="AW302" s="13" t="s">
        <v>34</v>
      </c>
      <c r="AX302" s="13" t="s">
        <v>76</v>
      </c>
      <c r="AY302" s="161" t="s">
        <v>191</v>
      </c>
    </row>
    <row r="303" spans="2:65" s="13" customFormat="1">
      <c r="B303" s="160"/>
      <c r="D303" s="154" t="s">
        <v>205</v>
      </c>
      <c r="F303" s="162" t="s">
        <v>5829</v>
      </c>
      <c r="H303" s="163">
        <v>34.65</v>
      </c>
      <c r="I303" s="164"/>
      <c r="L303" s="160"/>
      <c r="M303" s="165"/>
      <c r="T303" s="166"/>
      <c r="AT303" s="161" t="s">
        <v>205</v>
      </c>
      <c r="AU303" s="161" t="s">
        <v>201</v>
      </c>
      <c r="AV303" s="13" t="s">
        <v>85</v>
      </c>
      <c r="AW303" s="13" t="s">
        <v>4</v>
      </c>
      <c r="AX303" s="13" t="s">
        <v>83</v>
      </c>
      <c r="AY303" s="161" t="s">
        <v>191</v>
      </c>
    </row>
    <row r="304" spans="2:65" s="1" customFormat="1" ht="26.45" customHeight="1">
      <c r="B304" s="32"/>
      <c r="C304" s="136" t="s">
        <v>426</v>
      </c>
      <c r="D304" s="136" t="s">
        <v>195</v>
      </c>
      <c r="E304" s="137" t="s">
        <v>5830</v>
      </c>
      <c r="F304" s="138" t="s">
        <v>5831</v>
      </c>
      <c r="G304" s="139" t="s">
        <v>403</v>
      </c>
      <c r="H304" s="140">
        <v>4</v>
      </c>
      <c r="I304" s="141"/>
      <c r="J304" s="142">
        <f>ROUND(I304*H304,2)</f>
        <v>0</v>
      </c>
      <c r="K304" s="138" t="s">
        <v>199</v>
      </c>
      <c r="L304" s="32"/>
      <c r="M304" s="143" t="s">
        <v>1</v>
      </c>
      <c r="N304" s="144" t="s">
        <v>41</v>
      </c>
      <c r="P304" s="145">
        <f>O304*H304</f>
        <v>0</v>
      </c>
      <c r="Q304" s="145">
        <v>0.13095999999999999</v>
      </c>
      <c r="R304" s="145">
        <f>Q304*H304</f>
        <v>0.52383999999999997</v>
      </c>
      <c r="S304" s="145">
        <v>0</v>
      </c>
      <c r="T304" s="146">
        <f>S304*H304</f>
        <v>0</v>
      </c>
      <c r="AR304" s="147" t="s">
        <v>200</v>
      </c>
      <c r="AT304" s="147" t="s">
        <v>195</v>
      </c>
      <c r="AU304" s="147" t="s">
        <v>201</v>
      </c>
      <c r="AY304" s="17" t="s">
        <v>191</v>
      </c>
      <c r="BE304" s="148">
        <f>IF(N304="základní",J304,0)</f>
        <v>0</v>
      </c>
      <c r="BF304" s="148">
        <f>IF(N304="snížená",J304,0)</f>
        <v>0</v>
      </c>
      <c r="BG304" s="148">
        <f>IF(N304="zákl. přenesená",J304,0)</f>
        <v>0</v>
      </c>
      <c r="BH304" s="148">
        <f>IF(N304="sníž. přenesená",J304,0)</f>
        <v>0</v>
      </c>
      <c r="BI304" s="148">
        <f>IF(N304="nulová",J304,0)</f>
        <v>0</v>
      </c>
      <c r="BJ304" s="17" t="s">
        <v>83</v>
      </c>
      <c r="BK304" s="148">
        <f>ROUND(I304*H304,2)</f>
        <v>0</v>
      </c>
      <c r="BL304" s="17" t="s">
        <v>200</v>
      </c>
      <c r="BM304" s="147" t="s">
        <v>5832</v>
      </c>
    </row>
    <row r="305" spans="2:65" s="1" customFormat="1">
      <c r="B305" s="32"/>
      <c r="D305" s="149" t="s">
        <v>203</v>
      </c>
      <c r="F305" s="150" t="s">
        <v>5833</v>
      </c>
      <c r="I305" s="151"/>
      <c r="L305" s="32"/>
      <c r="M305" s="152"/>
      <c r="T305" s="56"/>
      <c r="AT305" s="17" t="s">
        <v>203</v>
      </c>
      <c r="AU305" s="17" t="s">
        <v>201</v>
      </c>
    </row>
    <row r="306" spans="2:65" s="12" customFormat="1">
      <c r="B306" s="153"/>
      <c r="D306" s="154" t="s">
        <v>205</v>
      </c>
      <c r="E306" s="155" t="s">
        <v>1</v>
      </c>
      <c r="F306" s="156" t="s">
        <v>5706</v>
      </c>
      <c r="H306" s="155" t="s">
        <v>1</v>
      </c>
      <c r="I306" s="157"/>
      <c r="L306" s="153"/>
      <c r="M306" s="158"/>
      <c r="T306" s="159"/>
      <c r="AT306" s="155" t="s">
        <v>205</v>
      </c>
      <c r="AU306" s="155" t="s">
        <v>201</v>
      </c>
      <c r="AV306" s="12" t="s">
        <v>83</v>
      </c>
      <c r="AW306" s="12" t="s">
        <v>34</v>
      </c>
      <c r="AX306" s="12" t="s">
        <v>76</v>
      </c>
      <c r="AY306" s="155" t="s">
        <v>191</v>
      </c>
    </row>
    <row r="307" spans="2:65" s="12" customFormat="1">
      <c r="B307" s="153"/>
      <c r="D307" s="154" t="s">
        <v>205</v>
      </c>
      <c r="E307" s="155" t="s">
        <v>1</v>
      </c>
      <c r="F307" s="156" t="s">
        <v>208</v>
      </c>
      <c r="H307" s="155" t="s">
        <v>1</v>
      </c>
      <c r="I307" s="157"/>
      <c r="L307" s="153"/>
      <c r="M307" s="158"/>
      <c r="T307" s="159"/>
      <c r="AT307" s="155" t="s">
        <v>205</v>
      </c>
      <c r="AU307" s="155" t="s">
        <v>201</v>
      </c>
      <c r="AV307" s="12" t="s">
        <v>83</v>
      </c>
      <c r="AW307" s="12" t="s">
        <v>34</v>
      </c>
      <c r="AX307" s="12" t="s">
        <v>76</v>
      </c>
      <c r="AY307" s="155" t="s">
        <v>191</v>
      </c>
    </row>
    <row r="308" spans="2:65" s="12" customFormat="1">
      <c r="B308" s="153"/>
      <c r="D308" s="154" t="s">
        <v>205</v>
      </c>
      <c r="E308" s="155" t="s">
        <v>1</v>
      </c>
      <c r="F308" s="156" t="s">
        <v>5834</v>
      </c>
      <c r="H308" s="155" t="s">
        <v>1</v>
      </c>
      <c r="I308" s="157"/>
      <c r="L308" s="153"/>
      <c r="M308" s="158"/>
      <c r="T308" s="159"/>
      <c r="AT308" s="155" t="s">
        <v>205</v>
      </c>
      <c r="AU308" s="155" t="s">
        <v>201</v>
      </c>
      <c r="AV308" s="12" t="s">
        <v>83</v>
      </c>
      <c r="AW308" s="12" t="s">
        <v>34</v>
      </c>
      <c r="AX308" s="12" t="s">
        <v>76</v>
      </c>
      <c r="AY308" s="155" t="s">
        <v>191</v>
      </c>
    </row>
    <row r="309" spans="2:65" s="13" customFormat="1">
      <c r="B309" s="160"/>
      <c r="D309" s="154" t="s">
        <v>205</v>
      </c>
      <c r="E309" s="161" t="s">
        <v>1</v>
      </c>
      <c r="F309" s="162" t="s">
        <v>5835</v>
      </c>
      <c r="H309" s="163">
        <v>4</v>
      </c>
      <c r="I309" s="164"/>
      <c r="L309" s="160"/>
      <c r="M309" s="165"/>
      <c r="T309" s="166"/>
      <c r="AT309" s="161" t="s">
        <v>205</v>
      </c>
      <c r="AU309" s="161" t="s">
        <v>201</v>
      </c>
      <c r="AV309" s="13" t="s">
        <v>85</v>
      </c>
      <c r="AW309" s="13" t="s">
        <v>34</v>
      </c>
      <c r="AX309" s="13" t="s">
        <v>76</v>
      </c>
      <c r="AY309" s="161" t="s">
        <v>191</v>
      </c>
    </row>
    <row r="310" spans="2:65" s="11" customFormat="1" ht="20.85" customHeight="1">
      <c r="B310" s="124"/>
      <c r="D310" s="125" t="s">
        <v>75</v>
      </c>
      <c r="E310" s="134" t="s">
        <v>942</v>
      </c>
      <c r="F310" s="134" t="s">
        <v>1182</v>
      </c>
      <c r="I310" s="127"/>
      <c r="J310" s="135">
        <f>BK310</f>
        <v>0</v>
      </c>
      <c r="L310" s="124"/>
      <c r="M310" s="129"/>
      <c r="P310" s="130">
        <f>SUM(P311:P319)</f>
        <v>0</v>
      </c>
      <c r="R310" s="130">
        <f>SUM(R311:R319)</f>
        <v>0</v>
      </c>
      <c r="T310" s="131">
        <f>SUM(T311:T319)</f>
        <v>0</v>
      </c>
      <c r="AR310" s="125" t="s">
        <v>83</v>
      </c>
      <c r="AT310" s="132" t="s">
        <v>75</v>
      </c>
      <c r="AU310" s="132" t="s">
        <v>85</v>
      </c>
      <c r="AY310" s="125" t="s">
        <v>191</v>
      </c>
      <c r="BK310" s="133">
        <f>SUM(BK311:BK319)</f>
        <v>0</v>
      </c>
    </row>
    <row r="311" spans="2:65" s="1" customFormat="1" ht="36" customHeight="1">
      <c r="B311" s="32"/>
      <c r="C311" s="136" t="s">
        <v>431</v>
      </c>
      <c r="D311" s="136" t="s">
        <v>195</v>
      </c>
      <c r="E311" s="137" t="s">
        <v>1196</v>
      </c>
      <c r="F311" s="138" t="s">
        <v>1197</v>
      </c>
      <c r="G311" s="139" t="s">
        <v>271</v>
      </c>
      <c r="H311" s="140">
        <v>1.22</v>
      </c>
      <c r="I311" s="141"/>
      <c r="J311" s="142">
        <f>ROUND(I311*H311,2)</f>
        <v>0</v>
      </c>
      <c r="K311" s="138" t="s">
        <v>199</v>
      </c>
      <c r="L311" s="32"/>
      <c r="M311" s="143" t="s">
        <v>1</v>
      </c>
      <c r="N311" s="144" t="s">
        <v>41</v>
      </c>
      <c r="P311" s="145">
        <f>O311*H311</f>
        <v>0</v>
      </c>
      <c r="Q311" s="145">
        <v>0</v>
      </c>
      <c r="R311" s="145">
        <f>Q311*H311</f>
        <v>0</v>
      </c>
      <c r="S311" s="145">
        <v>0</v>
      </c>
      <c r="T311" s="146">
        <f>S311*H311</f>
        <v>0</v>
      </c>
      <c r="AR311" s="147" t="s">
        <v>200</v>
      </c>
      <c r="AT311" s="147" t="s">
        <v>195</v>
      </c>
      <c r="AU311" s="147" t="s">
        <v>201</v>
      </c>
      <c r="AY311" s="17" t="s">
        <v>191</v>
      </c>
      <c r="BE311" s="148">
        <f>IF(N311="základní",J311,0)</f>
        <v>0</v>
      </c>
      <c r="BF311" s="148">
        <f>IF(N311="snížená",J311,0)</f>
        <v>0</v>
      </c>
      <c r="BG311" s="148">
        <f>IF(N311="zákl. přenesená",J311,0)</f>
        <v>0</v>
      </c>
      <c r="BH311" s="148">
        <f>IF(N311="sníž. přenesená",J311,0)</f>
        <v>0</v>
      </c>
      <c r="BI311" s="148">
        <f>IF(N311="nulová",J311,0)</f>
        <v>0</v>
      </c>
      <c r="BJ311" s="17" t="s">
        <v>83</v>
      </c>
      <c r="BK311" s="148">
        <f>ROUND(I311*H311,2)</f>
        <v>0</v>
      </c>
      <c r="BL311" s="17" t="s">
        <v>200</v>
      </c>
      <c r="BM311" s="147" t="s">
        <v>5836</v>
      </c>
    </row>
    <row r="312" spans="2:65" s="1" customFormat="1">
      <c r="B312" s="32"/>
      <c r="D312" s="149" t="s">
        <v>203</v>
      </c>
      <c r="F312" s="150" t="s">
        <v>1199</v>
      </c>
      <c r="I312" s="151"/>
      <c r="L312" s="32"/>
      <c r="M312" s="152"/>
      <c r="T312" s="56"/>
      <c r="AT312" s="17" t="s">
        <v>203</v>
      </c>
      <c r="AU312" s="17" t="s">
        <v>201</v>
      </c>
    </row>
    <row r="313" spans="2:65" s="1" customFormat="1" ht="26.45" customHeight="1">
      <c r="B313" s="32"/>
      <c r="C313" s="136" t="s">
        <v>439</v>
      </c>
      <c r="D313" s="136" t="s">
        <v>195</v>
      </c>
      <c r="E313" s="137" t="s">
        <v>1201</v>
      </c>
      <c r="F313" s="138" t="s">
        <v>1202</v>
      </c>
      <c r="G313" s="139" t="s">
        <v>271</v>
      </c>
      <c r="H313" s="140">
        <v>10.98</v>
      </c>
      <c r="I313" s="141"/>
      <c r="J313" s="142">
        <f>ROUND(I313*H313,2)</f>
        <v>0</v>
      </c>
      <c r="K313" s="138" t="s">
        <v>199</v>
      </c>
      <c r="L313" s="32"/>
      <c r="M313" s="143" t="s">
        <v>1</v>
      </c>
      <c r="N313" s="144" t="s">
        <v>41</v>
      </c>
      <c r="P313" s="145">
        <f>O313*H313</f>
        <v>0</v>
      </c>
      <c r="Q313" s="145">
        <v>0</v>
      </c>
      <c r="R313" s="145">
        <f>Q313*H313</f>
        <v>0</v>
      </c>
      <c r="S313" s="145">
        <v>0</v>
      </c>
      <c r="T313" s="146">
        <f>S313*H313</f>
        <v>0</v>
      </c>
      <c r="AR313" s="147" t="s">
        <v>200</v>
      </c>
      <c r="AT313" s="147" t="s">
        <v>195</v>
      </c>
      <c r="AU313" s="147" t="s">
        <v>201</v>
      </c>
      <c r="AY313" s="17" t="s">
        <v>191</v>
      </c>
      <c r="BE313" s="148">
        <f>IF(N313="základní",J313,0)</f>
        <v>0</v>
      </c>
      <c r="BF313" s="148">
        <f>IF(N313="snížená",J313,0)</f>
        <v>0</v>
      </c>
      <c r="BG313" s="148">
        <f>IF(N313="zákl. přenesená",J313,0)</f>
        <v>0</v>
      </c>
      <c r="BH313" s="148">
        <f>IF(N313="sníž. přenesená",J313,0)</f>
        <v>0</v>
      </c>
      <c r="BI313" s="148">
        <f>IF(N313="nulová",J313,0)</f>
        <v>0</v>
      </c>
      <c r="BJ313" s="17" t="s">
        <v>83</v>
      </c>
      <c r="BK313" s="148">
        <f>ROUND(I313*H313,2)</f>
        <v>0</v>
      </c>
      <c r="BL313" s="17" t="s">
        <v>200</v>
      </c>
      <c r="BM313" s="147" t="s">
        <v>5837</v>
      </c>
    </row>
    <row r="314" spans="2:65" s="1" customFormat="1">
      <c r="B314" s="32"/>
      <c r="D314" s="149" t="s">
        <v>203</v>
      </c>
      <c r="F314" s="150" t="s">
        <v>1204</v>
      </c>
      <c r="I314" s="151"/>
      <c r="L314" s="32"/>
      <c r="M314" s="152"/>
      <c r="T314" s="56"/>
      <c r="AT314" s="17" t="s">
        <v>203</v>
      </c>
      <c r="AU314" s="17" t="s">
        <v>201</v>
      </c>
    </row>
    <row r="315" spans="2:65" s="13" customFormat="1">
      <c r="B315" s="160"/>
      <c r="D315" s="154" t="s">
        <v>205</v>
      </c>
      <c r="F315" s="162" t="s">
        <v>5838</v>
      </c>
      <c r="H315" s="163">
        <v>10.98</v>
      </c>
      <c r="I315" s="164"/>
      <c r="L315" s="160"/>
      <c r="M315" s="165"/>
      <c r="T315" s="166"/>
      <c r="AT315" s="161" t="s">
        <v>205</v>
      </c>
      <c r="AU315" s="161" t="s">
        <v>201</v>
      </c>
      <c r="AV315" s="13" t="s">
        <v>85</v>
      </c>
      <c r="AW315" s="13" t="s">
        <v>4</v>
      </c>
      <c r="AX315" s="13" t="s">
        <v>83</v>
      </c>
      <c r="AY315" s="161" t="s">
        <v>191</v>
      </c>
    </row>
    <row r="316" spans="2:65" s="1" customFormat="1" ht="48" customHeight="1">
      <c r="B316" s="32"/>
      <c r="C316" s="136" t="s">
        <v>444</v>
      </c>
      <c r="D316" s="136" t="s">
        <v>195</v>
      </c>
      <c r="E316" s="137" t="s">
        <v>5839</v>
      </c>
      <c r="F316" s="138" t="s">
        <v>5840</v>
      </c>
      <c r="G316" s="139" t="s">
        <v>271</v>
      </c>
      <c r="H316" s="140">
        <v>1.22</v>
      </c>
      <c r="I316" s="141"/>
      <c r="J316" s="142">
        <f>ROUND(I316*H316,2)</f>
        <v>0</v>
      </c>
      <c r="K316" s="138" t="s">
        <v>199</v>
      </c>
      <c r="L316" s="32"/>
      <c r="M316" s="143" t="s">
        <v>1</v>
      </c>
      <c r="N316" s="144" t="s">
        <v>41</v>
      </c>
      <c r="P316" s="145">
        <f>O316*H316</f>
        <v>0</v>
      </c>
      <c r="Q316" s="145">
        <v>0</v>
      </c>
      <c r="R316" s="145">
        <f>Q316*H316</f>
        <v>0</v>
      </c>
      <c r="S316" s="145">
        <v>0</v>
      </c>
      <c r="T316" s="146">
        <f>S316*H316</f>
        <v>0</v>
      </c>
      <c r="AR316" s="147" t="s">
        <v>200</v>
      </c>
      <c r="AT316" s="147" t="s">
        <v>195</v>
      </c>
      <c r="AU316" s="147" t="s">
        <v>201</v>
      </c>
      <c r="AY316" s="17" t="s">
        <v>191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83</v>
      </c>
      <c r="BK316" s="148">
        <f>ROUND(I316*H316,2)</f>
        <v>0</v>
      </c>
      <c r="BL316" s="17" t="s">
        <v>200</v>
      </c>
      <c r="BM316" s="147" t="s">
        <v>5841</v>
      </c>
    </row>
    <row r="317" spans="2:65" s="1" customFormat="1">
      <c r="B317" s="32"/>
      <c r="D317" s="149" t="s">
        <v>203</v>
      </c>
      <c r="F317" s="150" t="s">
        <v>5842</v>
      </c>
      <c r="I317" s="151"/>
      <c r="L317" s="32"/>
      <c r="M317" s="152"/>
      <c r="T317" s="56"/>
      <c r="AT317" s="17" t="s">
        <v>203</v>
      </c>
      <c r="AU317" s="17" t="s">
        <v>201</v>
      </c>
    </row>
    <row r="318" spans="2:65" s="1" customFormat="1" ht="26.45" customHeight="1">
      <c r="B318" s="32"/>
      <c r="C318" s="136" t="s">
        <v>451</v>
      </c>
      <c r="D318" s="136" t="s">
        <v>195</v>
      </c>
      <c r="E318" s="137" t="s">
        <v>5843</v>
      </c>
      <c r="F318" s="138" t="s">
        <v>5844</v>
      </c>
      <c r="G318" s="139" t="s">
        <v>271</v>
      </c>
      <c r="H318" s="140">
        <v>18.798999999999999</v>
      </c>
      <c r="I318" s="141"/>
      <c r="J318" s="142">
        <f>ROUND(I318*H318,2)</f>
        <v>0</v>
      </c>
      <c r="K318" s="138" t="s">
        <v>199</v>
      </c>
      <c r="L318" s="32"/>
      <c r="M318" s="143" t="s">
        <v>1</v>
      </c>
      <c r="N318" s="144" t="s">
        <v>41</v>
      </c>
      <c r="P318" s="145">
        <f>O318*H318</f>
        <v>0</v>
      </c>
      <c r="Q318" s="145">
        <v>0</v>
      </c>
      <c r="R318" s="145">
        <f>Q318*H318</f>
        <v>0</v>
      </c>
      <c r="S318" s="145">
        <v>0</v>
      </c>
      <c r="T318" s="146">
        <f>S318*H318</f>
        <v>0</v>
      </c>
      <c r="AR318" s="147" t="s">
        <v>200</v>
      </c>
      <c r="AT318" s="147" t="s">
        <v>195</v>
      </c>
      <c r="AU318" s="147" t="s">
        <v>201</v>
      </c>
      <c r="AY318" s="17" t="s">
        <v>191</v>
      </c>
      <c r="BE318" s="148">
        <f>IF(N318="základní",J318,0)</f>
        <v>0</v>
      </c>
      <c r="BF318" s="148">
        <f>IF(N318="snížená",J318,0)</f>
        <v>0</v>
      </c>
      <c r="BG318" s="148">
        <f>IF(N318="zákl. přenesená",J318,0)</f>
        <v>0</v>
      </c>
      <c r="BH318" s="148">
        <f>IF(N318="sníž. přenesená",J318,0)</f>
        <v>0</v>
      </c>
      <c r="BI318" s="148">
        <f>IF(N318="nulová",J318,0)</f>
        <v>0</v>
      </c>
      <c r="BJ318" s="17" t="s">
        <v>83</v>
      </c>
      <c r="BK318" s="148">
        <f>ROUND(I318*H318,2)</f>
        <v>0</v>
      </c>
      <c r="BL318" s="17" t="s">
        <v>200</v>
      </c>
      <c r="BM318" s="147" t="s">
        <v>5845</v>
      </c>
    </row>
    <row r="319" spans="2:65" s="1" customFormat="1">
      <c r="B319" s="32"/>
      <c r="D319" s="149" t="s">
        <v>203</v>
      </c>
      <c r="F319" s="150" t="s">
        <v>5846</v>
      </c>
      <c r="I319" s="151"/>
      <c r="L319" s="32"/>
      <c r="M319" s="203"/>
      <c r="N319" s="194"/>
      <c r="O319" s="194"/>
      <c r="P319" s="194"/>
      <c r="Q319" s="194"/>
      <c r="R319" s="194"/>
      <c r="S319" s="194"/>
      <c r="T319" s="204"/>
      <c r="AT319" s="17" t="s">
        <v>203</v>
      </c>
      <c r="AU319" s="17" t="s">
        <v>201</v>
      </c>
    </row>
    <row r="320" spans="2:65" s="1" customFormat="1" ht="6.95" customHeight="1">
      <c r="B320" s="44"/>
      <c r="C320" s="45"/>
      <c r="D320" s="45"/>
      <c r="E320" s="45"/>
      <c r="F320" s="45"/>
      <c r="G320" s="45"/>
      <c r="H320" s="45"/>
      <c r="I320" s="45"/>
      <c r="J320" s="45"/>
      <c r="K320" s="45"/>
      <c r="L320" s="32"/>
    </row>
  </sheetData>
  <sheetProtection algorithmName="SHA-512" hashValue="UIfl9TNB0lrK3uQe26KZ5oVj+Ew3w1FnQnXAHk4Lj219jneEiVmtGMlxOmeybD76ly42BOc2XwegWCxpdM9WUg==" saltValue="k0f14uIFRh1vHQ1VvxWO5A3SmXx5Pdp1KeBnjadnulaNRXINvFRF029ApjmOUv1eou4kvtaJRcRAVg3QpiKgRg==" spinCount="100000" sheet="1" objects="1" scenarios="1" formatColumns="0" formatRows="0" autoFilter="0"/>
  <autoFilter ref="C124:K319" xr:uid="{00000000-0009-0000-0000-00000B000000}"/>
  <mergeCells count="9">
    <mergeCell ref="E87:H87"/>
    <mergeCell ref="E115:H115"/>
    <mergeCell ref="E117:H117"/>
    <mergeCell ref="L2:V2"/>
    <mergeCell ref="E7:H7"/>
    <mergeCell ref="E9:H9"/>
    <mergeCell ref="E18:H18"/>
    <mergeCell ref="E27:H27"/>
    <mergeCell ref="E85:H85"/>
  </mergeCells>
  <hyperlinks>
    <hyperlink ref="F129" r:id="rId1" xr:uid="{00000000-0004-0000-0B00-000000000000}"/>
    <hyperlink ref="F135" r:id="rId2" xr:uid="{00000000-0004-0000-0B00-000001000000}"/>
    <hyperlink ref="F142" r:id="rId3" xr:uid="{00000000-0004-0000-0B00-000002000000}"/>
    <hyperlink ref="F149" r:id="rId4" xr:uid="{00000000-0004-0000-0B00-000003000000}"/>
    <hyperlink ref="F155" r:id="rId5" xr:uid="{00000000-0004-0000-0B00-000004000000}"/>
    <hyperlink ref="F161" r:id="rId6" xr:uid="{00000000-0004-0000-0B00-000005000000}"/>
    <hyperlink ref="F165" r:id="rId7" xr:uid="{00000000-0004-0000-0B00-000006000000}"/>
    <hyperlink ref="F171" r:id="rId8" xr:uid="{00000000-0004-0000-0B00-000007000000}"/>
    <hyperlink ref="F177" r:id="rId9" xr:uid="{00000000-0004-0000-0B00-000008000000}"/>
    <hyperlink ref="F182" r:id="rId10" xr:uid="{00000000-0004-0000-0B00-000009000000}"/>
    <hyperlink ref="F187" r:id="rId11" xr:uid="{00000000-0004-0000-0B00-00000A000000}"/>
    <hyperlink ref="F195" r:id="rId12" xr:uid="{00000000-0004-0000-0B00-00000B000000}"/>
    <hyperlink ref="F200" r:id="rId13" xr:uid="{00000000-0004-0000-0B00-00000C000000}"/>
    <hyperlink ref="F206" r:id="rId14" xr:uid="{00000000-0004-0000-0B00-00000D000000}"/>
    <hyperlink ref="F212" r:id="rId15" xr:uid="{00000000-0004-0000-0B00-00000E000000}"/>
    <hyperlink ref="F216" r:id="rId16" xr:uid="{00000000-0004-0000-0B00-00000F000000}"/>
    <hyperlink ref="F219" r:id="rId17" xr:uid="{00000000-0004-0000-0B00-000010000000}"/>
    <hyperlink ref="F223" r:id="rId18" xr:uid="{00000000-0004-0000-0B00-000011000000}"/>
    <hyperlink ref="F229" r:id="rId19" xr:uid="{00000000-0004-0000-0B00-000012000000}"/>
    <hyperlink ref="F237" r:id="rId20" xr:uid="{00000000-0004-0000-0B00-000013000000}"/>
    <hyperlink ref="F245" r:id="rId21" xr:uid="{00000000-0004-0000-0B00-000014000000}"/>
    <hyperlink ref="F252" r:id="rId22" xr:uid="{00000000-0004-0000-0B00-000015000000}"/>
    <hyperlink ref="F258" r:id="rId23" xr:uid="{00000000-0004-0000-0B00-000016000000}"/>
    <hyperlink ref="F264" r:id="rId24" xr:uid="{00000000-0004-0000-0B00-000017000000}"/>
    <hyperlink ref="F272" r:id="rId25" xr:uid="{00000000-0004-0000-0B00-000018000000}"/>
    <hyperlink ref="F279" r:id="rId26" xr:uid="{00000000-0004-0000-0B00-000019000000}"/>
    <hyperlink ref="F285" r:id="rId27" xr:uid="{00000000-0004-0000-0B00-00001A000000}"/>
    <hyperlink ref="F290" r:id="rId28" xr:uid="{00000000-0004-0000-0B00-00001B000000}"/>
    <hyperlink ref="F298" r:id="rId29" xr:uid="{00000000-0004-0000-0B00-00001C000000}"/>
    <hyperlink ref="F305" r:id="rId30" xr:uid="{00000000-0004-0000-0B00-00001D000000}"/>
    <hyperlink ref="F312" r:id="rId31" xr:uid="{00000000-0004-0000-0B00-00001E000000}"/>
    <hyperlink ref="F314" r:id="rId32" xr:uid="{00000000-0004-0000-0B00-00001F000000}"/>
    <hyperlink ref="F317" r:id="rId33" xr:uid="{00000000-0004-0000-0B00-000020000000}"/>
    <hyperlink ref="F319" r:id="rId34" xr:uid="{00000000-0004-0000-0B00-000021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3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41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123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s="1" customFormat="1" ht="12" customHeight="1">
      <c r="B8" s="32"/>
      <c r="D8" s="27" t="s">
        <v>125</v>
      </c>
      <c r="L8" s="32"/>
    </row>
    <row r="9" spans="2:46" s="1" customFormat="1" ht="16.5" customHeight="1">
      <c r="B9" s="32"/>
      <c r="E9" s="242" t="s">
        <v>4419</v>
      </c>
      <c r="F9" s="247"/>
      <c r="G9" s="247"/>
      <c r="H9" s="247"/>
      <c r="L9" s="32"/>
    </row>
    <row r="10" spans="2:46" s="1" customFormat="1">
      <c r="B10" s="32"/>
      <c r="L10" s="32"/>
    </row>
    <row r="11" spans="2:46" s="1" customFormat="1" ht="12" customHeight="1">
      <c r="B11" s="32"/>
      <c r="D11" s="27" t="s">
        <v>18</v>
      </c>
      <c r="F11" s="25" t="s">
        <v>1</v>
      </c>
      <c r="I11" s="27" t="s">
        <v>19</v>
      </c>
      <c r="J11" s="25" t="s">
        <v>1</v>
      </c>
      <c r="L11" s="32"/>
    </row>
    <row r="12" spans="2:46" s="1" customFormat="1" ht="12" customHeight="1">
      <c r="B12" s="32"/>
      <c r="D12" s="27" t="s">
        <v>20</v>
      </c>
      <c r="F12" s="25" t="s">
        <v>21</v>
      </c>
      <c r="I12" s="27" t="s">
        <v>22</v>
      </c>
      <c r="J12" s="52" t="str">
        <f>'Rekapitulace stavby'!AN8</f>
        <v>23. 6. 2025</v>
      </c>
      <c r="L12" s="32"/>
    </row>
    <row r="13" spans="2:46" s="1" customFormat="1" ht="10.9" customHeight="1">
      <c r="B13" s="32"/>
      <c r="L13" s="32"/>
    </row>
    <row r="14" spans="2:46" s="1" customFormat="1" ht="12" customHeight="1">
      <c r="B14" s="32"/>
      <c r="D14" s="27" t="s">
        <v>24</v>
      </c>
      <c r="I14" s="27" t="s">
        <v>25</v>
      </c>
      <c r="J14" s="25" t="s">
        <v>1</v>
      </c>
      <c r="L14" s="32"/>
    </row>
    <row r="15" spans="2:46" s="1" customFormat="1" ht="18" customHeight="1">
      <c r="B15" s="32"/>
      <c r="E15" s="25" t="s">
        <v>26</v>
      </c>
      <c r="I15" s="27" t="s">
        <v>27</v>
      </c>
      <c r="J15" s="25" t="s">
        <v>1</v>
      </c>
      <c r="L15" s="32"/>
    </row>
    <row r="16" spans="2:46" s="1" customFormat="1" ht="6.95" customHeight="1">
      <c r="B16" s="32"/>
      <c r="L16" s="32"/>
    </row>
    <row r="17" spans="2:12" s="1" customFormat="1" ht="12" customHeight="1">
      <c r="B17" s="32"/>
      <c r="D17" s="27" t="s">
        <v>28</v>
      </c>
      <c r="I17" s="27" t="s">
        <v>25</v>
      </c>
      <c r="J17" s="28" t="str">
        <f>'Rekapitulace stavby'!AN13</f>
        <v>Vyplň údaj</v>
      </c>
      <c r="L17" s="32"/>
    </row>
    <row r="18" spans="2:12" s="1" customFormat="1" ht="18" customHeight="1">
      <c r="B18" s="32"/>
      <c r="E18" s="250" t="str">
        <f>'Rekapitulace stavby'!E14</f>
        <v>Vyplň údaj</v>
      </c>
      <c r="F18" s="234"/>
      <c r="G18" s="234"/>
      <c r="H18" s="234"/>
      <c r="I18" s="27" t="s">
        <v>27</v>
      </c>
      <c r="J18" s="28" t="str">
        <f>'Rekapitulace stavby'!AN14</f>
        <v>Vyplň údaj</v>
      </c>
      <c r="L18" s="32"/>
    </row>
    <row r="19" spans="2:12" s="1" customFormat="1" ht="6.95" customHeight="1">
      <c r="B19" s="32"/>
      <c r="L19" s="32"/>
    </row>
    <row r="20" spans="2:12" s="1" customFormat="1" ht="12" customHeight="1">
      <c r="B20" s="32"/>
      <c r="D20" s="27" t="s">
        <v>30</v>
      </c>
      <c r="I20" s="27" t="s">
        <v>25</v>
      </c>
      <c r="J20" s="25" t="s">
        <v>1</v>
      </c>
      <c r="L20" s="32"/>
    </row>
    <row r="21" spans="2:12" s="1" customFormat="1" ht="18" customHeight="1">
      <c r="B21" s="32"/>
      <c r="E21" s="25" t="s">
        <v>31</v>
      </c>
      <c r="I21" s="27" t="s">
        <v>27</v>
      </c>
      <c r="J21" s="25" t="s">
        <v>1</v>
      </c>
      <c r="L21" s="32"/>
    </row>
    <row r="22" spans="2:12" s="1" customFormat="1" ht="6.95" customHeight="1">
      <c r="B22" s="32"/>
      <c r="L22" s="32"/>
    </row>
    <row r="23" spans="2:12" s="1" customFormat="1" ht="12" customHeight="1">
      <c r="B23" s="32"/>
      <c r="D23" s="27" t="s">
        <v>32</v>
      </c>
      <c r="I23" s="27" t="s">
        <v>25</v>
      </c>
      <c r="J23" s="25" t="s">
        <v>1</v>
      </c>
      <c r="L23" s="32"/>
    </row>
    <row r="24" spans="2:12" s="1" customFormat="1" ht="18" customHeight="1">
      <c r="B24" s="32"/>
      <c r="E24" s="25" t="s">
        <v>33</v>
      </c>
      <c r="I24" s="27" t="s">
        <v>27</v>
      </c>
      <c r="J24" s="25" t="s">
        <v>1</v>
      </c>
      <c r="L24" s="32"/>
    </row>
    <row r="25" spans="2:12" s="1" customFormat="1" ht="6.95" customHeight="1">
      <c r="B25" s="32"/>
      <c r="L25" s="32"/>
    </row>
    <row r="26" spans="2:12" s="1" customFormat="1" ht="12" customHeight="1">
      <c r="B26" s="32"/>
      <c r="D26" s="27" t="s">
        <v>35</v>
      </c>
      <c r="L26" s="32"/>
    </row>
    <row r="27" spans="2:12" s="7" customFormat="1" ht="16.5" customHeight="1">
      <c r="B27" s="94"/>
      <c r="E27" s="238" t="s">
        <v>1</v>
      </c>
      <c r="F27" s="238"/>
      <c r="G27" s="238"/>
      <c r="H27" s="238"/>
      <c r="L27" s="94"/>
    </row>
    <row r="28" spans="2:12" s="1" customFormat="1" ht="6.95" customHeight="1">
      <c r="B28" s="32"/>
      <c r="L28" s="32"/>
    </row>
    <row r="29" spans="2:12" s="1" customFormat="1" ht="6.95" customHeight="1">
      <c r="B29" s="32"/>
      <c r="D29" s="53"/>
      <c r="E29" s="53"/>
      <c r="F29" s="53"/>
      <c r="G29" s="53"/>
      <c r="H29" s="53"/>
      <c r="I29" s="53"/>
      <c r="J29" s="53"/>
      <c r="K29" s="53"/>
      <c r="L29" s="32"/>
    </row>
    <row r="30" spans="2:12" s="1" customFormat="1" ht="25.35" customHeight="1">
      <c r="B30" s="32"/>
      <c r="D30" s="95" t="s">
        <v>36</v>
      </c>
      <c r="J30" s="66">
        <f>ROUND(J123, 2)</f>
        <v>0</v>
      </c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14.45" customHeight="1">
      <c r="B32" s="32"/>
      <c r="F32" s="35" t="s">
        <v>38</v>
      </c>
      <c r="I32" s="35" t="s">
        <v>37</v>
      </c>
      <c r="J32" s="35" t="s">
        <v>39</v>
      </c>
      <c r="L32" s="32"/>
    </row>
    <row r="33" spans="2:12" s="1" customFormat="1" ht="14.45" customHeight="1">
      <c r="B33" s="32"/>
      <c r="D33" s="55" t="s">
        <v>40</v>
      </c>
      <c r="E33" s="27" t="s">
        <v>41</v>
      </c>
      <c r="F33" s="86">
        <f>ROUND((SUM(BE123:BE240)),  2)</f>
        <v>0</v>
      </c>
      <c r="I33" s="96">
        <v>0.21</v>
      </c>
      <c r="J33" s="86">
        <f>ROUND(((SUM(BE123:BE240))*I33),  2)</f>
        <v>0</v>
      </c>
      <c r="L33" s="32"/>
    </row>
    <row r="34" spans="2:12" s="1" customFormat="1" ht="14.45" customHeight="1">
      <c r="B34" s="32"/>
      <c r="E34" s="27" t="s">
        <v>42</v>
      </c>
      <c r="F34" s="86">
        <f>ROUND((SUM(BF123:BF240)),  2)</f>
        <v>0</v>
      </c>
      <c r="I34" s="96">
        <v>0.12</v>
      </c>
      <c r="J34" s="86">
        <f>ROUND(((SUM(BF123:BF240))*I34),  2)</f>
        <v>0</v>
      </c>
      <c r="L34" s="32"/>
    </row>
    <row r="35" spans="2:12" s="1" customFormat="1" ht="14.45" hidden="1" customHeight="1">
      <c r="B35" s="32"/>
      <c r="E35" s="27" t="s">
        <v>43</v>
      </c>
      <c r="F35" s="86">
        <f>ROUND((SUM(BG123:BG240)),  2)</f>
        <v>0</v>
      </c>
      <c r="I35" s="96">
        <v>0.21</v>
      </c>
      <c r="J35" s="86">
        <f>0</f>
        <v>0</v>
      </c>
      <c r="L35" s="32"/>
    </row>
    <row r="36" spans="2:12" s="1" customFormat="1" ht="14.45" hidden="1" customHeight="1">
      <c r="B36" s="32"/>
      <c r="E36" s="27" t="s">
        <v>44</v>
      </c>
      <c r="F36" s="86">
        <f>ROUND((SUM(BH123:BH240)),  2)</f>
        <v>0</v>
      </c>
      <c r="I36" s="96">
        <v>0.12</v>
      </c>
      <c r="J36" s="86">
        <f>0</f>
        <v>0</v>
      </c>
      <c r="L36" s="32"/>
    </row>
    <row r="37" spans="2:12" s="1" customFormat="1" ht="14.45" hidden="1" customHeight="1">
      <c r="B37" s="32"/>
      <c r="E37" s="27" t="s">
        <v>45</v>
      </c>
      <c r="F37" s="86">
        <f>ROUND((SUM(BI123:BI240)),  2)</f>
        <v>0</v>
      </c>
      <c r="I37" s="96">
        <v>0</v>
      </c>
      <c r="J37" s="86">
        <f>0</f>
        <v>0</v>
      </c>
      <c r="L37" s="32"/>
    </row>
    <row r="38" spans="2:12" s="1" customFormat="1" ht="6.95" customHeight="1">
      <c r="B38" s="32"/>
      <c r="L38" s="32"/>
    </row>
    <row r="39" spans="2:12" s="1" customFormat="1" ht="25.35" customHeight="1">
      <c r="B39" s="32"/>
      <c r="C39" s="97"/>
      <c r="D39" s="98" t="s">
        <v>46</v>
      </c>
      <c r="E39" s="57"/>
      <c r="F39" s="57"/>
      <c r="G39" s="99" t="s">
        <v>47</v>
      </c>
      <c r="H39" s="100" t="s">
        <v>48</v>
      </c>
      <c r="I39" s="57"/>
      <c r="J39" s="101">
        <f>SUM(J30:J37)</f>
        <v>0</v>
      </c>
      <c r="K39" s="102"/>
      <c r="L39" s="32"/>
    </row>
    <row r="40" spans="2:12" s="1" customFormat="1" ht="14.45" customHeight="1">
      <c r="B40" s="32"/>
      <c r="L40" s="32"/>
    </row>
    <row r="41" spans="2:12" ht="14.45" customHeight="1">
      <c r="B41" s="20"/>
      <c r="L41" s="20"/>
    </row>
    <row r="42" spans="2:12" ht="14.45" customHeight="1">
      <c r="B42" s="20"/>
      <c r="L42" s="20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47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47" s="1" customFormat="1" ht="24.95" customHeight="1">
      <c r="B82" s="32"/>
      <c r="C82" s="21" t="s">
        <v>129</v>
      </c>
      <c r="L82" s="32"/>
    </row>
    <row r="83" spans="2:47" s="1" customFormat="1" ht="6.95" customHeight="1">
      <c r="B83" s="32"/>
      <c r="L83" s="32"/>
    </row>
    <row r="84" spans="2:47" s="1" customFormat="1" ht="12" customHeight="1">
      <c r="B84" s="32"/>
      <c r="C84" s="27" t="s">
        <v>16</v>
      </c>
      <c r="L84" s="32"/>
    </row>
    <row r="85" spans="2:47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47" s="1" customFormat="1" ht="12" customHeight="1">
      <c r="B86" s="32"/>
      <c r="C86" s="27" t="s">
        <v>125</v>
      </c>
      <c r="L86" s="32"/>
    </row>
    <row r="87" spans="2:47" s="1" customFormat="1" ht="16.5" customHeight="1">
      <c r="B87" s="32"/>
      <c r="E87" s="242" t="str">
        <f>E9</f>
        <v>VRN - Vedlejší rozpočtové náklady</v>
      </c>
      <c r="F87" s="247"/>
      <c r="G87" s="247"/>
      <c r="H87" s="247"/>
      <c r="L87" s="32"/>
    </row>
    <row r="88" spans="2:47" s="1" customFormat="1" ht="6.95" customHeight="1">
      <c r="B88" s="32"/>
      <c r="L88" s="32"/>
    </row>
    <row r="89" spans="2:47" s="1" customFormat="1" ht="12" customHeight="1">
      <c r="B89" s="32"/>
      <c r="C89" s="27" t="s">
        <v>20</v>
      </c>
      <c r="F89" s="25" t="str">
        <f>F12</f>
        <v>Jihlava</v>
      </c>
      <c r="I89" s="27" t="s">
        <v>22</v>
      </c>
      <c r="J89" s="52" t="str">
        <f>IF(J12="","",J12)</f>
        <v>23. 6. 2025</v>
      </c>
      <c r="L89" s="32"/>
    </row>
    <row r="90" spans="2:47" s="1" customFormat="1" ht="6.95" customHeight="1">
      <c r="B90" s="32"/>
      <c r="L90" s="32"/>
    </row>
    <row r="91" spans="2:47" s="1" customFormat="1" ht="27.95" customHeight="1">
      <c r="B91" s="32"/>
      <c r="C91" s="27" t="s">
        <v>24</v>
      </c>
      <c r="F91" s="25" t="str">
        <f>E15</f>
        <v>Nemocnice Jihlava</v>
      </c>
      <c r="I91" s="27" t="s">
        <v>30</v>
      </c>
      <c r="J91" s="30" t="str">
        <f>E21</f>
        <v>Penta Projekt s.r.o., Mrštíkova 12, Jihlava</v>
      </c>
      <c r="L91" s="32"/>
    </row>
    <row r="92" spans="2:47" s="1" customFormat="1" ht="15.2" customHeight="1">
      <c r="B92" s="32"/>
      <c r="C92" s="27" t="s">
        <v>28</v>
      </c>
      <c r="F92" s="25" t="str">
        <f>IF(E18="","",E18)</f>
        <v>Vyplň údaj</v>
      </c>
      <c r="I92" s="27" t="s">
        <v>32</v>
      </c>
      <c r="J92" s="30" t="str">
        <f>E24</f>
        <v>Bc. Jakub Čermák</v>
      </c>
      <c r="L92" s="32"/>
    </row>
    <row r="93" spans="2:47" s="1" customFormat="1" ht="10.35" customHeight="1">
      <c r="B93" s="32"/>
      <c r="L93" s="32"/>
    </row>
    <row r="94" spans="2:47" s="1" customFormat="1" ht="29.25" customHeight="1">
      <c r="B94" s="32"/>
      <c r="C94" s="105" t="s">
        <v>130</v>
      </c>
      <c r="D94" s="97"/>
      <c r="E94" s="97"/>
      <c r="F94" s="97"/>
      <c r="G94" s="97"/>
      <c r="H94" s="97"/>
      <c r="I94" s="97"/>
      <c r="J94" s="106" t="s">
        <v>131</v>
      </c>
      <c r="K94" s="97"/>
      <c r="L94" s="32"/>
    </row>
    <row r="95" spans="2:47" s="1" customFormat="1" ht="10.35" customHeight="1">
      <c r="B95" s="32"/>
      <c r="L95" s="32"/>
    </row>
    <row r="96" spans="2:47" s="1" customFormat="1" ht="22.9" customHeight="1">
      <c r="B96" s="32"/>
      <c r="C96" s="107" t="s">
        <v>132</v>
      </c>
      <c r="J96" s="66">
        <f>J123</f>
        <v>0</v>
      </c>
      <c r="L96" s="32"/>
      <c r="AU96" s="17" t="s">
        <v>133</v>
      </c>
    </row>
    <row r="97" spans="2:12" s="8" customFormat="1" ht="24.95" customHeight="1">
      <c r="B97" s="108"/>
      <c r="D97" s="109" t="s">
        <v>4419</v>
      </c>
      <c r="E97" s="110"/>
      <c r="F97" s="110"/>
      <c r="G97" s="110"/>
      <c r="H97" s="110"/>
      <c r="I97" s="110"/>
      <c r="J97" s="111">
        <f>J124</f>
        <v>0</v>
      </c>
      <c r="L97" s="108"/>
    </row>
    <row r="98" spans="2:12" s="9" customFormat="1" ht="19.899999999999999" customHeight="1">
      <c r="B98" s="112"/>
      <c r="D98" s="113" t="s">
        <v>4420</v>
      </c>
      <c r="E98" s="114"/>
      <c r="F98" s="114"/>
      <c r="G98" s="114"/>
      <c r="H98" s="114"/>
      <c r="I98" s="114"/>
      <c r="J98" s="115">
        <f>J125</f>
        <v>0</v>
      </c>
      <c r="L98" s="112"/>
    </row>
    <row r="99" spans="2:12" s="9" customFormat="1" ht="19.899999999999999" customHeight="1">
      <c r="B99" s="112"/>
      <c r="D99" s="113" t="s">
        <v>5847</v>
      </c>
      <c r="E99" s="114"/>
      <c r="F99" s="114"/>
      <c r="G99" s="114"/>
      <c r="H99" s="114"/>
      <c r="I99" s="114"/>
      <c r="J99" s="115">
        <f>J140</f>
        <v>0</v>
      </c>
      <c r="L99" s="112"/>
    </row>
    <row r="100" spans="2:12" s="9" customFormat="1" ht="19.899999999999999" customHeight="1">
      <c r="B100" s="112"/>
      <c r="D100" s="113" t="s">
        <v>4421</v>
      </c>
      <c r="E100" s="114"/>
      <c r="F100" s="114"/>
      <c r="G100" s="114"/>
      <c r="H100" s="114"/>
      <c r="I100" s="114"/>
      <c r="J100" s="115">
        <f>J147</f>
        <v>0</v>
      </c>
      <c r="L100" s="112"/>
    </row>
    <row r="101" spans="2:12" s="9" customFormat="1" ht="19.899999999999999" customHeight="1">
      <c r="B101" s="112"/>
      <c r="D101" s="113" t="s">
        <v>4422</v>
      </c>
      <c r="E101" s="114"/>
      <c r="F101" s="114"/>
      <c r="G101" s="114"/>
      <c r="H101" s="114"/>
      <c r="I101" s="114"/>
      <c r="J101" s="115">
        <f>J190</f>
        <v>0</v>
      </c>
      <c r="L101" s="112"/>
    </row>
    <row r="102" spans="2:12" s="9" customFormat="1" ht="19.899999999999999" customHeight="1">
      <c r="B102" s="112"/>
      <c r="D102" s="113" t="s">
        <v>5848</v>
      </c>
      <c r="E102" s="114"/>
      <c r="F102" s="114"/>
      <c r="G102" s="114"/>
      <c r="H102" s="114"/>
      <c r="I102" s="114"/>
      <c r="J102" s="115">
        <f>J220</f>
        <v>0</v>
      </c>
      <c r="L102" s="112"/>
    </row>
    <row r="103" spans="2:12" s="9" customFormat="1" ht="19.899999999999999" customHeight="1">
      <c r="B103" s="112"/>
      <c r="D103" s="113" t="s">
        <v>4423</v>
      </c>
      <c r="E103" s="114"/>
      <c r="F103" s="114"/>
      <c r="G103" s="114"/>
      <c r="H103" s="114"/>
      <c r="I103" s="114"/>
      <c r="J103" s="115">
        <f>J229</f>
        <v>0</v>
      </c>
      <c r="L103" s="112"/>
    </row>
    <row r="104" spans="2:12" s="1" customFormat="1" ht="21.75" customHeight="1">
      <c r="B104" s="32"/>
      <c r="L104" s="32"/>
    </row>
    <row r="105" spans="2:12" s="1" customFormat="1" ht="6.9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12" s="1" customFormat="1" ht="6.9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12" s="1" customFormat="1" ht="24.95" customHeight="1">
      <c r="B110" s="32"/>
      <c r="C110" s="21" t="s">
        <v>176</v>
      </c>
      <c r="L110" s="32"/>
    </row>
    <row r="111" spans="2:12" s="1" customFormat="1" ht="6.95" customHeight="1">
      <c r="B111" s="32"/>
      <c r="L111" s="32"/>
    </row>
    <row r="112" spans="2:12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8" t="str">
        <f>E7</f>
        <v>Nemocnice Jihlava – pracoviště magnetické rezonance</v>
      </c>
      <c r="F113" s="249"/>
      <c r="G113" s="249"/>
      <c r="H113" s="249"/>
      <c r="L113" s="32"/>
    </row>
    <row r="114" spans="2:65" s="1" customFormat="1" ht="12" customHeight="1">
      <c r="B114" s="32"/>
      <c r="C114" s="27" t="s">
        <v>125</v>
      </c>
      <c r="L114" s="32"/>
    </row>
    <row r="115" spans="2:65" s="1" customFormat="1" ht="16.5" customHeight="1">
      <c r="B115" s="32"/>
      <c r="E115" s="242" t="str">
        <f>E9</f>
        <v>VRN - Vedlejší rozpočtové náklady</v>
      </c>
      <c r="F115" s="247"/>
      <c r="G115" s="247"/>
      <c r="H115" s="247"/>
      <c r="L115" s="32"/>
    </row>
    <row r="116" spans="2:65" s="1" customFormat="1" ht="6.95" customHeight="1">
      <c r="B116" s="32"/>
      <c r="L116" s="32"/>
    </row>
    <row r="117" spans="2:65" s="1" customFormat="1" ht="12" customHeight="1">
      <c r="B117" s="32"/>
      <c r="C117" s="27" t="s">
        <v>20</v>
      </c>
      <c r="F117" s="25" t="str">
        <f>F12</f>
        <v>Jihlava</v>
      </c>
      <c r="I117" s="27" t="s">
        <v>22</v>
      </c>
      <c r="J117" s="52" t="str">
        <f>IF(J12="","",J12)</f>
        <v>23. 6. 2025</v>
      </c>
      <c r="L117" s="32"/>
    </row>
    <row r="118" spans="2:65" s="1" customFormat="1" ht="6.95" customHeight="1">
      <c r="B118" s="32"/>
      <c r="L118" s="32"/>
    </row>
    <row r="119" spans="2:65" s="1" customFormat="1" ht="27.95" customHeight="1">
      <c r="B119" s="32"/>
      <c r="C119" s="27" t="s">
        <v>24</v>
      </c>
      <c r="F119" s="25" t="str">
        <f>E15</f>
        <v>Nemocnice Jihlava</v>
      </c>
      <c r="I119" s="27" t="s">
        <v>30</v>
      </c>
      <c r="J119" s="30" t="str">
        <f>E21</f>
        <v>Penta Projekt s.r.o., Mrštíkova 12, Jihlava</v>
      </c>
      <c r="L119" s="32"/>
    </row>
    <row r="120" spans="2:65" s="1" customFormat="1" ht="15.2" customHeight="1">
      <c r="B120" s="32"/>
      <c r="C120" s="27" t="s">
        <v>28</v>
      </c>
      <c r="F120" s="25" t="str">
        <f>IF(E18="","",E18)</f>
        <v>Vyplň údaj</v>
      </c>
      <c r="I120" s="27" t="s">
        <v>32</v>
      </c>
      <c r="J120" s="30" t="str">
        <f>E24</f>
        <v>Bc. Jakub Čermák</v>
      </c>
      <c r="L120" s="32"/>
    </row>
    <row r="121" spans="2:65" s="1" customFormat="1" ht="10.35" customHeight="1">
      <c r="B121" s="32"/>
      <c r="L121" s="32"/>
    </row>
    <row r="122" spans="2:65" s="10" customFormat="1" ht="29.25" customHeight="1">
      <c r="B122" s="116"/>
      <c r="C122" s="117" t="s">
        <v>177</v>
      </c>
      <c r="D122" s="118" t="s">
        <v>61</v>
      </c>
      <c r="E122" s="118" t="s">
        <v>57</v>
      </c>
      <c r="F122" s="118" t="s">
        <v>58</v>
      </c>
      <c r="G122" s="118" t="s">
        <v>178</v>
      </c>
      <c r="H122" s="118" t="s">
        <v>179</v>
      </c>
      <c r="I122" s="118" t="s">
        <v>180</v>
      </c>
      <c r="J122" s="118" t="s">
        <v>131</v>
      </c>
      <c r="K122" s="119" t="s">
        <v>181</v>
      </c>
      <c r="L122" s="116"/>
      <c r="M122" s="59" t="s">
        <v>1</v>
      </c>
      <c r="N122" s="60" t="s">
        <v>40</v>
      </c>
      <c r="O122" s="60" t="s">
        <v>182</v>
      </c>
      <c r="P122" s="60" t="s">
        <v>183</v>
      </c>
      <c r="Q122" s="60" t="s">
        <v>184</v>
      </c>
      <c r="R122" s="60" t="s">
        <v>185</v>
      </c>
      <c r="S122" s="60" t="s">
        <v>186</v>
      </c>
      <c r="T122" s="61" t="s">
        <v>187</v>
      </c>
    </row>
    <row r="123" spans="2:65" s="1" customFormat="1" ht="22.9" customHeight="1">
      <c r="B123" s="32"/>
      <c r="C123" s="64" t="s">
        <v>188</v>
      </c>
      <c r="J123" s="120">
        <f>BK123</f>
        <v>0</v>
      </c>
      <c r="L123" s="32"/>
      <c r="M123" s="62"/>
      <c r="N123" s="53"/>
      <c r="O123" s="53"/>
      <c r="P123" s="121">
        <f>P124</f>
        <v>0</v>
      </c>
      <c r="Q123" s="53"/>
      <c r="R123" s="121">
        <f>R124</f>
        <v>0</v>
      </c>
      <c r="S123" s="53"/>
      <c r="T123" s="122">
        <f>T124</f>
        <v>0</v>
      </c>
      <c r="AT123" s="17" t="s">
        <v>75</v>
      </c>
      <c r="AU123" s="17" t="s">
        <v>133</v>
      </c>
      <c r="BK123" s="123">
        <f>BK124</f>
        <v>0</v>
      </c>
    </row>
    <row r="124" spans="2:65" s="11" customFormat="1" ht="25.9" customHeight="1">
      <c r="B124" s="124"/>
      <c r="D124" s="125" t="s">
        <v>75</v>
      </c>
      <c r="E124" s="126" t="s">
        <v>121</v>
      </c>
      <c r="F124" s="126" t="s">
        <v>122</v>
      </c>
      <c r="I124" s="127"/>
      <c r="J124" s="128">
        <f>BK124</f>
        <v>0</v>
      </c>
      <c r="L124" s="124"/>
      <c r="M124" s="129"/>
      <c r="P124" s="130">
        <f>P125+P140+P147+P190+P220+P229</f>
        <v>0</v>
      </c>
      <c r="R124" s="130">
        <f>R125+R140+R147+R190+R220+R229</f>
        <v>0</v>
      </c>
      <c r="T124" s="131">
        <f>T125+T140+T147+T190+T220+T229</f>
        <v>0</v>
      </c>
      <c r="AR124" s="125" t="s">
        <v>230</v>
      </c>
      <c r="AT124" s="132" t="s">
        <v>75</v>
      </c>
      <c r="AU124" s="132" t="s">
        <v>76</v>
      </c>
      <c r="AY124" s="125" t="s">
        <v>191</v>
      </c>
      <c r="BK124" s="133">
        <f>BK125+BK140+BK147+BK190+BK220+BK229</f>
        <v>0</v>
      </c>
    </row>
    <row r="125" spans="2:65" s="11" customFormat="1" ht="22.9" customHeight="1">
      <c r="B125" s="124"/>
      <c r="D125" s="125" t="s">
        <v>75</v>
      </c>
      <c r="E125" s="134" t="s">
        <v>4796</v>
      </c>
      <c r="F125" s="134" t="s">
        <v>4797</v>
      </c>
      <c r="I125" s="127"/>
      <c r="J125" s="135">
        <f>BK125</f>
        <v>0</v>
      </c>
      <c r="L125" s="124"/>
      <c r="M125" s="129"/>
      <c r="P125" s="130">
        <f>SUM(P126:P139)</f>
        <v>0</v>
      </c>
      <c r="R125" s="130">
        <f>SUM(R126:R139)</f>
        <v>0</v>
      </c>
      <c r="T125" s="131">
        <f>SUM(T126:T139)</f>
        <v>0</v>
      </c>
      <c r="AR125" s="125" t="s">
        <v>230</v>
      </c>
      <c r="AT125" s="132" t="s">
        <v>75</v>
      </c>
      <c r="AU125" s="132" t="s">
        <v>83</v>
      </c>
      <c r="AY125" s="125" t="s">
        <v>191</v>
      </c>
      <c r="BK125" s="133">
        <f>SUM(BK126:BK139)</f>
        <v>0</v>
      </c>
    </row>
    <row r="126" spans="2:65" s="1" customFormat="1" ht="26.45" customHeight="1">
      <c r="B126" s="32"/>
      <c r="C126" s="136" t="s">
        <v>83</v>
      </c>
      <c r="D126" s="136" t="s">
        <v>195</v>
      </c>
      <c r="E126" s="137" t="s">
        <v>4798</v>
      </c>
      <c r="F126" s="138" t="s">
        <v>4370</v>
      </c>
      <c r="G126" s="139" t="s">
        <v>5849</v>
      </c>
      <c r="H126" s="140">
        <v>1</v>
      </c>
      <c r="I126" s="141"/>
      <c r="J126" s="142">
        <f>ROUND(I126*H126,2)</f>
        <v>0</v>
      </c>
      <c r="K126" s="138" t="s">
        <v>2960</v>
      </c>
      <c r="L126" s="32"/>
      <c r="M126" s="143" t="s">
        <v>1</v>
      </c>
      <c r="N126" s="144" t="s">
        <v>41</v>
      </c>
      <c r="P126" s="145">
        <f>O126*H126</f>
        <v>0</v>
      </c>
      <c r="Q126" s="145">
        <v>0</v>
      </c>
      <c r="R126" s="145">
        <f>Q126*H126</f>
        <v>0</v>
      </c>
      <c r="S126" s="145">
        <v>0</v>
      </c>
      <c r="T126" s="146">
        <f>S126*H126</f>
        <v>0</v>
      </c>
      <c r="AR126" s="147" t="s">
        <v>4381</v>
      </c>
      <c r="AT126" s="147" t="s">
        <v>195</v>
      </c>
      <c r="AU126" s="147" t="s">
        <v>85</v>
      </c>
      <c r="AY126" s="17" t="s">
        <v>191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83</v>
      </c>
      <c r="BK126" s="148">
        <f>ROUND(I126*H126,2)</f>
        <v>0</v>
      </c>
      <c r="BL126" s="17" t="s">
        <v>4381</v>
      </c>
      <c r="BM126" s="147" t="s">
        <v>5850</v>
      </c>
    </row>
    <row r="127" spans="2:65" s="1" customFormat="1">
      <c r="B127" s="32"/>
      <c r="D127" s="149" t="s">
        <v>203</v>
      </c>
      <c r="F127" s="150" t="s">
        <v>5851</v>
      </c>
      <c r="I127" s="151"/>
      <c r="L127" s="32"/>
      <c r="M127" s="152"/>
      <c r="T127" s="56"/>
      <c r="AT127" s="17" t="s">
        <v>203</v>
      </c>
      <c r="AU127" s="17" t="s">
        <v>85</v>
      </c>
    </row>
    <row r="128" spans="2:65" s="12" customFormat="1">
      <c r="B128" s="153"/>
      <c r="D128" s="154" t="s">
        <v>205</v>
      </c>
      <c r="E128" s="155" t="s">
        <v>1</v>
      </c>
      <c r="F128" s="156" t="s">
        <v>5852</v>
      </c>
      <c r="H128" s="155" t="s">
        <v>1</v>
      </c>
      <c r="I128" s="157"/>
      <c r="L128" s="153"/>
      <c r="M128" s="158"/>
      <c r="T128" s="159"/>
      <c r="AT128" s="155" t="s">
        <v>205</v>
      </c>
      <c r="AU128" s="155" t="s">
        <v>85</v>
      </c>
      <c r="AV128" s="12" t="s">
        <v>83</v>
      </c>
      <c r="AW128" s="12" t="s">
        <v>34</v>
      </c>
      <c r="AX128" s="12" t="s">
        <v>76</v>
      </c>
      <c r="AY128" s="155" t="s">
        <v>191</v>
      </c>
    </row>
    <row r="129" spans="2:65" s="12" customFormat="1">
      <c r="B129" s="153"/>
      <c r="D129" s="154" t="s">
        <v>205</v>
      </c>
      <c r="E129" s="155" t="s">
        <v>1</v>
      </c>
      <c r="F129" s="156" t="s">
        <v>5853</v>
      </c>
      <c r="H129" s="155" t="s">
        <v>1</v>
      </c>
      <c r="I129" s="157"/>
      <c r="L129" s="153"/>
      <c r="M129" s="158"/>
      <c r="T129" s="159"/>
      <c r="AT129" s="155" t="s">
        <v>205</v>
      </c>
      <c r="AU129" s="155" t="s">
        <v>85</v>
      </c>
      <c r="AV129" s="12" t="s">
        <v>83</v>
      </c>
      <c r="AW129" s="12" t="s">
        <v>34</v>
      </c>
      <c r="AX129" s="12" t="s">
        <v>76</v>
      </c>
      <c r="AY129" s="155" t="s">
        <v>191</v>
      </c>
    </row>
    <row r="130" spans="2:65" s="13" customFormat="1">
      <c r="B130" s="160"/>
      <c r="D130" s="154" t="s">
        <v>205</v>
      </c>
      <c r="E130" s="161" t="s">
        <v>1</v>
      </c>
      <c r="F130" s="162" t="s">
        <v>83</v>
      </c>
      <c r="H130" s="163">
        <v>1</v>
      </c>
      <c r="I130" s="164"/>
      <c r="L130" s="160"/>
      <c r="M130" s="165"/>
      <c r="T130" s="166"/>
      <c r="AT130" s="161" t="s">
        <v>205</v>
      </c>
      <c r="AU130" s="161" t="s">
        <v>85</v>
      </c>
      <c r="AV130" s="13" t="s">
        <v>85</v>
      </c>
      <c r="AW130" s="13" t="s">
        <v>34</v>
      </c>
      <c r="AX130" s="13" t="s">
        <v>83</v>
      </c>
      <c r="AY130" s="161" t="s">
        <v>191</v>
      </c>
    </row>
    <row r="131" spans="2:65" s="1" customFormat="1" ht="26.45" customHeight="1">
      <c r="B131" s="32"/>
      <c r="C131" s="136" t="s">
        <v>85</v>
      </c>
      <c r="D131" s="136" t="s">
        <v>195</v>
      </c>
      <c r="E131" s="137" t="s">
        <v>5854</v>
      </c>
      <c r="F131" s="138" t="s">
        <v>5855</v>
      </c>
      <c r="G131" s="139" t="s">
        <v>5849</v>
      </c>
      <c r="H131" s="140">
        <v>1</v>
      </c>
      <c r="I131" s="141"/>
      <c r="J131" s="142">
        <f>ROUND(I131*H131,2)</f>
        <v>0</v>
      </c>
      <c r="K131" s="138" t="s">
        <v>5856</v>
      </c>
      <c r="L131" s="32"/>
      <c r="M131" s="143" t="s">
        <v>1</v>
      </c>
      <c r="N131" s="144" t="s">
        <v>41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4381</v>
      </c>
      <c r="AT131" s="147" t="s">
        <v>195</v>
      </c>
      <c r="AU131" s="147" t="s">
        <v>85</v>
      </c>
      <c r="AY131" s="17" t="s">
        <v>191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83</v>
      </c>
      <c r="BK131" s="148">
        <f>ROUND(I131*H131,2)</f>
        <v>0</v>
      </c>
      <c r="BL131" s="17" t="s">
        <v>4381</v>
      </c>
      <c r="BM131" s="147" t="s">
        <v>5857</v>
      </c>
    </row>
    <row r="132" spans="2:65" s="12" customFormat="1">
      <c r="B132" s="153"/>
      <c r="D132" s="154" t="s">
        <v>205</v>
      </c>
      <c r="E132" s="155" t="s">
        <v>1</v>
      </c>
      <c r="F132" s="156" t="s">
        <v>5858</v>
      </c>
      <c r="H132" s="155" t="s">
        <v>1</v>
      </c>
      <c r="I132" s="157"/>
      <c r="L132" s="153"/>
      <c r="M132" s="158"/>
      <c r="T132" s="159"/>
      <c r="AT132" s="155" t="s">
        <v>205</v>
      </c>
      <c r="AU132" s="155" t="s">
        <v>85</v>
      </c>
      <c r="AV132" s="12" t="s">
        <v>83</v>
      </c>
      <c r="AW132" s="12" t="s">
        <v>34</v>
      </c>
      <c r="AX132" s="12" t="s">
        <v>76</v>
      </c>
      <c r="AY132" s="155" t="s">
        <v>191</v>
      </c>
    </row>
    <row r="133" spans="2:65" s="12" customFormat="1">
      <c r="B133" s="153"/>
      <c r="D133" s="154" t="s">
        <v>205</v>
      </c>
      <c r="E133" s="155" t="s">
        <v>1</v>
      </c>
      <c r="F133" s="156" t="s">
        <v>208</v>
      </c>
      <c r="H133" s="155" t="s">
        <v>1</v>
      </c>
      <c r="I133" s="157"/>
      <c r="L133" s="153"/>
      <c r="M133" s="158"/>
      <c r="T133" s="159"/>
      <c r="AT133" s="155" t="s">
        <v>205</v>
      </c>
      <c r="AU133" s="155" t="s">
        <v>85</v>
      </c>
      <c r="AV133" s="12" t="s">
        <v>83</v>
      </c>
      <c r="AW133" s="12" t="s">
        <v>34</v>
      </c>
      <c r="AX133" s="12" t="s">
        <v>76</v>
      </c>
      <c r="AY133" s="155" t="s">
        <v>191</v>
      </c>
    </row>
    <row r="134" spans="2:65" s="12" customFormat="1">
      <c r="B134" s="153"/>
      <c r="D134" s="154" t="s">
        <v>205</v>
      </c>
      <c r="E134" s="155" t="s">
        <v>1</v>
      </c>
      <c r="F134" s="156" t="s">
        <v>5859</v>
      </c>
      <c r="H134" s="155" t="s">
        <v>1</v>
      </c>
      <c r="I134" s="157"/>
      <c r="L134" s="153"/>
      <c r="M134" s="158"/>
      <c r="T134" s="159"/>
      <c r="AT134" s="155" t="s">
        <v>205</v>
      </c>
      <c r="AU134" s="155" t="s">
        <v>85</v>
      </c>
      <c r="AV134" s="12" t="s">
        <v>83</v>
      </c>
      <c r="AW134" s="12" t="s">
        <v>34</v>
      </c>
      <c r="AX134" s="12" t="s">
        <v>76</v>
      </c>
      <c r="AY134" s="155" t="s">
        <v>191</v>
      </c>
    </row>
    <row r="135" spans="2:65" s="12" customFormat="1">
      <c r="B135" s="153"/>
      <c r="D135" s="154" t="s">
        <v>205</v>
      </c>
      <c r="E135" s="155" t="s">
        <v>1</v>
      </c>
      <c r="F135" s="156" t="s">
        <v>5860</v>
      </c>
      <c r="H135" s="155" t="s">
        <v>1</v>
      </c>
      <c r="I135" s="157"/>
      <c r="L135" s="153"/>
      <c r="M135" s="158"/>
      <c r="T135" s="159"/>
      <c r="AT135" s="155" t="s">
        <v>205</v>
      </c>
      <c r="AU135" s="155" t="s">
        <v>85</v>
      </c>
      <c r="AV135" s="12" t="s">
        <v>83</v>
      </c>
      <c r="AW135" s="12" t="s">
        <v>34</v>
      </c>
      <c r="AX135" s="12" t="s">
        <v>76</v>
      </c>
      <c r="AY135" s="155" t="s">
        <v>191</v>
      </c>
    </row>
    <row r="136" spans="2:65" s="12" customFormat="1">
      <c r="B136" s="153"/>
      <c r="D136" s="154" t="s">
        <v>205</v>
      </c>
      <c r="E136" s="155" t="s">
        <v>1</v>
      </c>
      <c r="F136" s="156" t="s">
        <v>5861</v>
      </c>
      <c r="H136" s="155" t="s">
        <v>1</v>
      </c>
      <c r="I136" s="157"/>
      <c r="L136" s="153"/>
      <c r="M136" s="158"/>
      <c r="T136" s="159"/>
      <c r="AT136" s="155" t="s">
        <v>205</v>
      </c>
      <c r="AU136" s="155" t="s">
        <v>85</v>
      </c>
      <c r="AV136" s="12" t="s">
        <v>83</v>
      </c>
      <c r="AW136" s="12" t="s">
        <v>34</v>
      </c>
      <c r="AX136" s="12" t="s">
        <v>76</v>
      </c>
      <c r="AY136" s="155" t="s">
        <v>191</v>
      </c>
    </row>
    <row r="137" spans="2:65" s="12" customFormat="1">
      <c r="B137" s="153"/>
      <c r="D137" s="154" t="s">
        <v>205</v>
      </c>
      <c r="E137" s="155" t="s">
        <v>1</v>
      </c>
      <c r="F137" s="156" t="s">
        <v>5862</v>
      </c>
      <c r="H137" s="155" t="s">
        <v>1</v>
      </c>
      <c r="I137" s="157"/>
      <c r="L137" s="153"/>
      <c r="M137" s="158"/>
      <c r="T137" s="159"/>
      <c r="AT137" s="155" t="s">
        <v>205</v>
      </c>
      <c r="AU137" s="155" t="s">
        <v>85</v>
      </c>
      <c r="AV137" s="12" t="s">
        <v>83</v>
      </c>
      <c r="AW137" s="12" t="s">
        <v>34</v>
      </c>
      <c r="AX137" s="12" t="s">
        <v>76</v>
      </c>
      <c r="AY137" s="155" t="s">
        <v>191</v>
      </c>
    </row>
    <row r="138" spans="2:65" s="12" customFormat="1">
      <c r="B138" s="153"/>
      <c r="D138" s="154" t="s">
        <v>205</v>
      </c>
      <c r="E138" s="155" t="s">
        <v>1</v>
      </c>
      <c r="F138" s="156" t="s">
        <v>5863</v>
      </c>
      <c r="H138" s="155" t="s">
        <v>1</v>
      </c>
      <c r="I138" s="157"/>
      <c r="L138" s="153"/>
      <c r="M138" s="158"/>
      <c r="T138" s="159"/>
      <c r="AT138" s="155" t="s">
        <v>205</v>
      </c>
      <c r="AU138" s="155" t="s">
        <v>85</v>
      </c>
      <c r="AV138" s="12" t="s">
        <v>83</v>
      </c>
      <c r="AW138" s="12" t="s">
        <v>34</v>
      </c>
      <c r="AX138" s="12" t="s">
        <v>76</v>
      </c>
      <c r="AY138" s="155" t="s">
        <v>191</v>
      </c>
    </row>
    <row r="139" spans="2:65" s="13" customFormat="1">
      <c r="B139" s="160"/>
      <c r="D139" s="154" t="s">
        <v>205</v>
      </c>
      <c r="E139" s="161" t="s">
        <v>1</v>
      </c>
      <c r="F139" s="162" t="s">
        <v>83</v>
      </c>
      <c r="H139" s="163">
        <v>1</v>
      </c>
      <c r="I139" s="164"/>
      <c r="L139" s="160"/>
      <c r="M139" s="165"/>
      <c r="T139" s="166"/>
      <c r="AT139" s="161" t="s">
        <v>205</v>
      </c>
      <c r="AU139" s="161" t="s">
        <v>85</v>
      </c>
      <c r="AV139" s="13" t="s">
        <v>85</v>
      </c>
      <c r="AW139" s="13" t="s">
        <v>34</v>
      </c>
      <c r="AX139" s="13" t="s">
        <v>83</v>
      </c>
      <c r="AY139" s="161" t="s">
        <v>191</v>
      </c>
    </row>
    <row r="140" spans="2:65" s="11" customFormat="1" ht="22.9" customHeight="1">
      <c r="B140" s="124"/>
      <c r="D140" s="125" t="s">
        <v>75</v>
      </c>
      <c r="E140" s="134" t="s">
        <v>5864</v>
      </c>
      <c r="F140" s="134" t="s">
        <v>5865</v>
      </c>
      <c r="I140" s="127"/>
      <c r="J140" s="135">
        <f>BK140</f>
        <v>0</v>
      </c>
      <c r="L140" s="124"/>
      <c r="M140" s="129"/>
      <c r="P140" s="130">
        <f>SUM(P141:P146)</f>
        <v>0</v>
      </c>
      <c r="R140" s="130">
        <f>SUM(R141:R146)</f>
        <v>0</v>
      </c>
      <c r="T140" s="131">
        <f>SUM(T141:T146)</f>
        <v>0</v>
      </c>
      <c r="AR140" s="125" t="s">
        <v>230</v>
      </c>
      <c r="AT140" s="132" t="s">
        <v>75</v>
      </c>
      <c r="AU140" s="132" t="s">
        <v>83</v>
      </c>
      <c r="AY140" s="125" t="s">
        <v>191</v>
      </c>
      <c r="BK140" s="133">
        <f>SUM(BK141:BK146)</f>
        <v>0</v>
      </c>
    </row>
    <row r="141" spans="2:65" s="1" customFormat="1" ht="26.45" customHeight="1">
      <c r="B141" s="32"/>
      <c r="C141" s="136" t="s">
        <v>201</v>
      </c>
      <c r="D141" s="136" t="s">
        <v>195</v>
      </c>
      <c r="E141" s="137" t="s">
        <v>5866</v>
      </c>
      <c r="F141" s="138" t="s">
        <v>5867</v>
      </c>
      <c r="G141" s="139" t="s">
        <v>5849</v>
      </c>
      <c r="H141" s="140">
        <v>1</v>
      </c>
      <c r="I141" s="141"/>
      <c r="J141" s="142">
        <f>ROUND(I141*H141,2)</f>
        <v>0</v>
      </c>
      <c r="K141" s="138" t="s">
        <v>5856</v>
      </c>
      <c r="L141" s="32"/>
      <c r="M141" s="143" t="s">
        <v>1</v>
      </c>
      <c r="N141" s="144" t="s">
        <v>41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4381</v>
      </c>
      <c r="AT141" s="147" t="s">
        <v>195</v>
      </c>
      <c r="AU141" s="147" t="s">
        <v>85</v>
      </c>
      <c r="AY141" s="17" t="s">
        <v>191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83</v>
      </c>
      <c r="BK141" s="148">
        <f>ROUND(I141*H141,2)</f>
        <v>0</v>
      </c>
      <c r="BL141" s="17" t="s">
        <v>4381</v>
      </c>
      <c r="BM141" s="147" t="s">
        <v>5868</v>
      </c>
    </row>
    <row r="142" spans="2:65" s="12" customFormat="1">
      <c r="B142" s="153"/>
      <c r="D142" s="154" t="s">
        <v>205</v>
      </c>
      <c r="E142" s="155" t="s">
        <v>1</v>
      </c>
      <c r="F142" s="156" t="s">
        <v>5869</v>
      </c>
      <c r="H142" s="155" t="s">
        <v>1</v>
      </c>
      <c r="I142" s="157"/>
      <c r="L142" s="153"/>
      <c r="M142" s="158"/>
      <c r="T142" s="159"/>
      <c r="AT142" s="155" t="s">
        <v>205</v>
      </c>
      <c r="AU142" s="155" t="s">
        <v>85</v>
      </c>
      <c r="AV142" s="12" t="s">
        <v>83</v>
      </c>
      <c r="AW142" s="12" t="s">
        <v>34</v>
      </c>
      <c r="AX142" s="12" t="s">
        <v>76</v>
      </c>
      <c r="AY142" s="155" t="s">
        <v>191</v>
      </c>
    </row>
    <row r="143" spans="2:65" s="12" customFormat="1">
      <c r="B143" s="153"/>
      <c r="D143" s="154" t="s">
        <v>205</v>
      </c>
      <c r="E143" s="155" t="s">
        <v>1</v>
      </c>
      <c r="F143" s="156" t="s">
        <v>208</v>
      </c>
      <c r="H143" s="155" t="s">
        <v>1</v>
      </c>
      <c r="I143" s="157"/>
      <c r="L143" s="153"/>
      <c r="M143" s="158"/>
      <c r="T143" s="159"/>
      <c r="AT143" s="155" t="s">
        <v>205</v>
      </c>
      <c r="AU143" s="155" t="s">
        <v>85</v>
      </c>
      <c r="AV143" s="12" t="s">
        <v>83</v>
      </c>
      <c r="AW143" s="12" t="s">
        <v>34</v>
      </c>
      <c r="AX143" s="12" t="s">
        <v>76</v>
      </c>
      <c r="AY143" s="155" t="s">
        <v>191</v>
      </c>
    </row>
    <row r="144" spans="2:65" s="12" customFormat="1">
      <c r="B144" s="153"/>
      <c r="D144" s="154" t="s">
        <v>205</v>
      </c>
      <c r="E144" s="155" t="s">
        <v>1</v>
      </c>
      <c r="F144" s="156" t="s">
        <v>5870</v>
      </c>
      <c r="H144" s="155" t="s">
        <v>1</v>
      </c>
      <c r="I144" s="157"/>
      <c r="L144" s="153"/>
      <c r="M144" s="158"/>
      <c r="T144" s="159"/>
      <c r="AT144" s="155" t="s">
        <v>205</v>
      </c>
      <c r="AU144" s="155" t="s">
        <v>85</v>
      </c>
      <c r="AV144" s="12" t="s">
        <v>83</v>
      </c>
      <c r="AW144" s="12" t="s">
        <v>34</v>
      </c>
      <c r="AX144" s="12" t="s">
        <v>76</v>
      </c>
      <c r="AY144" s="155" t="s">
        <v>191</v>
      </c>
    </row>
    <row r="145" spans="2:65" s="12" customFormat="1">
      <c r="B145" s="153"/>
      <c r="D145" s="154" t="s">
        <v>205</v>
      </c>
      <c r="E145" s="155" t="s">
        <v>1</v>
      </c>
      <c r="F145" s="156" t="s">
        <v>5871</v>
      </c>
      <c r="H145" s="155" t="s">
        <v>1</v>
      </c>
      <c r="I145" s="157"/>
      <c r="L145" s="153"/>
      <c r="M145" s="158"/>
      <c r="T145" s="159"/>
      <c r="AT145" s="155" t="s">
        <v>205</v>
      </c>
      <c r="AU145" s="155" t="s">
        <v>85</v>
      </c>
      <c r="AV145" s="12" t="s">
        <v>83</v>
      </c>
      <c r="AW145" s="12" t="s">
        <v>34</v>
      </c>
      <c r="AX145" s="12" t="s">
        <v>76</v>
      </c>
      <c r="AY145" s="155" t="s">
        <v>191</v>
      </c>
    </row>
    <row r="146" spans="2:65" s="13" customFormat="1">
      <c r="B146" s="160"/>
      <c r="D146" s="154" t="s">
        <v>205</v>
      </c>
      <c r="E146" s="161" t="s">
        <v>1</v>
      </c>
      <c r="F146" s="162" t="s">
        <v>83</v>
      </c>
      <c r="H146" s="163">
        <v>1</v>
      </c>
      <c r="I146" s="164"/>
      <c r="L146" s="160"/>
      <c r="M146" s="165"/>
      <c r="T146" s="166"/>
      <c r="AT146" s="161" t="s">
        <v>205</v>
      </c>
      <c r="AU146" s="161" t="s">
        <v>85</v>
      </c>
      <c r="AV146" s="13" t="s">
        <v>85</v>
      </c>
      <c r="AW146" s="13" t="s">
        <v>34</v>
      </c>
      <c r="AX146" s="13" t="s">
        <v>83</v>
      </c>
      <c r="AY146" s="161" t="s">
        <v>191</v>
      </c>
    </row>
    <row r="147" spans="2:65" s="11" customFormat="1" ht="22.9" customHeight="1">
      <c r="B147" s="124"/>
      <c r="D147" s="125" t="s">
        <v>75</v>
      </c>
      <c r="E147" s="134" t="s">
        <v>4805</v>
      </c>
      <c r="F147" s="134" t="s">
        <v>3227</v>
      </c>
      <c r="I147" s="127"/>
      <c r="J147" s="135">
        <f>BK147</f>
        <v>0</v>
      </c>
      <c r="L147" s="124"/>
      <c r="M147" s="129"/>
      <c r="P147" s="130">
        <f>SUM(P148:P189)</f>
        <v>0</v>
      </c>
      <c r="R147" s="130">
        <f>SUM(R148:R189)</f>
        <v>0</v>
      </c>
      <c r="T147" s="131">
        <f>SUM(T148:T189)</f>
        <v>0</v>
      </c>
      <c r="AR147" s="125" t="s">
        <v>230</v>
      </c>
      <c r="AT147" s="132" t="s">
        <v>75</v>
      </c>
      <c r="AU147" s="132" t="s">
        <v>83</v>
      </c>
      <c r="AY147" s="125" t="s">
        <v>191</v>
      </c>
      <c r="BK147" s="133">
        <f>SUM(BK148:BK189)</f>
        <v>0</v>
      </c>
    </row>
    <row r="148" spans="2:65" s="1" customFormat="1" ht="26.45" customHeight="1">
      <c r="B148" s="32"/>
      <c r="C148" s="136" t="s">
        <v>200</v>
      </c>
      <c r="D148" s="136" t="s">
        <v>195</v>
      </c>
      <c r="E148" s="137" t="s">
        <v>5189</v>
      </c>
      <c r="F148" s="138" t="s">
        <v>3227</v>
      </c>
      <c r="G148" s="139" t="s">
        <v>5849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200</v>
      </c>
      <c r="AT148" s="147" t="s">
        <v>195</v>
      </c>
      <c r="AU148" s="147" t="s">
        <v>85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200</v>
      </c>
      <c r="BM148" s="147" t="s">
        <v>5872</v>
      </c>
    </row>
    <row r="149" spans="2:65" s="12" customFormat="1">
      <c r="B149" s="153"/>
      <c r="D149" s="154" t="s">
        <v>205</v>
      </c>
      <c r="E149" s="155" t="s">
        <v>1</v>
      </c>
      <c r="F149" s="156" t="s">
        <v>5873</v>
      </c>
      <c r="H149" s="155" t="s">
        <v>1</v>
      </c>
      <c r="I149" s="157"/>
      <c r="L149" s="153"/>
      <c r="M149" s="158"/>
      <c r="T149" s="159"/>
      <c r="AT149" s="155" t="s">
        <v>205</v>
      </c>
      <c r="AU149" s="155" t="s">
        <v>85</v>
      </c>
      <c r="AV149" s="12" t="s">
        <v>83</v>
      </c>
      <c r="AW149" s="12" t="s">
        <v>34</v>
      </c>
      <c r="AX149" s="12" t="s">
        <v>76</v>
      </c>
      <c r="AY149" s="155" t="s">
        <v>191</v>
      </c>
    </row>
    <row r="150" spans="2:65" s="12" customFormat="1">
      <c r="B150" s="153"/>
      <c r="D150" s="154" t="s">
        <v>205</v>
      </c>
      <c r="E150" s="155" t="s">
        <v>1</v>
      </c>
      <c r="F150" s="156" t="s">
        <v>208</v>
      </c>
      <c r="H150" s="155" t="s">
        <v>1</v>
      </c>
      <c r="I150" s="157"/>
      <c r="L150" s="153"/>
      <c r="M150" s="158"/>
      <c r="T150" s="159"/>
      <c r="AT150" s="155" t="s">
        <v>205</v>
      </c>
      <c r="AU150" s="155" t="s">
        <v>85</v>
      </c>
      <c r="AV150" s="12" t="s">
        <v>83</v>
      </c>
      <c r="AW150" s="12" t="s">
        <v>34</v>
      </c>
      <c r="AX150" s="12" t="s">
        <v>76</v>
      </c>
      <c r="AY150" s="155" t="s">
        <v>191</v>
      </c>
    </row>
    <row r="151" spans="2:65" s="12" customFormat="1">
      <c r="B151" s="153"/>
      <c r="D151" s="154" t="s">
        <v>205</v>
      </c>
      <c r="E151" s="155" t="s">
        <v>1</v>
      </c>
      <c r="F151" s="156" t="s">
        <v>5874</v>
      </c>
      <c r="H151" s="155" t="s">
        <v>1</v>
      </c>
      <c r="I151" s="157"/>
      <c r="L151" s="153"/>
      <c r="M151" s="158"/>
      <c r="T151" s="159"/>
      <c r="AT151" s="155" t="s">
        <v>205</v>
      </c>
      <c r="AU151" s="155" t="s">
        <v>85</v>
      </c>
      <c r="AV151" s="12" t="s">
        <v>83</v>
      </c>
      <c r="AW151" s="12" t="s">
        <v>34</v>
      </c>
      <c r="AX151" s="12" t="s">
        <v>76</v>
      </c>
      <c r="AY151" s="155" t="s">
        <v>191</v>
      </c>
    </row>
    <row r="152" spans="2:65" s="12" customFormat="1">
      <c r="B152" s="153"/>
      <c r="D152" s="154" t="s">
        <v>205</v>
      </c>
      <c r="E152" s="155" t="s">
        <v>1</v>
      </c>
      <c r="F152" s="156" t="s">
        <v>5875</v>
      </c>
      <c r="H152" s="155" t="s">
        <v>1</v>
      </c>
      <c r="I152" s="157"/>
      <c r="L152" s="153"/>
      <c r="M152" s="158"/>
      <c r="T152" s="159"/>
      <c r="AT152" s="155" t="s">
        <v>205</v>
      </c>
      <c r="AU152" s="155" t="s">
        <v>85</v>
      </c>
      <c r="AV152" s="12" t="s">
        <v>83</v>
      </c>
      <c r="AW152" s="12" t="s">
        <v>34</v>
      </c>
      <c r="AX152" s="12" t="s">
        <v>76</v>
      </c>
      <c r="AY152" s="155" t="s">
        <v>191</v>
      </c>
    </row>
    <row r="153" spans="2:65" s="12" customFormat="1">
      <c r="B153" s="153"/>
      <c r="D153" s="154" t="s">
        <v>205</v>
      </c>
      <c r="E153" s="155" t="s">
        <v>1</v>
      </c>
      <c r="F153" s="156" t="s">
        <v>5876</v>
      </c>
      <c r="H153" s="155" t="s">
        <v>1</v>
      </c>
      <c r="I153" s="157"/>
      <c r="L153" s="153"/>
      <c r="M153" s="158"/>
      <c r="T153" s="159"/>
      <c r="AT153" s="155" t="s">
        <v>205</v>
      </c>
      <c r="AU153" s="155" t="s">
        <v>85</v>
      </c>
      <c r="AV153" s="12" t="s">
        <v>83</v>
      </c>
      <c r="AW153" s="12" t="s">
        <v>34</v>
      </c>
      <c r="AX153" s="12" t="s">
        <v>76</v>
      </c>
      <c r="AY153" s="155" t="s">
        <v>191</v>
      </c>
    </row>
    <row r="154" spans="2:65" s="12" customFormat="1">
      <c r="B154" s="153"/>
      <c r="D154" s="154" t="s">
        <v>205</v>
      </c>
      <c r="E154" s="155" t="s">
        <v>1</v>
      </c>
      <c r="F154" s="156" t="s">
        <v>5877</v>
      </c>
      <c r="H154" s="155" t="s">
        <v>1</v>
      </c>
      <c r="I154" s="157"/>
      <c r="L154" s="153"/>
      <c r="M154" s="158"/>
      <c r="T154" s="159"/>
      <c r="AT154" s="155" t="s">
        <v>205</v>
      </c>
      <c r="AU154" s="155" t="s">
        <v>85</v>
      </c>
      <c r="AV154" s="12" t="s">
        <v>83</v>
      </c>
      <c r="AW154" s="12" t="s">
        <v>34</v>
      </c>
      <c r="AX154" s="12" t="s">
        <v>76</v>
      </c>
      <c r="AY154" s="155" t="s">
        <v>191</v>
      </c>
    </row>
    <row r="155" spans="2:65" s="12" customFormat="1">
      <c r="B155" s="153"/>
      <c r="D155" s="154" t="s">
        <v>205</v>
      </c>
      <c r="E155" s="155" t="s">
        <v>1</v>
      </c>
      <c r="F155" s="156" t="s">
        <v>5878</v>
      </c>
      <c r="H155" s="155" t="s">
        <v>1</v>
      </c>
      <c r="I155" s="157"/>
      <c r="L155" s="153"/>
      <c r="M155" s="158"/>
      <c r="T155" s="159"/>
      <c r="AT155" s="155" t="s">
        <v>205</v>
      </c>
      <c r="AU155" s="155" t="s">
        <v>85</v>
      </c>
      <c r="AV155" s="12" t="s">
        <v>83</v>
      </c>
      <c r="AW155" s="12" t="s">
        <v>34</v>
      </c>
      <c r="AX155" s="12" t="s">
        <v>76</v>
      </c>
      <c r="AY155" s="155" t="s">
        <v>191</v>
      </c>
    </row>
    <row r="156" spans="2:65" s="12" customFormat="1">
      <c r="B156" s="153"/>
      <c r="D156" s="154" t="s">
        <v>205</v>
      </c>
      <c r="E156" s="155" t="s">
        <v>1</v>
      </c>
      <c r="F156" s="156" t="s">
        <v>5879</v>
      </c>
      <c r="H156" s="155" t="s">
        <v>1</v>
      </c>
      <c r="I156" s="157"/>
      <c r="L156" s="153"/>
      <c r="M156" s="158"/>
      <c r="T156" s="159"/>
      <c r="AT156" s="155" t="s">
        <v>205</v>
      </c>
      <c r="AU156" s="155" t="s">
        <v>85</v>
      </c>
      <c r="AV156" s="12" t="s">
        <v>83</v>
      </c>
      <c r="AW156" s="12" t="s">
        <v>34</v>
      </c>
      <c r="AX156" s="12" t="s">
        <v>76</v>
      </c>
      <c r="AY156" s="155" t="s">
        <v>191</v>
      </c>
    </row>
    <row r="157" spans="2:65" s="12" customFormat="1">
      <c r="B157" s="153"/>
      <c r="D157" s="154" t="s">
        <v>205</v>
      </c>
      <c r="E157" s="155" t="s">
        <v>1</v>
      </c>
      <c r="F157" s="156" t="s">
        <v>5880</v>
      </c>
      <c r="H157" s="155" t="s">
        <v>1</v>
      </c>
      <c r="I157" s="157"/>
      <c r="L157" s="153"/>
      <c r="M157" s="158"/>
      <c r="T157" s="159"/>
      <c r="AT157" s="155" t="s">
        <v>205</v>
      </c>
      <c r="AU157" s="155" t="s">
        <v>85</v>
      </c>
      <c r="AV157" s="12" t="s">
        <v>83</v>
      </c>
      <c r="AW157" s="12" t="s">
        <v>34</v>
      </c>
      <c r="AX157" s="12" t="s">
        <v>76</v>
      </c>
      <c r="AY157" s="155" t="s">
        <v>191</v>
      </c>
    </row>
    <row r="158" spans="2:65" s="12" customFormat="1">
      <c r="B158" s="153"/>
      <c r="D158" s="154" t="s">
        <v>205</v>
      </c>
      <c r="E158" s="155" t="s">
        <v>1</v>
      </c>
      <c r="F158" s="156" t="s">
        <v>5881</v>
      </c>
      <c r="H158" s="155" t="s">
        <v>1</v>
      </c>
      <c r="I158" s="157"/>
      <c r="L158" s="153"/>
      <c r="M158" s="158"/>
      <c r="T158" s="159"/>
      <c r="AT158" s="155" t="s">
        <v>205</v>
      </c>
      <c r="AU158" s="155" t="s">
        <v>85</v>
      </c>
      <c r="AV158" s="12" t="s">
        <v>83</v>
      </c>
      <c r="AW158" s="12" t="s">
        <v>34</v>
      </c>
      <c r="AX158" s="12" t="s">
        <v>76</v>
      </c>
      <c r="AY158" s="155" t="s">
        <v>191</v>
      </c>
    </row>
    <row r="159" spans="2:65" s="12" customFormat="1">
      <c r="B159" s="153"/>
      <c r="D159" s="154" t="s">
        <v>205</v>
      </c>
      <c r="E159" s="155" t="s">
        <v>1</v>
      </c>
      <c r="F159" s="156" t="s">
        <v>5882</v>
      </c>
      <c r="H159" s="155" t="s">
        <v>1</v>
      </c>
      <c r="I159" s="157"/>
      <c r="L159" s="153"/>
      <c r="M159" s="158"/>
      <c r="T159" s="159"/>
      <c r="AT159" s="155" t="s">
        <v>205</v>
      </c>
      <c r="AU159" s="155" t="s">
        <v>85</v>
      </c>
      <c r="AV159" s="12" t="s">
        <v>83</v>
      </c>
      <c r="AW159" s="12" t="s">
        <v>34</v>
      </c>
      <c r="AX159" s="12" t="s">
        <v>76</v>
      </c>
      <c r="AY159" s="155" t="s">
        <v>191</v>
      </c>
    </row>
    <row r="160" spans="2:65" s="12" customFormat="1">
      <c r="B160" s="153"/>
      <c r="D160" s="154" t="s">
        <v>205</v>
      </c>
      <c r="E160" s="155" t="s">
        <v>1</v>
      </c>
      <c r="F160" s="156" t="s">
        <v>5883</v>
      </c>
      <c r="H160" s="155" t="s">
        <v>1</v>
      </c>
      <c r="I160" s="157"/>
      <c r="L160" s="153"/>
      <c r="M160" s="158"/>
      <c r="T160" s="159"/>
      <c r="AT160" s="155" t="s">
        <v>205</v>
      </c>
      <c r="AU160" s="155" t="s">
        <v>85</v>
      </c>
      <c r="AV160" s="12" t="s">
        <v>83</v>
      </c>
      <c r="AW160" s="12" t="s">
        <v>34</v>
      </c>
      <c r="AX160" s="12" t="s">
        <v>76</v>
      </c>
      <c r="AY160" s="155" t="s">
        <v>191</v>
      </c>
    </row>
    <row r="161" spans="2:65" s="12" customFormat="1">
      <c r="B161" s="153"/>
      <c r="D161" s="154" t="s">
        <v>205</v>
      </c>
      <c r="E161" s="155" t="s">
        <v>1</v>
      </c>
      <c r="F161" s="156" t="s">
        <v>5877</v>
      </c>
      <c r="H161" s="155" t="s">
        <v>1</v>
      </c>
      <c r="I161" s="157"/>
      <c r="L161" s="153"/>
      <c r="M161" s="158"/>
      <c r="T161" s="159"/>
      <c r="AT161" s="155" t="s">
        <v>205</v>
      </c>
      <c r="AU161" s="155" t="s">
        <v>85</v>
      </c>
      <c r="AV161" s="12" t="s">
        <v>83</v>
      </c>
      <c r="AW161" s="12" t="s">
        <v>34</v>
      </c>
      <c r="AX161" s="12" t="s">
        <v>76</v>
      </c>
      <c r="AY161" s="155" t="s">
        <v>191</v>
      </c>
    </row>
    <row r="162" spans="2:65" s="12" customFormat="1">
      <c r="B162" s="153"/>
      <c r="D162" s="154" t="s">
        <v>205</v>
      </c>
      <c r="E162" s="155" t="s">
        <v>1</v>
      </c>
      <c r="F162" s="156" t="s">
        <v>5884</v>
      </c>
      <c r="H162" s="155" t="s">
        <v>1</v>
      </c>
      <c r="I162" s="157"/>
      <c r="L162" s="153"/>
      <c r="M162" s="158"/>
      <c r="T162" s="159"/>
      <c r="AT162" s="155" t="s">
        <v>205</v>
      </c>
      <c r="AU162" s="155" t="s">
        <v>85</v>
      </c>
      <c r="AV162" s="12" t="s">
        <v>83</v>
      </c>
      <c r="AW162" s="12" t="s">
        <v>34</v>
      </c>
      <c r="AX162" s="12" t="s">
        <v>76</v>
      </c>
      <c r="AY162" s="155" t="s">
        <v>191</v>
      </c>
    </row>
    <row r="163" spans="2:65" s="12" customFormat="1">
      <c r="B163" s="153"/>
      <c r="D163" s="154" t="s">
        <v>205</v>
      </c>
      <c r="E163" s="155" t="s">
        <v>1</v>
      </c>
      <c r="F163" s="156" t="s">
        <v>5885</v>
      </c>
      <c r="H163" s="155" t="s">
        <v>1</v>
      </c>
      <c r="I163" s="157"/>
      <c r="L163" s="153"/>
      <c r="M163" s="158"/>
      <c r="T163" s="159"/>
      <c r="AT163" s="155" t="s">
        <v>205</v>
      </c>
      <c r="AU163" s="155" t="s">
        <v>85</v>
      </c>
      <c r="AV163" s="12" t="s">
        <v>83</v>
      </c>
      <c r="AW163" s="12" t="s">
        <v>34</v>
      </c>
      <c r="AX163" s="12" t="s">
        <v>76</v>
      </c>
      <c r="AY163" s="155" t="s">
        <v>191</v>
      </c>
    </row>
    <row r="164" spans="2:65" s="12" customFormat="1">
      <c r="B164" s="153"/>
      <c r="D164" s="154" t="s">
        <v>205</v>
      </c>
      <c r="E164" s="155" t="s">
        <v>1</v>
      </c>
      <c r="F164" s="156" t="s">
        <v>5886</v>
      </c>
      <c r="H164" s="155" t="s">
        <v>1</v>
      </c>
      <c r="I164" s="157"/>
      <c r="L164" s="153"/>
      <c r="M164" s="158"/>
      <c r="T164" s="159"/>
      <c r="AT164" s="155" t="s">
        <v>205</v>
      </c>
      <c r="AU164" s="155" t="s">
        <v>85</v>
      </c>
      <c r="AV164" s="12" t="s">
        <v>83</v>
      </c>
      <c r="AW164" s="12" t="s">
        <v>34</v>
      </c>
      <c r="AX164" s="12" t="s">
        <v>76</v>
      </c>
      <c r="AY164" s="155" t="s">
        <v>191</v>
      </c>
    </row>
    <row r="165" spans="2:65" s="12" customFormat="1">
      <c r="B165" s="153"/>
      <c r="D165" s="154" t="s">
        <v>205</v>
      </c>
      <c r="E165" s="155" t="s">
        <v>1</v>
      </c>
      <c r="F165" s="156" t="s">
        <v>5887</v>
      </c>
      <c r="H165" s="155" t="s">
        <v>1</v>
      </c>
      <c r="I165" s="157"/>
      <c r="L165" s="153"/>
      <c r="M165" s="158"/>
      <c r="T165" s="159"/>
      <c r="AT165" s="155" t="s">
        <v>205</v>
      </c>
      <c r="AU165" s="155" t="s">
        <v>85</v>
      </c>
      <c r="AV165" s="12" t="s">
        <v>83</v>
      </c>
      <c r="AW165" s="12" t="s">
        <v>34</v>
      </c>
      <c r="AX165" s="12" t="s">
        <v>76</v>
      </c>
      <c r="AY165" s="155" t="s">
        <v>191</v>
      </c>
    </row>
    <row r="166" spans="2:65" s="12" customFormat="1">
      <c r="B166" s="153"/>
      <c r="D166" s="154" t="s">
        <v>205</v>
      </c>
      <c r="E166" s="155" t="s">
        <v>1</v>
      </c>
      <c r="F166" s="156" t="s">
        <v>5888</v>
      </c>
      <c r="H166" s="155" t="s">
        <v>1</v>
      </c>
      <c r="I166" s="157"/>
      <c r="L166" s="153"/>
      <c r="M166" s="158"/>
      <c r="T166" s="159"/>
      <c r="AT166" s="155" t="s">
        <v>205</v>
      </c>
      <c r="AU166" s="155" t="s">
        <v>85</v>
      </c>
      <c r="AV166" s="12" t="s">
        <v>83</v>
      </c>
      <c r="AW166" s="12" t="s">
        <v>34</v>
      </c>
      <c r="AX166" s="12" t="s">
        <v>76</v>
      </c>
      <c r="AY166" s="155" t="s">
        <v>191</v>
      </c>
    </row>
    <row r="167" spans="2:65" s="12" customFormat="1">
      <c r="B167" s="153"/>
      <c r="D167" s="154" t="s">
        <v>205</v>
      </c>
      <c r="E167" s="155" t="s">
        <v>1</v>
      </c>
      <c r="F167" s="156" t="s">
        <v>5889</v>
      </c>
      <c r="H167" s="155" t="s">
        <v>1</v>
      </c>
      <c r="I167" s="157"/>
      <c r="L167" s="153"/>
      <c r="M167" s="158"/>
      <c r="T167" s="159"/>
      <c r="AT167" s="155" t="s">
        <v>205</v>
      </c>
      <c r="AU167" s="155" t="s">
        <v>85</v>
      </c>
      <c r="AV167" s="12" t="s">
        <v>83</v>
      </c>
      <c r="AW167" s="12" t="s">
        <v>34</v>
      </c>
      <c r="AX167" s="12" t="s">
        <v>76</v>
      </c>
      <c r="AY167" s="155" t="s">
        <v>191</v>
      </c>
    </row>
    <row r="168" spans="2:65" s="12" customFormat="1">
      <c r="B168" s="153"/>
      <c r="D168" s="154" t="s">
        <v>205</v>
      </c>
      <c r="E168" s="155" t="s">
        <v>1</v>
      </c>
      <c r="F168" s="156" t="s">
        <v>5890</v>
      </c>
      <c r="H168" s="155" t="s">
        <v>1</v>
      </c>
      <c r="I168" s="157"/>
      <c r="L168" s="153"/>
      <c r="M168" s="158"/>
      <c r="T168" s="159"/>
      <c r="AT168" s="155" t="s">
        <v>205</v>
      </c>
      <c r="AU168" s="155" t="s">
        <v>85</v>
      </c>
      <c r="AV168" s="12" t="s">
        <v>83</v>
      </c>
      <c r="AW168" s="12" t="s">
        <v>34</v>
      </c>
      <c r="AX168" s="12" t="s">
        <v>76</v>
      </c>
      <c r="AY168" s="155" t="s">
        <v>191</v>
      </c>
    </row>
    <row r="169" spans="2:65" s="12" customFormat="1">
      <c r="B169" s="153"/>
      <c r="D169" s="154" t="s">
        <v>205</v>
      </c>
      <c r="E169" s="155" t="s">
        <v>1</v>
      </c>
      <c r="F169" s="156" t="s">
        <v>5891</v>
      </c>
      <c r="H169" s="155" t="s">
        <v>1</v>
      </c>
      <c r="I169" s="157"/>
      <c r="L169" s="153"/>
      <c r="M169" s="158"/>
      <c r="T169" s="159"/>
      <c r="AT169" s="155" t="s">
        <v>205</v>
      </c>
      <c r="AU169" s="155" t="s">
        <v>85</v>
      </c>
      <c r="AV169" s="12" t="s">
        <v>83</v>
      </c>
      <c r="AW169" s="12" t="s">
        <v>34</v>
      </c>
      <c r="AX169" s="12" t="s">
        <v>76</v>
      </c>
      <c r="AY169" s="155" t="s">
        <v>191</v>
      </c>
    </row>
    <row r="170" spans="2:65" s="12" customFormat="1">
      <c r="B170" s="153"/>
      <c r="D170" s="154" t="s">
        <v>205</v>
      </c>
      <c r="E170" s="155" t="s">
        <v>1</v>
      </c>
      <c r="F170" s="156" t="s">
        <v>5892</v>
      </c>
      <c r="H170" s="155" t="s">
        <v>1</v>
      </c>
      <c r="I170" s="157"/>
      <c r="L170" s="153"/>
      <c r="M170" s="158"/>
      <c r="T170" s="159"/>
      <c r="AT170" s="155" t="s">
        <v>205</v>
      </c>
      <c r="AU170" s="155" t="s">
        <v>85</v>
      </c>
      <c r="AV170" s="12" t="s">
        <v>83</v>
      </c>
      <c r="AW170" s="12" t="s">
        <v>34</v>
      </c>
      <c r="AX170" s="12" t="s">
        <v>76</v>
      </c>
      <c r="AY170" s="155" t="s">
        <v>191</v>
      </c>
    </row>
    <row r="171" spans="2:65" s="12" customFormat="1">
      <c r="B171" s="153"/>
      <c r="D171" s="154" t="s">
        <v>205</v>
      </c>
      <c r="E171" s="155" t="s">
        <v>1</v>
      </c>
      <c r="F171" s="156" t="s">
        <v>5893</v>
      </c>
      <c r="H171" s="155" t="s">
        <v>1</v>
      </c>
      <c r="I171" s="157"/>
      <c r="L171" s="153"/>
      <c r="M171" s="158"/>
      <c r="T171" s="159"/>
      <c r="AT171" s="155" t="s">
        <v>205</v>
      </c>
      <c r="AU171" s="155" t="s">
        <v>85</v>
      </c>
      <c r="AV171" s="12" t="s">
        <v>83</v>
      </c>
      <c r="AW171" s="12" t="s">
        <v>34</v>
      </c>
      <c r="AX171" s="12" t="s">
        <v>76</v>
      </c>
      <c r="AY171" s="155" t="s">
        <v>191</v>
      </c>
    </row>
    <row r="172" spans="2:65" s="12" customFormat="1">
      <c r="B172" s="153"/>
      <c r="D172" s="154" t="s">
        <v>205</v>
      </c>
      <c r="E172" s="155" t="s">
        <v>1</v>
      </c>
      <c r="F172" s="156" t="s">
        <v>5894</v>
      </c>
      <c r="H172" s="155" t="s">
        <v>1</v>
      </c>
      <c r="I172" s="157"/>
      <c r="L172" s="153"/>
      <c r="M172" s="158"/>
      <c r="T172" s="159"/>
      <c r="AT172" s="155" t="s">
        <v>205</v>
      </c>
      <c r="AU172" s="155" t="s">
        <v>85</v>
      </c>
      <c r="AV172" s="12" t="s">
        <v>83</v>
      </c>
      <c r="AW172" s="12" t="s">
        <v>34</v>
      </c>
      <c r="AX172" s="12" t="s">
        <v>76</v>
      </c>
      <c r="AY172" s="155" t="s">
        <v>191</v>
      </c>
    </row>
    <row r="173" spans="2:65" s="13" customFormat="1">
      <c r="B173" s="160"/>
      <c r="D173" s="154" t="s">
        <v>205</v>
      </c>
      <c r="E173" s="161" t="s">
        <v>1</v>
      </c>
      <c r="F173" s="162" t="s">
        <v>83</v>
      </c>
      <c r="H173" s="163">
        <v>1</v>
      </c>
      <c r="I173" s="164"/>
      <c r="L173" s="160"/>
      <c r="M173" s="165"/>
      <c r="T173" s="166"/>
      <c r="AT173" s="161" t="s">
        <v>205</v>
      </c>
      <c r="AU173" s="161" t="s">
        <v>85</v>
      </c>
      <c r="AV173" s="13" t="s">
        <v>85</v>
      </c>
      <c r="AW173" s="13" t="s">
        <v>34</v>
      </c>
      <c r="AX173" s="13" t="s">
        <v>83</v>
      </c>
      <c r="AY173" s="161" t="s">
        <v>191</v>
      </c>
    </row>
    <row r="174" spans="2:65" s="1" customFormat="1" ht="26.45" customHeight="1">
      <c r="B174" s="32"/>
      <c r="C174" s="136" t="s">
        <v>230</v>
      </c>
      <c r="D174" s="136" t="s">
        <v>195</v>
      </c>
      <c r="E174" s="137" t="s">
        <v>5895</v>
      </c>
      <c r="F174" s="138" t="s">
        <v>5896</v>
      </c>
      <c r="G174" s="139" t="s">
        <v>5849</v>
      </c>
      <c r="H174" s="140">
        <v>1</v>
      </c>
      <c r="I174" s="141"/>
      <c r="J174" s="142">
        <f>ROUND(I174*H174,2)</f>
        <v>0</v>
      </c>
      <c r="K174" s="138" t="s">
        <v>2960</v>
      </c>
      <c r="L174" s="32"/>
      <c r="M174" s="143" t="s">
        <v>1</v>
      </c>
      <c r="N174" s="144" t="s">
        <v>41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4381</v>
      </c>
      <c r="AT174" s="147" t="s">
        <v>195</v>
      </c>
      <c r="AU174" s="147" t="s">
        <v>85</v>
      </c>
      <c r="AY174" s="17" t="s">
        <v>191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83</v>
      </c>
      <c r="BK174" s="148">
        <f>ROUND(I174*H174,2)</f>
        <v>0</v>
      </c>
      <c r="BL174" s="17" t="s">
        <v>4381</v>
      </c>
      <c r="BM174" s="147" t="s">
        <v>5897</v>
      </c>
    </row>
    <row r="175" spans="2:65" s="1" customFormat="1">
      <c r="B175" s="32"/>
      <c r="D175" s="149" t="s">
        <v>203</v>
      </c>
      <c r="F175" s="150" t="s">
        <v>5898</v>
      </c>
      <c r="I175" s="151"/>
      <c r="L175" s="32"/>
      <c r="M175" s="152"/>
      <c r="T175" s="56"/>
      <c r="AT175" s="17" t="s">
        <v>203</v>
      </c>
      <c r="AU175" s="17" t="s">
        <v>85</v>
      </c>
    </row>
    <row r="176" spans="2:65" s="12" customFormat="1">
      <c r="B176" s="153"/>
      <c r="D176" s="154" t="s">
        <v>205</v>
      </c>
      <c r="E176" s="155" t="s">
        <v>1</v>
      </c>
      <c r="F176" s="156" t="s">
        <v>5899</v>
      </c>
      <c r="H176" s="155" t="s">
        <v>1</v>
      </c>
      <c r="I176" s="157"/>
      <c r="L176" s="153"/>
      <c r="M176" s="158"/>
      <c r="T176" s="159"/>
      <c r="AT176" s="155" t="s">
        <v>205</v>
      </c>
      <c r="AU176" s="155" t="s">
        <v>85</v>
      </c>
      <c r="AV176" s="12" t="s">
        <v>83</v>
      </c>
      <c r="AW176" s="12" t="s">
        <v>34</v>
      </c>
      <c r="AX176" s="12" t="s">
        <v>76</v>
      </c>
      <c r="AY176" s="155" t="s">
        <v>191</v>
      </c>
    </row>
    <row r="177" spans="2:65" s="12" customFormat="1">
      <c r="B177" s="153"/>
      <c r="D177" s="154" t="s">
        <v>205</v>
      </c>
      <c r="E177" s="155" t="s">
        <v>1</v>
      </c>
      <c r="F177" s="156" t="s">
        <v>5900</v>
      </c>
      <c r="H177" s="155" t="s">
        <v>1</v>
      </c>
      <c r="I177" s="157"/>
      <c r="L177" s="153"/>
      <c r="M177" s="158"/>
      <c r="T177" s="159"/>
      <c r="AT177" s="155" t="s">
        <v>205</v>
      </c>
      <c r="AU177" s="155" t="s">
        <v>85</v>
      </c>
      <c r="AV177" s="12" t="s">
        <v>83</v>
      </c>
      <c r="AW177" s="12" t="s">
        <v>34</v>
      </c>
      <c r="AX177" s="12" t="s">
        <v>76</v>
      </c>
      <c r="AY177" s="155" t="s">
        <v>191</v>
      </c>
    </row>
    <row r="178" spans="2:65" s="12" customFormat="1">
      <c r="B178" s="153"/>
      <c r="D178" s="154" t="s">
        <v>205</v>
      </c>
      <c r="E178" s="155" t="s">
        <v>1</v>
      </c>
      <c r="F178" s="156" t="s">
        <v>5901</v>
      </c>
      <c r="H178" s="155" t="s">
        <v>1</v>
      </c>
      <c r="I178" s="157"/>
      <c r="L178" s="153"/>
      <c r="M178" s="158"/>
      <c r="T178" s="159"/>
      <c r="AT178" s="155" t="s">
        <v>205</v>
      </c>
      <c r="AU178" s="155" t="s">
        <v>85</v>
      </c>
      <c r="AV178" s="12" t="s">
        <v>83</v>
      </c>
      <c r="AW178" s="12" t="s">
        <v>34</v>
      </c>
      <c r="AX178" s="12" t="s">
        <v>76</v>
      </c>
      <c r="AY178" s="155" t="s">
        <v>191</v>
      </c>
    </row>
    <row r="179" spans="2:65" s="12" customFormat="1">
      <c r="B179" s="153"/>
      <c r="D179" s="154" t="s">
        <v>205</v>
      </c>
      <c r="E179" s="155" t="s">
        <v>1</v>
      </c>
      <c r="F179" s="156" t="s">
        <v>5902</v>
      </c>
      <c r="H179" s="155" t="s">
        <v>1</v>
      </c>
      <c r="I179" s="157"/>
      <c r="L179" s="153"/>
      <c r="M179" s="158"/>
      <c r="T179" s="159"/>
      <c r="AT179" s="155" t="s">
        <v>205</v>
      </c>
      <c r="AU179" s="155" t="s">
        <v>85</v>
      </c>
      <c r="AV179" s="12" t="s">
        <v>83</v>
      </c>
      <c r="AW179" s="12" t="s">
        <v>34</v>
      </c>
      <c r="AX179" s="12" t="s">
        <v>76</v>
      </c>
      <c r="AY179" s="155" t="s">
        <v>191</v>
      </c>
    </row>
    <row r="180" spans="2:65" s="13" customFormat="1">
      <c r="B180" s="160"/>
      <c r="D180" s="154" t="s">
        <v>205</v>
      </c>
      <c r="E180" s="161" t="s">
        <v>1</v>
      </c>
      <c r="F180" s="162" t="s">
        <v>83</v>
      </c>
      <c r="H180" s="163">
        <v>1</v>
      </c>
      <c r="I180" s="164"/>
      <c r="L180" s="160"/>
      <c r="M180" s="165"/>
      <c r="T180" s="166"/>
      <c r="AT180" s="161" t="s">
        <v>205</v>
      </c>
      <c r="AU180" s="161" t="s">
        <v>85</v>
      </c>
      <c r="AV180" s="13" t="s">
        <v>85</v>
      </c>
      <c r="AW180" s="13" t="s">
        <v>34</v>
      </c>
      <c r="AX180" s="13" t="s">
        <v>83</v>
      </c>
      <c r="AY180" s="161" t="s">
        <v>191</v>
      </c>
    </row>
    <row r="181" spans="2:65" s="1" customFormat="1" ht="26.45" customHeight="1">
      <c r="B181" s="32"/>
      <c r="C181" s="136" t="s">
        <v>236</v>
      </c>
      <c r="D181" s="136" t="s">
        <v>195</v>
      </c>
      <c r="E181" s="137" t="s">
        <v>5903</v>
      </c>
      <c r="F181" s="138" t="s">
        <v>5904</v>
      </c>
      <c r="G181" s="139" t="s">
        <v>5849</v>
      </c>
      <c r="H181" s="140">
        <v>1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4381</v>
      </c>
      <c r="AT181" s="147" t="s">
        <v>195</v>
      </c>
      <c r="AU181" s="147" t="s">
        <v>85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4381</v>
      </c>
      <c r="BM181" s="147" t="s">
        <v>5905</v>
      </c>
    </row>
    <row r="182" spans="2:65" s="13" customFormat="1">
      <c r="B182" s="160"/>
      <c r="D182" s="154" t="s">
        <v>205</v>
      </c>
      <c r="E182" s="161" t="s">
        <v>1</v>
      </c>
      <c r="F182" s="162" t="s">
        <v>83</v>
      </c>
      <c r="H182" s="163">
        <v>1</v>
      </c>
      <c r="I182" s="164"/>
      <c r="L182" s="160"/>
      <c r="M182" s="165"/>
      <c r="T182" s="166"/>
      <c r="AT182" s="161" t="s">
        <v>205</v>
      </c>
      <c r="AU182" s="161" t="s">
        <v>85</v>
      </c>
      <c r="AV182" s="13" t="s">
        <v>85</v>
      </c>
      <c r="AW182" s="13" t="s">
        <v>34</v>
      </c>
      <c r="AX182" s="13" t="s">
        <v>83</v>
      </c>
      <c r="AY182" s="161" t="s">
        <v>191</v>
      </c>
    </row>
    <row r="183" spans="2:65" s="1" customFormat="1" ht="26.45" customHeight="1">
      <c r="B183" s="32"/>
      <c r="C183" s="136" t="s">
        <v>245</v>
      </c>
      <c r="D183" s="136" t="s">
        <v>195</v>
      </c>
      <c r="E183" s="137" t="s">
        <v>5906</v>
      </c>
      <c r="F183" s="138" t="s">
        <v>5907</v>
      </c>
      <c r="G183" s="139" t="s">
        <v>869</v>
      </c>
      <c r="H183" s="140">
        <v>1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4381</v>
      </c>
      <c r="AT183" s="147" t="s">
        <v>195</v>
      </c>
      <c r="AU183" s="147" t="s">
        <v>85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4381</v>
      </c>
      <c r="BM183" s="147" t="s">
        <v>5908</v>
      </c>
    </row>
    <row r="184" spans="2:65" s="12" customFormat="1">
      <c r="B184" s="153"/>
      <c r="D184" s="154" t="s">
        <v>205</v>
      </c>
      <c r="E184" s="155" t="s">
        <v>1</v>
      </c>
      <c r="F184" s="156" t="s">
        <v>5909</v>
      </c>
      <c r="H184" s="155" t="s">
        <v>1</v>
      </c>
      <c r="I184" s="157"/>
      <c r="L184" s="153"/>
      <c r="M184" s="158"/>
      <c r="T184" s="159"/>
      <c r="AT184" s="155" t="s">
        <v>205</v>
      </c>
      <c r="AU184" s="155" t="s">
        <v>85</v>
      </c>
      <c r="AV184" s="12" t="s">
        <v>83</v>
      </c>
      <c r="AW184" s="12" t="s">
        <v>34</v>
      </c>
      <c r="AX184" s="12" t="s">
        <v>76</v>
      </c>
      <c r="AY184" s="155" t="s">
        <v>191</v>
      </c>
    </row>
    <row r="185" spans="2:65" s="13" customFormat="1">
      <c r="B185" s="160"/>
      <c r="D185" s="154" t="s">
        <v>205</v>
      </c>
      <c r="E185" s="161" t="s">
        <v>1</v>
      </c>
      <c r="F185" s="162" t="s">
        <v>83</v>
      </c>
      <c r="H185" s="163">
        <v>1</v>
      </c>
      <c r="I185" s="164"/>
      <c r="L185" s="160"/>
      <c r="M185" s="165"/>
      <c r="T185" s="166"/>
      <c r="AT185" s="161" t="s">
        <v>205</v>
      </c>
      <c r="AU185" s="161" t="s">
        <v>85</v>
      </c>
      <c r="AV185" s="13" t="s">
        <v>85</v>
      </c>
      <c r="AW185" s="13" t="s">
        <v>34</v>
      </c>
      <c r="AX185" s="13" t="s">
        <v>83</v>
      </c>
      <c r="AY185" s="161" t="s">
        <v>191</v>
      </c>
    </row>
    <row r="186" spans="2:65" s="1" customFormat="1" ht="26.45" customHeight="1">
      <c r="B186" s="32"/>
      <c r="C186" s="136" t="s">
        <v>253</v>
      </c>
      <c r="D186" s="136" t="s">
        <v>195</v>
      </c>
      <c r="E186" s="137" t="s">
        <v>5910</v>
      </c>
      <c r="F186" s="138" t="s">
        <v>5911</v>
      </c>
      <c r="G186" s="139" t="s">
        <v>869</v>
      </c>
      <c r="H186" s="140">
        <v>1</v>
      </c>
      <c r="I186" s="141"/>
      <c r="J186" s="142">
        <f>ROUND(I186*H186,2)</f>
        <v>0</v>
      </c>
      <c r="K186" s="138" t="s">
        <v>1</v>
      </c>
      <c r="L186" s="32"/>
      <c r="M186" s="143" t="s">
        <v>1</v>
      </c>
      <c r="N186" s="144" t="s">
        <v>41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4381</v>
      </c>
      <c r="AT186" s="147" t="s">
        <v>195</v>
      </c>
      <c r="AU186" s="147" t="s">
        <v>85</v>
      </c>
      <c r="AY186" s="17" t="s">
        <v>191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83</v>
      </c>
      <c r="BK186" s="148">
        <f>ROUND(I186*H186,2)</f>
        <v>0</v>
      </c>
      <c r="BL186" s="17" t="s">
        <v>4381</v>
      </c>
      <c r="BM186" s="147" t="s">
        <v>5912</v>
      </c>
    </row>
    <row r="187" spans="2:65" s="12" customFormat="1">
      <c r="B187" s="153"/>
      <c r="D187" s="154" t="s">
        <v>205</v>
      </c>
      <c r="E187" s="155" t="s">
        <v>1</v>
      </c>
      <c r="F187" s="156" t="s">
        <v>5913</v>
      </c>
      <c r="H187" s="155" t="s">
        <v>1</v>
      </c>
      <c r="I187" s="157"/>
      <c r="L187" s="153"/>
      <c r="M187" s="158"/>
      <c r="T187" s="159"/>
      <c r="AT187" s="155" t="s">
        <v>205</v>
      </c>
      <c r="AU187" s="155" t="s">
        <v>85</v>
      </c>
      <c r="AV187" s="12" t="s">
        <v>83</v>
      </c>
      <c r="AW187" s="12" t="s">
        <v>34</v>
      </c>
      <c r="AX187" s="12" t="s">
        <v>76</v>
      </c>
      <c r="AY187" s="155" t="s">
        <v>191</v>
      </c>
    </row>
    <row r="188" spans="2:65" s="12" customFormat="1">
      <c r="B188" s="153"/>
      <c r="D188" s="154" t="s">
        <v>205</v>
      </c>
      <c r="E188" s="155" t="s">
        <v>1</v>
      </c>
      <c r="F188" s="156" t="s">
        <v>5914</v>
      </c>
      <c r="H188" s="155" t="s">
        <v>1</v>
      </c>
      <c r="I188" s="157"/>
      <c r="L188" s="153"/>
      <c r="M188" s="158"/>
      <c r="T188" s="159"/>
      <c r="AT188" s="155" t="s">
        <v>205</v>
      </c>
      <c r="AU188" s="155" t="s">
        <v>85</v>
      </c>
      <c r="AV188" s="12" t="s">
        <v>83</v>
      </c>
      <c r="AW188" s="12" t="s">
        <v>34</v>
      </c>
      <c r="AX188" s="12" t="s">
        <v>76</v>
      </c>
      <c r="AY188" s="155" t="s">
        <v>191</v>
      </c>
    </row>
    <row r="189" spans="2:65" s="13" customFormat="1">
      <c r="B189" s="160"/>
      <c r="D189" s="154" t="s">
        <v>205</v>
      </c>
      <c r="E189" s="161" t="s">
        <v>1</v>
      </c>
      <c r="F189" s="162" t="s">
        <v>83</v>
      </c>
      <c r="H189" s="163">
        <v>1</v>
      </c>
      <c r="I189" s="164"/>
      <c r="L189" s="160"/>
      <c r="M189" s="165"/>
      <c r="T189" s="166"/>
      <c r="AT189" s="161" t="s">
        <v>205</v>
      </c>
      <c r="AU189" s="161" t="s">
        <v>85</v>
      </c>
      <c r="AV189" s="13" t="s">
        <v>85</v>
      </c>
      <c r="AW189" s="13" t="s">
        <v>34</v>
      </c>
      <c r="AX189" s="13" t="s">
        <v>83</v>
      </c>
      <c r="AY189" s="161" t="s">
        <v>191</v>
      </c>
    </row>
    <row r="190" spans="2:65" s="11" customFormat="1" ht="22.9" customHeight="1">
      <c r="B190" s="124"/>
      <c r="D190" s="125" t="s">
        <v>75</v>
      </c>
      <c r="E190" s="134" t="s">
        <v>4807</v>
      </c>
      <c r="F190" s="134" t="s">
        <v>4808</v>
      </c>
      <c r="I190" s="127"/>
      <c r="J190" s="135">
        <f>BK190</f>
        <v>0</v>
      </c>
      <c r="L190" s="124"/>
      <c r="M190" s="129"/>
      <c r="P190" s="130">
        <f>SUM(P191:P219)</f>
        <v>0</v>
      </c>
      <c r="R190" s="130">
        <f>SUM(R191:R219)</f>
        <v>0</v>
      </c>
      <c r="T190" s="131">
        <f>SUM(T191:T219)</f>
        <v>0</v>
      </c>
      <c r="AR190" s="125" t="s">
        <v>230</v>
      </c>
      <c r="AT190" s="132" t="s">
        <v>75</v>
      </c>
      <c r="AU190" s="132" t="s">
        <v>83</v>
      </c>
      <c r="AY190" s="125" t="s">
        <v>191</v>
      </c>
      <c r="BK190" s="133">
        <f>SUM(BK191:BK219)</f>
        <v>0</v>
      </c>
    </row>
    <row r="191" spans="2:65" s="1" customFormat="1" ht="26.45" customHeight="1">
      <c r="B191" s="32"/>
      <c r="C191" s="136" t="s">
        <v>258</v>
      </c>
      <c r="D191" s="136" t="s">
        <v>195</v>
      </c>
      <c r="E191" s="137" t="s">
        <v>5915</v>
      </c>
      <c r="F191" s="138" t="s">
        <v>5916</v>
      </c>
      <c r="G191" s="139" t="s">
        <v>869</v>
      </c>
      <c r="H191" s="140">
        <v>1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41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4381</v>
      </c>
      <c r="AT191" s="147" t="s">
        <v>195</v>
      </c>
      <c r="AU191" s="147" t="s">
        <v>85</v>
      </c>
      <c r="AY191" s="17" t="s">
        <v>191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83</v>
      </c>
      <c r="BK191" s="148">
        <f>ROUND(I191*H191,2)</f>
        <v>0</v>
      </c>
      <c r="BL191" s="17" t="s">
        <v>4381</v>
      </c>
      <c r="BM191" s="147" t="s">
        <v>5917</v>
      </c>
    </row>
    <row r="192" spans="2:65" s="12" customFormat="1">
      <c r="B192" s="153"/>
      <c r="D192" s="154" t="s">
        <v>205</v>
      </c>
      <c r="E192" s="155" t="s">
        <v>1</v>
      </c>
      <c r="F192" s="156" t="s">
        <v>5918</v>
      </c>
      <c r="H192" s="155" t="s">
        <v>1</v>
      </c>
      <c r="I192" s="157"/>
      <c r="L192" s="153"/>
      <c r="M192" s="158"/>
      <c r="T192" s="159"/>
      <c r="AT192" s="155" t="s">
        <v>205</v>
      </c>
      <c r="AU192" s="155" t="s">
        <v>85</v>
      </c>
      <c r="AV192" s="12" t="s">
        <v>83</v>
      </c>
      <c r="AW192" s="12" t="s">
        <v>34</v>
      </c>
      <c r="AX192" s="12" t="s">
        <v>76</v>
      </c>
      <c r="AY192" s="155" t="s">
        <v>191</v>
      </c>
    </row>
    <row r="193" spans="2:65" s="12" customFormat="1">
      <c r="B193" s="153"/>
      <c r="D193" s="154" t="s">
        <v>205</v>
      </c>
      <c r="E193" s="155" t="s">
        <v>1</v>
      </c>
      <c r="F193" s="156" t="s">
        <v>5919</v>
      </c>
      <c r="H193" s="155" t="s">
        <v>1</v>
      </c>
      <c r="I193" s="157"/>
      <c r="L193" s="153"/>
      <c r="M193" s="158"/>
      <c r="T193" s="159"/>
      <c r="AT193" s="155" t="s">
        <v>205</v>
      </c>
      <c r="AU193" s="155" t="s">
        <v>85</v>
      </c>
      <c r="AV193" s="12" t="s">
        <v>83</v>
      </c>
      <c r="AW193" s="12" t="s">
        <v>34</v>
      </c>
      <c r="AX193" s="12" t="s">
        <v>76</v>
      </c>
      <c r="AY193" s="155" t="s">
        <v>191</v>
      </c>
    </row>
    <row r="194" spans="2:65" s="12" customFormat="1">
      <c r="B194" s="153"/>
      <c r="D194" s="154" t="s">
        <v>205</v>
      </c>
      <c r="E194" s="155" t="s">
        <v>1</v>
      </c>
      <c r="F194" s="156" t="s">
        <v>5920</v>
      </c>
      <c r="H194" s="155" t="s">
        <v>1</v>
      </c>
      <c r="I194" s="157"/>
      <c r="L194" s="153"/>
      <c r="M194" s="158"/>
      <c r="T194" s="159"/>
      <c r="AT194" s="155" t="s">
        <v>205</v>
      </c>
      <c r="AU194" s="155" t="s">
        <v>85</v>
      </c>
      <c r="AV194" s="12" t="s">
        <v>83</v>
      </c>
      <c r="AW194" s="12" t="s">
        <v>34</v>
      </c>
      <c r="AX194" s="12" t="s">
        <v>76</v>
      </c>
      <c r="AY194" s="155" t="s">
        <v>191</v>
      </c>
    </row>
    <row r="195" spans="2:65" s="12" customFormat="1">
      <c r="B195" s="153"/>
      <c r="D195" s="154" t="s">
        <v>205</v>
      </c>
      <c r="E195" s="155" t="s">
        <v>1</v>
      </c>
      <c r="F195" s="156" t="s">
        <v>5921</v>
      </c>
      <c r="H195" s="155" t="s">
        <v>1</v>
      </c>
      <c r="I195" s="157"/>
      <c r="L195" s="153"/>
      <c r="M195" s="158"/>
      <c r="T195" s="159"/>
      <c r="AT195" s="155" t="s">
        <v>205</v>
      </c>
      <c r="AU195" s="155" t="s">
        <v>85</v>
      </c>
      <c r="AV195" s="12" t="s">
        <v>83</v>
      </c>
      <c r="AW195" s="12" t="s">
        <v>34</v>
      </c>
      <c r="AX195" s="12" t="s">
        <v>76</v>
      </c>
      <c r="AY195" s="155" t="s">
        <v>191</v>
      </c>
    </row>
    <row r="196" spans="2:65" s="12" customFormat="1">
      <c r="B196" s="153"/>
      <c r="D196" s="154" t="s">
        <v>205</v>
      </c>
      <c r="E196" s="155" t="s">
        <v>1</v>
      </c>
      <c r="F196" s="156" t="s">
        <v>5922</v>
      </c>
      <c r="H196" s="155" t="s">
        <v>1</v>
      </c>
      <c r="I196" s="157"/>
      <c r="L196" s="153"/>
      <c r="M196" s="158"/>
      <c r="T196" s="159"/>
      <c r="AT196" s="155" t="s">
        <v>205</v>
      </c>
      <c r="AU196" s="155" t="s">
        <v>85</v>
      </c>
      <c r="AV196" s="12" t="s">
        <v>83</v>
      </c>
      <c r="AW196" s="12" t="s">
        <v>34</v>
      </c>
      <c r="AX196" s="12" t="s">
        <v>76</v>
      </c>
      <c r="AY196" s="155" t="s">
        <v>191</v>
      </c>
    </row>
    <row r="197" spans="2:65" s="12" customFormat="1">
      <c r="B197" s="153"/>
      <c r="D197" s="154" t="s">
        <v>205</v>
      </c>
      <c r="E197" s="155" t="s">
        <v>1</v>
      </c>
      <c r="F197" s="156" t="s">
        <v>5923</v>
      </c>
      <c r="H197" s="155" t="s">
        <v>1</v>
      </c>
      <c r="I197" s="157"/>
      <c r="L197" s="153"/>
      <c r="M197" s="158"/>
      <c r="T197" s="159"/>
      <c r="AT197" s="155" t="s">
        <v>205</v>
      </c>
      <c r="AU197" s="155" t="s">
        <v>85</v>
      </c>
      <c r="AV197" s="12" t="s">
        <v>83</v>
      </c>
      <c r="AW197" s="12" t="s">
        <v>34</v>
      </c>
      <c r="AX197" s="12" t="s">
        <v>76</v>
      </c>
      <c r="AY197" s="155" t="s">
        <v>191</v>
      </c>
    </row>
    <row r="198" spans="2:65" s="12" customFormat="1">
      <c r="B198" s="153"/>
      <c r="D198" s="154" t="s">
        <v>205</v>
      </c>
      <c r="E198" s="155" t="s">
        <v>1</v>
      </c>
      <c r="F198" s="156" t="s">
        <v>5924</v>
      </c>
      <c r="H198" s="155" t="s">
        <v>1</v>
      </c>
      <c r="I198" s="157"/>
      <c r="L198" s="153"/>
      <c r="M198" s="158"/>
      <c r="T198" s="159"/>
      <c r="AT198" s="155" t="s">
        <v>205</v>
      </c>
      <c r="AU198" s="155" t="s">
        <v>85</v>
      </c>
      <c r="AV198" s="12" t="s">
        <v>83</v>
      </c>
      <c r="AW198" s="12" t="s">
        <v>34</v>
      </c>
      <c r="AX198" s="12" t="s">
        <v>76</v>
      </c>
      <c r="AY198" s="155" t="s">
        <v>191</v>
      </c>
    </row>
    <row r="199" spans="2:65" s="12" customFormat="1">
      <c r="B199" s="153"/>
      <c r="D199" s="154" t="s">
        <v>205</v>
      </c>
      <c r="E199" s="155" t="s">
        <v>1</v>
      </c>
      <c r="F199" s="156" t="s">
        <v>5925</v>
      </c>
      <c r="H199" s="155" t="s">
        <v>1</v>
      </c>
      <c r="I199" s="157"/>
      <c r="L199" s="153"/>
      <c r="M199" s="158"/>
      <c r="T199" s="159"/>
      <c r="AT199" s="155" t="s">
        <v>205</v>
      </c>
      <c r="AU199" s="155" t="s">
        <v>85</v>
      </c>
      <c r="AV199" s="12" t="s">
        <v>83</v>
      </c>
      <c r="AW199" s="12" t="s">
        <v>34</v>
      </c>
      <c r="AX199" s="12" t="s">
        <v>76</v>
      </c>
      <c r="AY199" s="155" t="s">
        <v>191</v>
      </c>
    </row>
    <row r="200" spans="2:65" s="12" customFormat="1">
      <c r="B200" s="153"/>
      <c r="D200" s="154" t="s">
        <v>205</v>
      </c>
      <c r="E200" s="155" t="s">
        <v>1</v>
      </c>
      <c r="F200" s="156" t="s">
        <v>5926</v>
      </c>
      <c r="H200" s="155" t="s">
        <v>1</v>
      </c>
      <c r="I200" s="157"/>
      <c r="L200" s="153"/>
      <c r="M200" s="158"/>
      <c r="T200" s="159"/>
      <c r="AT200" s="155" t="s">
        <v>205</v>
      </c>
      <c r="AU200" s="155" t="s">
        <v>85</v>
      </c>
      <c r="AV200" s="12" t="s">
        <v>83</v>
      </c>
      <c r="AW200" s="12" t="s">
        <v>34</v>
      </c>
      <c r="AX200" s="12" t="s">
        <v>76</v>
      </c>
      <c r="AY200" s="155" t="s">
        <v>191</v>
      </c>
    </row>
    <row r="201" spans="2:65" s="13" customFormat="1">
      <c r="B201" s="160"/>
      <c r="D201" s="154" t="s">
        <v>205</v>
      </c>
      <c r="E201" s="161" t="s">
        <v>1</v>
      </c>
      <c r="F201" s="162" t="s">
        <v>83</v>
      </c>
      <c r="H201" s="163">
        <v>1</v>
      </c>
      <c r="I201" s="164"/>
      <c r="L201" s="160"/>
      <c r="M201" s="165"/>
      <c r="T201" s="166"/>
      <c r="AT201" s="161" t="s">
        <v>205</v>
      </c>
      <c r="AU201" s="161" t="s">
        <v>85</v>
      </c>
      <c r="AV201" s="13" t="s">
        <v>85</v>
      </c>
      <c r="AW201" s="13" t="s">
        <v>34</v>
      </c>
      <c r="AX201" s="13" t="s">
        <v>83</v>
      </c>
      <c r="AY201" s="161" t="s">
        <v>191</v>
      </c>
    </row>
    <row r="202" spans="2:65" s="1" customFormat="1" ht="26.45" customHeight="1">
      <c r="B202" s="32"/>
      <c r="C202" s="136" t="s">
        <v>268</v>
      </c>
      <c r="D202" s="136" t="s">
        <v>195</v>
      </c>
      <c r="E202" s="137" t="s">
        <v>5927</v>
      </c>
      <c r="F202" s="138" t="s">
        <v>5928</v>
      </c>
      <c r="G202" s="139" t="s">
        <v>869</v>
      </c>
      <c r="H202" s="140">
        <v>1</v>
      </c>
      <c r="I202" s="141"/>
      <c r="J202" s="142">
        <f>ROUND(I202*H202,2)</f>
        <v>0</v>
      </c>
      <c r="K202" s="138" t="s">
        <v>5856</v>
      </c>
      <c r="L202" s="32"/>
      <c r="M202" s="143" t="s">
        <v>1</v>
      </c>
      <c r="N202" s="144" t="s">
        <v>41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4381</v>
      </c>
      <c r="AT202" s="147" t="s">
        <v>195</v>
      </c>
      <c r="AU202" s="147" t="s">
        <v>85</v>
      </c>
      <c r="AY202" s="17" t="s">
        <v>191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83</v>
      </c>
      <c r="BK202" s="148">
        <f>ROUND(I202*H202,2)</f>
        <v>0</v>
      </c>
      <c r="BL202" s="17" t="s">
        <v>4381</v>
      </c>
      <c r="BM202" s="147" t="s">
        <v>5929</v>
      </c>
    </row>
    <row r="203" spans="2:65" s="12" customFormat="1">
      <c r="B203" s="153"/>
      <c r="D203" s="154" t="s">
        <v>205</v>
      </c>
      <c r="E203" s="155" t="s">
        <v>1</v>
      </c>
      <c r="F203" s="156" t="s">
        <v>5930</v>
      </c>
      <c r="H203" s="155" t="s">
        <v>1</v>
      </c>
      <c r="I203" s="157"/>
      <c r="L203" s="153"/>
      <c r="M203" s="158"/>
      <c r="T203" s="159"/>
      <c r="AT203" s="155" t="s">
        <v>205</v>
      </c>
      <c r="AU203" s="155" t="s">
        <v>85</v>
      </c>
      <c r="AV203" s="12" t="s">
        <v>83</v>
      </c>
      <c r="AW203" s="12" t="s">
        <v>34</v>
      </c>
      <c r="AX203" s="12" t="s">
        <v>76</v>
      </c>
      <c r="AY203" s="155" t="s">
        <v>191</v>
      </c>
    </row>
    <row r="204" spans="2:65" s="12" customFormat="1">
      <c r="B204" s="153"/>
      <c r="D204" s="154" t="s">
        <v>205</v>
      </c>
      <c r="E204" s="155" t="s">
        <v>1</v>
      </c>
      <c r="F204" s="156" t="s">
        <v>5931</v>
      </c>
      <c r="H204" s="155" t="s">
        <v>1</v>
      </c>
      <c r="I204" s="157"/>
      <c r="L204" s="153"/>
      <c r="M204" s="158"/>
      <c r="T204" s="159"/>
      <c r="AT204" s="155" t="s">
        <v>205</v>
      </c>
      <c r="AU204" s="155" t="s">
        <v>85</v>
      </c>
      <c r="AV204" s="12" t="s">
        <v>83</v>
      </c>
      <c r="AW204" s="12" t="s">
        <v>34</v>
      </c>
      <c r="AX204" s="12" t="s">
        <v>76</v>
      </c>
      <c r="AY204" s="155" t="s">
        <v>191</v>
      </c>
    </row>
    <row r="205" spans="2:65" s="12" customFormat="1">
      <c r="B205" s="153"/>
      <c r="D205" s="154" t="s">
        <v>205</v>
      </c>
      <c r="E205" s="155" t="s">
        <v>1</v>
      </c>
      <c r="F205" s="156" t="s">
        <v>5932</v>
      </c>
      <c r="H205" s="155" t="s">
        <v>1</v>
      </c>
      <c r="I205" s="157"/>
      <c r="L205" s="153"/>
      <c r="M205" s="158"/>
      <c r="T205" s="159"/>
      <c r="AT205" s="155" t="s">
        <v>205</v>
      </c>
      <c r="AU205" s="155" t="s">
        <v>85</v>
      </c>
      <c r="AV205" s="12" t="s">
        <v>83</v>
      </c>
      <c r="AW205" s="12" t="s">
        <v>34</v>
      </c>
      <c r="AX205" s="12" t="s">
        <v>76</v>
      </c>
      <c r="AY205" s="155" t="s">
        <v>191</v>
      </c>
    </row>
    <row r="206" spans="2:65" s="12" customFormat="1">
      <c r="B206" s="153"/>
      <c r="D206" s="154" t="s">
        <v>205</v>
      </c>
      <c r="E206" s="155" t="s">
        <v>1</v>
      </c>
      <c r="F206" s="156" t="s">
        <v>5933</v>
      </c>
      <c r="H206" s="155" t="s">
        <v>1</v>
      </c>
      <c r="I206" s="157"/>
      <c r="L206" s="153"/>
      <c r="M206" s="158"/>
      <c r="T206" s="159"/>
      <c r="AT206" s="155" t="s">
        <v>205</v>
      </c>
      <c r="AU206" s="155" t="s">
        <v>85</v>
      </c>
      <c r="AV206" s="12" t="s">
        <v>83</v>
      </c>
      <c r="AW206" s="12" t="s">
        <v>34</v>
      </c>
      <c r="AX206" s="12" t="s">
        <v>76</v>
      </c>
      <c r="AY206" s="155" t="s">
        <v>191</v>
      </c>
    </row>
    <row r="207" spans="2:65" s="12" customFormat="1">
      <c r="B207" s="153"/>
      <c r="D207" s="154" t="s">
        <v>205</v>
      </c>
      <c r="E207" s="155" t="s">
        <v>1</v>
      </c>
      <c r="F207" s="156" t="s">
        <v>5934</v>
      </c>
      <c r="H207" s="155" t="s">
        <v>1</v>
      </c>
      <c r="I207" s="157"/>
      <c r="L207" s="153"/>
      <c r="M207" s="158"/>
      <c r="T207" s="159"/>
      <c r="AT207" s="155" t="s">
        <v>205</v>
      </c>
      <c r="AU207" s="155" t="s">
        <v>85</v>
      </c>
      <c r="AV207" s="12" t="s">
        <v>83</v>
      </c>
      <c r="AW207" s="12" t="s">
        <v>34</v>
      </c>
      <c r="AX207" s="12" t="s">
        <v>76</v>
      </c>
      <c r="AY207" s="155" t="s">
        <v>191</v>
      </c>
    </row>
    <row r="208" spans="2:65" s="12" customFormat="1">
      <c r="B208" s="153"/>
      <c r="D208" s="154" t="s">
        <v>205</v>
      </c>
      <c r="E208" s="155" t="s">
        <v>1</v>
      </c>
      <c r="F208" s="156" t="s">
        <v>5935</v>
      </c>
      <c r="H208" s="155" t="s">
        <v>1</v>
      </c>
      <c r="I208" s="157"/>
      <c r="L208" s="153"/>
      <c r="M208" s="158"/>
      <c r="T208" s="159"/>
      <c r="AT208" s="155" t="s">
        <v>205</v>
      </c>
      <c r="AU208" s="155" t="s">
        <v>85</v>
      </c>
      <c r="AV208" s="12" t="s">
        <v>83</v>
      </c>
      <c r="AW208" s="12" t="s">
        <v>34</v>
      </c>
      <c r="AX208" s="12" t="s">
        <v>76</v>
      </c>
      <c r="AY208" s="155" t="s">
        <v>191</v>
      </c>
    </row>
    <row r="209" spans="2:65" s="12" customFormat="1">
      <c r="B209" s="153"/>
      <c r="D209" s="154" t="s">
        <v>205</v>
      </c>
      <c r="E209" s="155" t="s">
        <v>1</v>
      </c>
      <c r="F209" s="156" t="s">
        <v>5936</v>
      </c>
      <c r="H209" s="155" t="s">
        <v>1</v>
      </c>
      <c r="I209" s="157"/>
      <c r="L209" s="153"/>
      <c r="M209" s="158"/>
      <c r="T209" s="159"/>
      <c r="AT209" s="155" t="s">
        <v>205</v>
      </c>
      <c r="AU209" s="155" t="s">
        <v>85</v>
      </c>
      <c r="AV209" s="12" t="s">
        <v>83</v>
      </c>
      <c r="AW209" s="12" t="s">
        <v>34</v>
      </c>
      <c r="AX209" s="12" t="s">
        <v>76</v>
      </c>
      <c r="AY209" s="155" t="s">
        <v>191</v>
      </c>
    </row>
    <row r="210" spans="2:65" s="12" customFormat="1">
      <c r="B210" s="153"/>
      <c r="D210" s="154" t="s">
        <v>205</v>
      </c>
      <c r="E210" s="155" t="s">
        <v>1</v>
      </c>
      <c r="F210" s="156" t="s">
        <v>5937</v>
      </c>
      <c r="H210" s="155" t="s">
        <v>1</v>
      </c>
      <c r="I210" s="157"/>
      <c r="L210" s="153"/>
      <c r="M210" s="158"/>
      <c r="T210" s="159"/>
      <c r="AT210" s="155" t="s">
        <v>205</v>
      </c>
      <c r="AU210" s="155" t="s">
        <v>85</v>
      </c>
      <c r="AV210" s="12" t="s">
        <v>83</v>
      </c>
      <c r="AW210" s="12" t="s">
        <v>34</v>
      </c>
      <c r="AX210" s="12" t="s">
        <v>76</v>
      </c>
      <c r="AY210" s="155" t="s">
        <v>191</v>
      </c>
    </row>
    <row r="211" spans="2:65" s="12" customFormat="1">
      <c r="B211" s="153"/>
      <c r="D211" s="154" t="s">
        <v>205</v>
      </c>
      <c r="E211" s="155" t="s">
        <v>1</v>
      </c>
      <c r="F211" s="156" t="s">
        <v>5938</v>
      </c>
      <c r="H211" s="155" t="s">
        <v>1</v>
      </c>
      <c r="I211" s="157"/>
      <c r="L211" s="153"/>
      <c r="M211" s="158"/>
      <c r="T211" s="159"/>
      <c r="AT211" s="155" t="s">
        <v>205</v>
      </c>
      <c r="AU211" s="155" t="s">
        <v>85</v>
      </c>
      <c r="AV211" s="12" t="s">
        <v>83</v>
      </c>
      <c r="AW211" s="12" t="s">
        <v>34</v>
      </c>
      <c r="AX211" s="12" t="s">
        <v>76</v>
      </c>
      <c r="AY211" s="155" t="s">
        <v>191</v>
      </c>
    </row>
    <row r="212" spans="2:65" s="12" customFormat="1">
      <c r="B212" s="153"/>
      <c r="D212" s="154" t="s">
        <v>205</v>
      </c>
      <c r="E212" s="155" t="s">
        <v>1</v>
      </c>
      <c r="F212" s="156" t="s">
        <v>5939</v>
      </c>
      <c r="H212" s="155" t="s">
        <v>1</v>
      </c>
      <c r="I212" s="157"/>
      <c r="L212" s="153"/>
      <c r="M212" s="158"/>
      <c r="T212" s="159"/>
      <c r="AT212" s="155" t="s">
        <v>205</v>
      </c>
      <c r="AU212" s="155" t="s">
        <v>85</v>
      </c>
      <c r="AV212" s="12" t="s">
        <v>83</v>
      </c>
      <c r="AW212" s="12" t="s">
        <v>34</v>
      </c>
      <c r="AX212" s="12" t="s">
        <v>76</v>
      </c>
      <c r="AY212" s="155" t="s">
        <v>191</v>
      </c>
    </row>
    <row r="213" spans="2:65" s="13" customFormat="1">
      <c r="B213" s="160"/>
      <c r="D213" s="154" t="s">
        <v>205</v>
      </c>
      <c r="E213" s="161" t="s">
        <v>1</v>
      </c>
      <c r="F213" s="162" t="s">
        <v>83</v>
      </c>
      <c r="H213" s="163">
        <v>1</v>
      </c>
      <c r="I213" s="164"/>
      <c r="L213" s="160"/>
      <c r="M213" s="165"/>
      <c r="T213" s="166"/>
      <c r="AT213" s="161" t="s">
        <v>205</v>
      </c>
      <c r="AU213" s="161" t="s">
        <v>85</v>
      </c>
      <c r="AV213" s="13" t="s">
        <v>85</v>
      </c>
      <c r="AW213" s="13" t="s">
        <v>34</v>
      </c>
      <c r="AX213" s="13" t="s">
        <v>83</v>
      </c>
      <c r="AY213" s="161" t="s">
        <v>191</v>
      </c>
    </row>
    <row r="214" spans="2:65" s="1" customFormat="1" ht="26.45" customHeight="1">
      <c r="B214" s="32"/>
      <c r="C214" s="136" t="s">
        <v>276</v>
      </c>
      <c r="D214" s="136" t="s">
        <v>195</v>
      </c>
      <c r="E214" s="137" t="s">
        <v>5940</v>
      </c>
      <c r="F214" s="138" t="s">
        <v>5941</v>
      </c>
      <c r="G214" s="139" t="s">
        <v>869</v>
      </c>
      <c r="H214" s="140">
        <v>1</v>
      </c>
      <c r="I214" s="141"/>
      <c r="J214" s="142">
        <f>ROUND(I214*H214,2)</f>
        <v>0</v>
      </c>
      <c r="K214" s="138" t="s">
        <v>1</v>
      </c>
      <c r="L214" s="32"/>
      <c r="M214" s="143" t="s">
        <v>1</v>
      </c>
      <c r="N214" s="144" t="s">
        <v>41</v>
      </c>
      <c r="P214" s="145">
        <f>O214*H214</f>
        <v>0</v>
      </c>
      <c r="Q214" s="145">
        <v>0</v>
      </c>
      <c r="R214" s="145">
        <f>Q214*H214</f>
        <v>0</v>
      </c>
      <c r="S214" s="145">
        <v>0</v>
      </c>
      <c r="T214" s="146">
        <f>S214*H214</f>
        <v>0</v>
      </c>
      <c r="AR214" s="147" t="s">
        <v>4381</v>
      </c>
      <c r="AT214" s="147" t="s">
        <v>195</v>
      </c>
      <c r="AU214" s="147" t="s">
        <v>85</v>
      </c>
      <c r="AY214" s="17" t="s">
        <v>191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83</v>
      </c>
      <c r="BK214" s="148">
        <f>ROUND(I214*H214,2)</f>
        <v>0</v>
      </c>
      <c r="BL214" s="17" t="s">
        <v>4381</v>
      </c>
      <c r="BM214" s="147" t="s">
        <v>5942</v>
      </c>
    </row>
    <row r="215" spans="2:65" s="12" customFormat="1">
      <c r="B215" s="153"/>
      <c r="D215" s="154" t="s">
        <v>205</v>
      </c>
      <c r="E215" s="155" t="s">
        <v>1</v>
      </c>
      <c r="F215" s="156" t="s">
        <v>5943</v>
      </c>
      <c r="H215" s="155" t="s">
        <v>1</v>
      </c>
      <c r="I215" s="157"/>
      <c r="L215" s="153"/>
      <c r="M215" s="158"/>
      <c r="T215" s="159"/>
      <c r="AT215" s="155" t="s">
        <v>205</v>
      </c>
      <c r="AU215" s="155" t="s">
        <v>85</v>
      </c>
      <c r="AV215" s="12" t="s">
        <v>83</v>
      </c>
      <c r="AW215" s="12" t="s">
        <v>34</v>
      </c>
      <c r="AX215" s="12" t="s">
        <v>76</v>
      </c>
      <c r="AY215" s="155" t="s">
        <v>191</v>
      </c>
    </row>
    <row r="216" spans="2:65" s="13" customFormat="1">
      <c r="B216" s="160"/>
      <c r="D216" s="154" t="s">
        <v>205</v>
      </c>
      <c r="E216" s="161" t="s">
        <v>1</v>
      </c>
      <c r="F216" s="162" t="s">
        <v>83</v>
      </c>
      <c r="H216" s="163">
        <v>1</v>
      </c>
      <c r="I216" s="164"/>
      <c r="L216" s="160"/>
      <c r="M216" s="165"/>
      <c r="T216" s="166"/>
      <c r="AT216" s="161" t="s">
        <v>205</v>
      </c>
      <c r="AU216" s="161" t="s">
        <v>85</v>
      </c>
      <c r="AV216" s="13" t="s">
        <v>85</v>
      </c>
      <c r="AW216" s="13" t="s">
        <v>34</v>
      </c>
      <c r="AX216" s="13" t="s">
        <v>83</v>
      </c>
      <c r="AY216" s="161" t="s">
        <v>191</v>
      </c>
    </row>
    <row r="217" spans="2:65" s="1" customFormat="1" ht="26.45" customHeight="1">
      <c r="B217" s="32"/>
      <c r="C217" s="136" t="s">
        <v>8</v>
      </c>
      <c r="D217" s="136" t="s">
        <v>195</v>
      </c>
      <c r="E217" s="137" t="s">
        <v>5944</v>
      </c>
      <c r="F217" s="138" t="s">
        <v>5945</v>
      </c>
      <c r="G217" s="139" t="s">
        <v>869</v>
      </c>
      <c r="H217" s="140">
        <v>1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4381</v>
      </c>
      <c r="AT217" s="147" t="s">
        <v>195</v>
      </c>
      <c r="AU217" s="147" t="s">
        <v>85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4381</v>
      </c>
      <c r="BM217" s="147" t="s">
        <v>5946</v>
      </c>
    </row>
    <row r="218" spans="2:65" s="12" customFormat="1">
      <c r="B218" s="153"/>
      <c r="D218" s="154" t="s">
        <v>205</v>
      </c>
      <c r="E218" s="155" t="s">
        <v>1</v>
      </c>
      <c r="F218" s="156" t="s">
        <v>5947</v>
      </c>
      <c r="H218" s="155" t="s">
        <v>1</v>
      </c>
      <c r="I218" s="157"/>
      <c r="L218" s="153"/>
      <c r="M218" s="158"/>
      <c r="T218" s="159"/>
      <c r="AT218" s="155" t="s">
        <v>205</v>
      </c>
      <c r="AU218" s="155" t="s">
        <v>85</v>
      </c>
      <c r="AV218" s="12" t="s">
        <v>83</v>
      </c>
      <c r="AW218" s="12" t="s">
        <v>34</v>
      </c>
      <c r="AX218" s="12" t="s">
        <v>76</v>
      </c>
      <c r="AY218" s="155" t="s">
        <v>191</v>
      </c>
    </row>
    <row r="219" spans="2:65" s="13" customFormat="1">
      <c r="B219" s="160"/>
      <c r="D219" s="154" t="s">
        <v>205</v>
      </c>
      <c r="E219" s="161" t="s">
        <v>1</v>
      </c>
      <c r="F219" s="162" t="s">
        <v>83</v>
      </c>
      <c r="H219" s="163">
        <v>1</v>
      </c>
      <c r="I219" s="164"/>
      <c r="L219" s="160"/>
      <c r="M219" s="165"/>
      <c r="T219" s="166"/>
      <c r="AT219" s="161" t="s">
        <v>205</v>
      </c>
      <c r="AU219" s="161" t="s">
        <v>85</v>
      </c>
      <c r="AV219" s="13" t="s">
        <v>85</v>
      </c>
      <c r="AW219" s="13" t="s">
        <v>34</v>
      </c>
      <c r="AX219" s="13" t="s">
        <v>83</v>
      </c>
      <c r="AY219" s="161" t="s">
        <v>191</v>
      </c>
    </row>
    <row r="220" spans="2:65" s="11" customFormat="1" ht="22.9" customHeight="1">
      <c r="B220" s="124"/>
      <c r="D220" s="125" t="s">
        <v>75</v>
      </c>
      <c r="E220" s="134" t="s">
        <v>5948</v>
      </c>
      <c r="F220" s="134" t="s">
        <v>4832</v>
      </c>
      <c r="I220" s="127"/>
      <c r="J220" s="135">
        <f>BK220</f>
        <v>0</v>
      </c>
      <c r="L220" s="124"/>
      <c r="M220" s="129"/>
      <c r="P220" s="130">
        <f>SUM(P221:P228)</f>
        <v>0</v>
      </c>
      <c r="R220" s="130">
        <f>SUM(R221:R228)</f>
        <v>0</v>
      </c>
      <c r="T220" s="131">
        <f>SUM(T221:T228)</f>
        <v>0</v>
      </c>
      <c r="AR220" s="125" t="s">
        <v>230</v>
      </c>
      <c r="AT220" s="132" t="s">
        <v>75</v>
      </c>
      <c r="AU220" s="132" t="s">
        <v>83</v>
      </c>
      <c r="AY220" s="125" t="s">
        <v>191</v>
      </c>
      <c r="BK220" s="133">
        <f>SUM(BK221:BK228)</f>
        <v>0</v>
      </c>
    </row>
    <row r="221" spans="2:65" s="1" customFormat="1" ht="26.45" customHeight="1">
      <c r="B221" s="32"/>
      <c r="C221" s="136" t="s">
        <v>193</v>
      </c>
      <c r="D221" s="136" t="s">
        <v>195</v>
      </c>
      <c r="E221" s="137" t="s">
        <v>4388</v>
      </c>
      <c r="F221" s="138" t="s">
        <v>4389</v>
      </c>
      <c r="G221" s="139" t="s">
        <v>869</v>
      </c>
      <c r="H221" s="140">
        <v>1</v>
      </c>
      <c r="I221" s="141"/>
      <c r="J221" s="142">
        <f>ROUND(I221*H221,2)</f>
        <v>0</v>
      </c>
      <c r="K221" s="138" t="s">
        <v>5039</v>
      </c>
      <c r="L221" s="32"/>
      <c r="M221" s="143" t="s">
        <v>1</v>
      </c>
      <c r="N221" s="144" t="s">
        <v>41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4381</v>
      </c>
      <c r="AT221" s="147" t="s">
        <v>195</v>
      </c>
      <c r="AU221" s="147" t="s">
        <v>85</v>
      </c>
      <c r="AY221" s="17" t="s">
        <v>191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83</v>
      </c>
      <c r="BK221" s="148">
        <f>ROUND(I221*H221,2)</f>
        <v>0</v>
      </c>
      <c r="BL221" s="17" t="s">
        <v>4381</v>
      </c>
      <c r="BM221" s="147" t="s">
        <v>5949</v>
      </c>
    </row>
    <row r="222" spans="2:65" s="1" customFormat="1">
      <c r="B222" s="32"/>
      <c r="D222" s="149" t="s">
        <v>203</v>
      </c>
      <c r="F222" s="150" t="s">
        <v>5950</v>
      </c>
      <c r="I222" s="151"/>
      <c r="L222" s="32"/>
      <c r="M222" s="152"/>
      <c r="T222" s="56"/>
      <c r="AT222" s="17" t="s">
        <v>203</v>
      </c>
      <c r="AU222" s="17" t="s">
        <v>85</v>
      </c>
    </row>
    <row r="223" spans="2:65" s="12" customFormat="1">
      <c r="B223" s="153"/>
      <c r="D223" s="154" t="s">
        <v>205</v>
      </c>
      <c r="E223" s="155" t="s">
        <v>1</v>
      </c>
      <c r="F223" s="156" t="s">
        <v>5899</v>
      </c>
      <c r="H223" s="155" t="s">
        <v>1</v>
      </c>
      <c r="I223" s="157"/>
      <c r="L223" s="153"/>
      <c r="M223" s="158"/>
      <c r="T223" s="159"/>
      <c r="AT223" s="155" t="s">
        <v>205</v>
      </c>
      <c r="AU223" s="155" t="s">
        <v>85</v>
      </c>
      <c r="AV223" s="12" t="s">
        <v>83</v>
      </c>
      <c r="AW223" s="12" t="s">
        <v>34</v>
      </c>
      <c r="AX223" s="12" t="s">
        <v>76</v>
      </c>
      <c r="AY223" s="155" t="s">
        <v>191</v>
      </c>
    </row>
    <row r="224" spans="2:65" s="12" customFormat="1">
      <c r="B224" s="153"/>
      <c r="D224" s="154" t="s">
        <v>205</v>
      </c>
      <c r="E224" s="155" t="s">
        <v>1</v>
      </c>
      <c r="F224" s="156" t="s">
        <v>5951</v>
      </c>
      <c r="H224" s="155" t="s">
        <v>1</v>
      </c>
      <c r="I224" s="157"/>
      <c r="L224" s="153"/>
      <c r="M224" s="158"/>
      <c r="T224" s="159"/>
      <c r="AT224" s="155" t="s">
        <v>205</v>
      </c>
      <c r="AU224" s="155" t="s">
        <v>85</v>
      </c>
      <c r="AV224" s="12" t="s">
        <v>83</v>
      </c>
      <c r="AW224" s="12" t="s">
        <v>34</v>
      </c>
      <c r="AX224" s="12" t="s">
        <v>76</v>
      </c>
      <c r="AY224" s="155" t="s">
        <v>191</v>
      </c>
    </row>
    <row r="225" spans="2:65" s="12" customFormat="1">
      <c r="B225" s="153"/>
      <c r="D225" s="154" t="s">
        <v>205</v>
      </c>
      <c r="E225" s="155" t="s">
        <v>1</v>
      </c>
      <c r="F225" s="156" t="s">
        <v>5952</v>
      </c>
      <c r="H225" s="155" t="s">
        <v>1</v>
      </c>
      <c r="I225" s="157"/>
      <c r="L225" s="153"/>
      <c r="M225" s="158"/>
      <c r="T225" s="159"/>
      <c r="AT225" s="155" t="s">
        <v>205</v>
      </c>
      <c r="AU225" s="155" t="s">
        <v>85</v>
      </c>
      <c r="AV225" s="12" t="s">
        <v>83</v>
      </c>
      <c r="AW225" s="12" t="s">
        <v>34</v>
      </c>
      <c r="AX225" s="12" t="s">
        <v>76</v>
      </c>
      <c r="AY225" s="155" t="s">
        <v>191</v>
      </c>
    </row>
    <row r="226" spans="2:65" s="12" customFormat="1">
      <c r="B226" s="153"/>
      <c r="D226" s="154" t="s">
        <v>205</v>
      </c>
      <c r="E226" s="155" t="s">
        <v>1</v>
      </c>
      <c r="F226" s="156" t="s">
        <v>5953</v>
      </c>
      <c r="H226" s="155" t="s">
        <v>1</v>
      </c>
      <c r="I226" s="157"/>
      <c r="L226" s="153"/>
      <c r="M226" s="158"/>
      <c r="T226" s="159"/>
      <c r="AT226" s="155" t="s">
        <v>205</v>
      </c>
      <c r="AU226" s="155" t="s">
        <v>85</v>
      </c>
      <c r="AV226" s="12" t="s">
        <v>83</v>
      </c>
      <c r="AW226" s="12" t="s">
        <v>34</v>
      </c>
      <c r="AX226" s="12" t="s">
        <v>76</v>
      </c>
      <c r="AY226" s="155" t="s">
        <v>191</v>
      </c>
    </row>
    <row r="227" spans="2:65" s="12" customFormat="1">
      <c r="B227" s="153"/>
      <c r="D227" s="154" t="s">
        <v>205</v>
      </c>
      <c r="E227" s="155" t="s">
        <v>1</v>
      </c>
      <c r="F227" s="156" t="s">
        <v>5954</v>
      </c>
      <c r="H227" s="155" t="s">
        <v>1</v>
      </c>
      <c r="I227" s="157"/>
      <c r="L227" s="153"/>
      <c r="M227" s="158"/>
      <c r="T227" s="159"/>
      <c r="AT227" s="155" t="s">
        <v>205</v>
      </c>
      <c r="AU227" s="155" t="s">
        <v>85</v>
      </c>
      <c r="AV227" s="12" t="s">
        <v>83</v>
      </c>
      <c r="AW227" s="12" t="s">
        <v>34</v>
      </c>
      <c r="AX227" s="12" t="s">
        <v>76</v>
      </c>
      <c r="AY227" s="155" t="s">
        <v>191</v>
      </c>
    </row>
    <row r="228" spans="2:65" s="13" customFormat="1">
      <c r="B228" s="160"/>
      <c r="D228" s="154" t="s">
        <v>205</v>
      </c>
      <c r="E228" s="161" t="s">
        <v>1</v>
      </c>
      <c r="F228" s="162" t="s">
        <v>83</v>
      </c>
      <c r="H228" s="163">
        <v>1</v>
      </c>
      <c r="I228" s="164"/>
      <c r="L228" s="160"/>
      <c r="M228" s="165"/>
      <c r="T228" s="166"/>
      <c r="AT228" s="161" t="s">
        <v>205</v>
      </c>
      <c r="AU228" s="161" t="s">
        <v>85</v>
      </c>
      <c r="AV228" s="13" t="s">
        <v>85</v>
      </c>
      <c r="AW228" s="13" t="s">
        <v>34</v>
      </c>
      <c r="AX228" s="13" t="s">
        <v>83</v>
      </c>
      <c r="AY228" s="161" t="s">
        <v>191</v>
      </c>
    </row>
    <row r="229" spans="2:65" s="11" customFormat="1" ht="22.9" customHeight="1">
      <c r="B229" s="124"/>
      <c r="D229" s="125" t="s">
        <v>75</v>
      </c>
      <c r="E229" s="134" t="s">
        <v>4825</v>
      </c>
      <c r="F229" s="134" t="s">
        <v>4826</v>
      </c>
      <c r="I229" s="127"/>
      <c r="J229" s="135">
        <f>BK229</f>
        <v>0</v>
      </c>
      <c r="L229" s="124"/>
      <c r="M229" s="129"/>
      <c r="P229" s="130">
        <f>SUM(P230:P240)</f>
        <v>0</v>
      </c>
      <c r="R229" s="130">
        <f>SUM(R230:R240)</f>
        <v>0</v>
      </c>
      <c r="T229" s="131">
        <f>SUM(T230:T240)</f>
        <v>0</v>
      </c>
      <c r="AR229" s="125" t="s">
        <v>230</v>
      </c>
      <c r="AT229" s="132" t="s">
        <v>75</v>
      </c>
      <c r="AU229" s="132" t="s">
        <v>83</v>
      </c>
      <c r="AY229" s="125" t="s">
        <v>191</v>
      </c>
      <c r="BK229" s="133">
        <f>SUM(BK230:BK240)</f>
        <v>0</v>
      </c>
    </row>
    <row r="230" spans="2:65" s="1" customFormat="1" ht="26.45" customHeight="1">
      <c r="B230" s="32"/>
      <c r="C230" s="136" t="s">
        <v>294</v>
      </c>
      <c r="D230" s="136" t="s">
        <v>195</v>
      </c>
      <c r="E230" s="137" t="s">
        <v>5955</v>
      </c>
      <c r="F230" s="138" t="s">
        <v>5956</v>
      </c>
      <c r="G230" s="139" t="s">
        <v>5849</v>
      </c>
      <c r="H230" s="140">
        <v>1</v>
      </c>
      <c r="I230" s="141"/>
      <c r="J230" s="142">
        <f>ROUND(I230*H230,2)</f>
        <v>0</v>
      </c>
      <c r="K230" s="138" t="s">
        <v>1</v>
      </c>
      <c r="L230" s="32"/>
      <c r="M230" s="143" t="s">
        <v>1</v>
      </c>
      <c r="N230" s="144" t="s">
        <v>41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200</v>
      </c>
      <c r="AT230" s="147" t="s">
        <v>195</v>
      </c>
      <c r="AU230" s="147" t="s">
        <v>85</v>
      </c>
      <c r="AY230" s="17" t="s">
        <v>191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83</v>
      </c>
      <c r="BK230" s="148">
        <f>ROUND(I230*H230,2)</f>
        <v>0</v>
      </c>
      <c r="BL230" s="17" t="s">
        <v>200</v>
      </c>
      <c r="BM230" s="147" t="s">
        <v>5957</v>
      </c>
    </row>
    <row r="231" spans="2:65" s="12" customFormat="1">
      <c r="B231" s="153"/>
      <c r="D231" s="154" t="s">
        <v>205</v>
      </c>
      <c r="E231" s="155" t="s">
        <v>1</v>
      </c>
      <c r="F231" s="156" t="s">
        <v>5958</v>
      </c>
      <c r="H231" s="155" t="s">
        <v>1</v>
      </c>
      <c r="I231" s="157"/>
      <c r="L231" s="153"/>
      <c r="M231" s="158"/>
      <c r="T231" s="159"/>
      <c r="AT231" s="155" t="s">
        <v>205</v>
      </c>
      <c r="AU231" s="155" t="s">
        <v>85</v>
      </c>
      <c r="AV231" s="12" t="s">
        <v>83</v>
      </c>
      <c r="AW231" s="12" t="s">
        <v>34</v>
      </c>
      <c r="AX231" s="12" t="s">
        <v>76</v>
      </c>
      <c r="AY231" s="155" t="s">
        <v>191</v>
      </c>
    </row>
    <row r="232" spans="2:65" s="12" customFormat="1">
      <c r="B232" s="153"/>
      <c r="D232" s="154" t="s">
        <v>205</v>
      </c>
      <c r="E232" s="155" t="s">
        <v>1</v>
      </c>
      <c r="F232" s="156" t="s">
        <v>5959</v>
      </c>
      <c r="H232" s="155" t="s">
        <v>1</v>
      </c>
      <c r="I232" s="157"/>
      <c r="L232" s="153"/>
      <c r="M232" s="158"/>
      <c r="T232" s="159"/>
      <c r="AT232" s="155" t="s">
        <v>205</v>
      </c>
      <c r="AU232" s="155" t="s">
        <v>85</v>
      </c>
      <c r="AV232" s="12" t="s">
        <v>83</v>
      </c>
      <c r="AW232" s="12" t="s">
        <v>34</v>
      </c>
      <c r="AX232" s="12" t="s">
        <v>76</v>
      </c>
      <c r="AY232" s="155" t="s">
        <v>191</v>
      </c>
    </row>
    <row r="233" spans="2:65" s="13" customFormat="1">
      <c r="B233" s="160"/>
      <c r="D233" s="154" t="s">
        <v>205</v>
      </c>
      <c r="E233" s="161" t="s">
        <v>1</v>
      </c>
      <c r="F233" s="162" t="s">
        <v>83</v>
      </c>
      <c r="H233" s="163">
        <v>1</v>
      </c>
      <c r="I233" s="164"/>
      <c r="L233" s="160"/>
      <c r="M233" s="165"/>
      <c r="T233" s="166"/>
      <c r="AT233" s="161" t="s">
        <v>205</v>
      </c>
      <c r="AU233" s="161" t="s">
        <v>85</v>
      </c>
      <c r="AV233" s="13" t="s">
        <v>85</v>
      </c>
      <c r="AW233" s="13" t="s">
        <v>34</v>
      </c>
      <c r="AX233" s="13" t="s">
        <v>83</v>
      </c>
      <c r="AY233" s="161" t="s">
        <v>191</v>
      </c>
    </row>
    <row r="234" spans="2:65" s="1" customFormat="1" ht="26.45" customHeight="1">
      <c r="B234" s="32"/>
      <c r="C234" s="136" t="s">
        <v>302</v>
      </c>
      <c r="D234" s="136" t="s">
        <v>195</v>
      </c>
      <c r="E234" s="137" t="s">
        <v>5960</v>
      </c>
      <c r="F234" s="138" t="s">
        <v>5961</v>
      </c>
      <c r="G234" s="139" t="s">
        <v>869</v>
      </c>
      <c r="H234" s="140">
        <v>1</v>
      </c>
      <c r="I234" s="141"/>
      <c r="J234" s="142">
        <f>ROUND(I234*H234,2)</f>
        <v>0</v>
      </c>
      <c r="K234" s="138" t="s">
        <v>1</v>
      </c>
      <c r="L234" s="32"/>
      <c r="M234" s="143" t="s">
        <v>1</v>
      </c>
      <c r="N234" s="144" t="s">
        <v>41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4381</v>
      </c>
      <c r="AT234" s="147" t="s">
        <v>195</v>
      </c>
      <c r="AU234" s="147" t="s">
        <v>85</v>
      </c>
      <c r="AY234" s="17" t="s">
        <v>191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83</v>
      </c>
      <c r="BK234" s="148">
        <f>ROUND(I234*H234,2)</f>
        <v>0</v>
      </c>
      <c r="BL234" s="17" t="s">
        <v>4381</v>
      </c>
      <c r="BM234" s="147" t="s">
        <v>5962</v>
      </c>
    </row>
    <row r="235" spans="2:65" s="12" customFormat="1">
      <c r="B235" s="153"/>
      <c r="D235" s="154" t="s">
        <v>205</v>
      </c>
      <c r="E235" s="155" t="s">
        <v>1</v>
      </c>
      <c r="F235" s="156" t="s">
        <v>5963</v>
      </c>
      <c r="H235" s="155" t="s">
        <v>1</v>
      </c>
      <c r="I235" s="157"/>
      <c r="L235" s="153"/>
      <c r="M235" s="158"/>
      <c r="T235" s="159"/>
      <c r="AT235" s="155" t="s">
        <v>205</v>
      </c>
      <c r="AU235" s="155" t="s">
        <v>85</v>
      </c>
      <c r="AV235" s="12" t="s">
        <v>83</v>
      </c>
      <c r="AW235" s="12" t="s">
        <v>34</v>
      </c>
      <c r="AX235" s="12" t="s">
        <v>76</v>
      </c>
      <c r="AY235" s="155" t="s">
        <v>191</v>
      </c>
    </row>
    <row r="236" spans="2:65" s="12" customFormat="1">
      <c r="B236" s="153"/>
      <c r="D236" s="154" t="s">
        <v>205</v>
      </c>
      <c r="E236" s="155" t="s">
        <v>1</v>
      </c>
      <c r="F236" s="156" t="s">
        <v>5964</v>
      </c>
      <c r="H236" s="155" t="s">
        <v>1</v>
      </c>
      <c r="I236" s="157"/>
      <c r="L236" s="153"/>
      <c r="M236" s="158"/>
      <c r="T236" s="159"/>
      <c r="AT236" s="155" t="s">
        <v>205</v>
      </c>
      <c r="AU236" s="155" t="s">
        <v>85</v>
      </c>
      <c r="AV236" s="12" t="s">
        <v>83</v>
      </c>
      <c r="AW236" s="12" t="s">
        <v>34</v>
      </c>
      <c r="AX236" s="12" t="s">
        <v>76</v>
      </c>
      <c r="AY236" s="155" t="s">
        <v>191</v>
      </c>
    </row>
    <row r="237" spans="2:65" s="13" customFormat="1">
      <c r="B237" s="160"/>
      <c r="D237" s="154" t="s">
        <v>205</v>
      </c>
      <c r="E237" s="161" t="s">
        <v>1</v>
      </c>
      <c r="F237" s="162" t="s">
        <v>83</v>
      </c>
      <c r="H237" s="163">
        <v>1</v>
      </c>
      <c r="I237" s="164"/>
      <c r="L237" s="160"/>
      <c r="M237" s="165"/>
      <c r="T237" s="166"/>
      <c r="AT237" s="161" t="s">
        <v>205</v>
      </c>
      <c r="AU237" s="161" t="s">
        <v>85</v>
      </c>
      <c r="AV237" s="13" t="s">
        <v>85</v>
      </c>
      <c r="AW237" s="13" t="s">
        <v>34</v>
      </c>
      <c r="AX237" s="13" t="s">
        <v>83</v>
      </c>
      <c r="AY237" s="161" t="s">
        <v>191</v>
      </c>
    </row>
    <row r="238" spans="2:65" s="1" customFormat="1" ht="26.45" customHeight="1">
      <c r="B238" s="32"/>
      <c r="C238" s="136" t="s">
        <v>224</v>
      </c>
      <c r="D238" s="136" t="s">
        <v>195</v>
      </c>
      <c r="E238" s="137" t="s">
        <v>5965</v>
      </c>
      <c r="F238" s="138" t="s">
        <v>5966</v>
      </c>
      <c r="G238" s="139" t="s">
        <v>869</v>
      </c>
      <c r="H238" s="140">
        <v>1</v>
      </c>
      <c r="I238" s="141"/>
      <c r="J238" s="142">
        <f>ROUND(I238*H238,2)</f>
        <v>0</v>
      </c>
      <c r="K238" s="138" t="s">
        <v>1</v>
      </c>
      <c r="L238" s="32"/>
      <c r="M238" s="143" t="s">
        <v>1</v>
      </c>
      <c r="N238" s="144" t="s">
        <v>41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4381</v>
      </c>
      <c r="AT238" s="147" t="s">
        <v>195</v>
      </c>
      <c r="AU238" s="147" t="s">
        <v>85</v>
      </c>
      <c r="AY238" s="17" t="s">
        <v>191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83</v>
      </c>
      <c r="BK238" s="148">
        <f>ROUND(I238*H238,2)</f>
        <v>0</v>
      </c>
      <c r="BL238" s="17" t="s">
        <v>4381</v>
      </c>
      <c r="BM238" s="147" t="s">
        <v>5967</v>
      </c>
    </row>
    <row r="239" spans="2:65" s="12" customFormat="1">
      <c r="B239" s="153"/>
      <c r="D239" s="154" t="s">
        <v>205</v>
      </c>
      <c r="E239" s="155" t="s">
        <v>1</v>
      </c>
      <c r="F239" s="156" t="s">
        <v>5968</v>
      </c>
      <c r="H239" s="155" t="s">
        <v>1</v>
      </c>
      <c r="I239" s="157"/>
      <c r="L239" s="153"/>
      <c r="M239" s="158"/>
      <c r="T239" s="159"/>
      <c r="AT239" s="155" t="s">
        <v>205</v>
      </c>
      <c r="AU239" s="155" t="s">
        <v>85</v>
      </c>
      <c r="AV239" s="12" t="s">
        <v>83</v>
      </c>
      <c r="AW239" s="12" t="s">
        <v>34</v>
      </c>
      <c r="AX239" s="12" t="s">
        <v>76</v>
      </c>
      <c r="AY239" s="155" t="s">
        <v>191</v>
      </c>
    </row>
    <row r="240" spans="2:65" s="13" customFormat="1">
      <c r="B240" s="160"/>
      <c r="D240" s="154" t="s">
        <v>205</v>
      </c>
      <c r="E240" s="161" t="s">
        <v>1</v>
      </c>
      <c r="F240" s="162" t="s">
        <v>83</v>
      </c>
      <c r="H240" s="163">
        <v>1</v>
      </c>
      <c r="I240" s="164"/>
      <c r="L240" s="160"/>
      <c r="M240" s="200"/>
      <c r="N240" s="201"/>
      <c r="O240" s="201"/>
      <c r="P240" s="201"/>
      <c r="Q240" s="201"/>
      <c r="R240" s="201"/>
      <c r="S240" s="201"/>
      <c r="T240" s="202"/>
      <c r="AT240" s="161" t="s">
        <v>205</v>
      </c>
      <c r="AU240" s="161" t="s">
        <v>85</v>
      </c>
      <c r="AV240" s="13" t="s">
        <v>85</v>
      </c>
      <c r="AW240" s="13" t="s">
        <v>34</v>
      </c>
      <c r="AX240" s="13" t="s">
        <v>76</v>
      </c>
      <c r="AY240" s="161" t="s">
        <v>191</v>
      </c>
    </row>
    <row r="241" spans="2:12" s="1" customFormat="1" ht="6.95" customHeight="1">
      <c r="B241" s="44"/>
      <c r="C241" s="45"/>
      <c r="D241" s="45"/>
      <c r="E241" s="45"/>
      <c r="F241" s="45"/>
      <c r="G241" s="45"/>
      <c r="H241" s="45"/>
      <c r="I241" s="45"/>
      <c r="J241" s="45"/>
      <c r="K241" s="45"/>
      <c r="L241" s="32"/>
    </row>
  </sheetData>
  <sheetProtection algorithmName="SHA-512" hashValue="2tdebx9QA6a27pCZqqKaGDA0SHBwreNqQNhvQJ5OjsVt2jgs/BhBfSS8BUHYhs9I13QOVp8kJ7r9zN2BooNnSQ==" saltValue="KeXdgBcxiLVD8Zm+dAgFqnnWGU1ciLFMWG4r/iFRG95qlLB+mrsKGdSJd/Fc/vqXgDhpakTSlkrxcxITsi6Sog==" spinCount="100000" sheet="1" objects="1" scenarios="1" formatColumns="0" formatRows="0" autoFilter="0"/>
  <autoFilter ref="C122:K240" xr:uid="{00000000-0009-0000-0000-00000C000000}"/>
  <mergeCells count="9">
    <mergeCell ref="E87:H87"/>
    <mergeCell ref="E113:H113"/>
    <mergeCell ref="E115:H115"/>
    <mergeCell ref="L2:V2"/>
    <mergeCell ref="E7:H7"/>
    <mergeCell ref="E9:H9"/>
    <mergeCell ref="E18:H18"/>
    <mergeCell ref="E27:H27"/>
    <mergeCell ref="E85:H85"/>
  </mergeCells>
  <hyperlinks>
    <hyperlink ref="F127" r:id="rId1" xr:uid="{00000000-0004-0000-0C00-000000000000}"/>
    <hyperlink ref="F175" r:id="rId2" xr:uid="{00000000-0004-0000-0C00-000001000000}"/>
    <hyperlink ref="F222" r:id="rId3" xr:uid="{00000000-0004-0000-0C00-000002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283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90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128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33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ROUND(J162,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ROUND((SUM(BE162:BE2837)),  2)</f>
        <v>0</v>
      </c>
      <c r="I35" s="96">
        <v>0.21</v>
      </c>
      <c r="J35" s="86">
        <f>ROUND(((SUM(BE162:BE2837))*I35),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ROUND((SUM(BF162:BF2837)),  2)</f>
        <v>0</v>
      </c>
      <c r="I36" s="96">
        <v>0.12</v>
      </c>
      <c r="J36" s="86">
        <f>ROUND(((SUM(BF162:BF2837))*I36),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ROUND((SUM(BG162:BG2837)),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ROUND((SUM(BH162:BH2837)),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ROUND((SUM(BI162:BI2837)),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D1.01.1 - Stavební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Bc. Jakub Čermák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J162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134</v>
      </c>
      <c r="E99" s="110"/>
      <c r="F99" s="110"/>
      <c r="G99" s="110"/>
      <c r="H99" s="110"/>
      <c r="I99" s="110"/>
      <c r="J99" s="111">
        <f>J163</f>
        <v>0</v>
      </c>
      <c r="L99" s="108"/>
    </row>
    <row r="100" spans="2:47" s="9" customFormat="1" ht="19.899999999999999" customHeight="1">
      <c r="B100" s="112"/>
      <c r="D100" s="113" t="s">
        <v>135</v>
      </c>
      <c r="E100" s="114"/>
      <c r="F100" s="114"/>
      <c r="G100" s="114"/>
      <c r="H100" s="114"/>
      <c r="I100" s="114"/>
      <c r="J100" s="115">
        <f>J164</f>
        <v>0</v>
      </c>
      <c r="L100" s="112"/>
    </row>
    <row r="101" spans="2:47" s="9" customFormat="1" ht="14.85" customHeight="1">
      <c r="B101" s="112"/>
      <c r="D101" s="113" t="s">
        <v>136</v>
      </c>
      <c r="E101" s="114"/>
      <c r="F101" s="114"/>
      <c r="G101" s="114"/>
      <c r="H101" s="114"/>
      <c r="I101" s="114"/>
      <c r="J101" s="115">
        <f>J165</f>
        <v>0</v>
      </c>
      <c r="L101" s="112"/>
    </row>
    <row r="102" spans="2:47" s="9" customFormat="1" ht="14.85" customHeight="1">
      <c r="B102" s="112"/>
      <c r="D102" s="113" t="s">
        <v>137</v>
      </c>
      <c r="E102" s="114"/>
      <c r="F102" s="114"/>
      <c r="G102" s="114"/>
      <c r="H102" s="114"/>
      <c r="I102" s="114"/>
      <c r="J102" s="115">
        <f>J189</f>
        <v>0</v>
      </c>
      <c r="L102" s="112"/>
    </row>
    <row r="103" spans="2:47" s="9" customFormat="1" ht="14.85" customHeight="1">
      <c r="B103" s="112"/>
      <c r="D103" s="113" t="s">
        <v>138</v>
      </c>
      <c r="E103" s="114"/>
      <c r="F103" s="114"/>
      <c r="G103" s="114"/>
      <c r="H103" s="114"/>
      <c r="I103" s="114"/>
      <c r="J103" s="115">
        <f>J232</f>
        <v>0</v>
      </c>
      <c r="L103" s="112"/>
    </row>
    <row r="104" spans="2:47" s="9" customFormat="1" ht="14.85" customHeight="1">
      <c r="B104" s="112"/>
      <c r="D104" s="113" t="s">
        <v>139</v>
      </c>
      <c r="E104" s="114"/>
      <c r="F104" s="114"/>
      <c r="G104" s="114"/>
      <c r="H104" s="114"/>
      <c r="I104" s="114"/>
      <c r="J104" s="115">
        <f>J261</f>
        <v>0</v>
      </c>
      <c r="L104" s="112"/>
    </row>
    <row r="105" spans="2:47" s="9" customFormat="1" ht="19.899999999999999" customHeight="1">
      <c r="B105" s="112"/>
      <c r="D105" s="113" t="s">
        <v>140</v>
      </c>
      <c r="E105" s="114"/>
      <c r="F105" s="114"/>
      <c r="G105" s="114"/>
      <c r="H105" s="114"/>
      <c r="I105" s="114"/>
      <c r="J105" s="115">
        <f>J279</f>
        <v>0</v>
      </c>
      <c r="L105" s="112"/>
    </row>
    <row r="106" spans="2:47" s="9" customFormat="1" ht="19.899999999999999" customHeight="1">
      <c r="B106" s="112"/>
      <c r="D106" s="113" t="s">
        <v>141</v>
      </c>
      <c r="E106" s="114"/>
      <c r="F106" s="114"/>
      <c r="G106" s="114"/>
      <c r="H106" s="114"/>
      <c r="I106" s="114"/>
      <c r="J106" s="115">
        <f>J334</f>
        <v>0</v>
      </c>
      <c r="L106" s="112"/>
    </row>
    <row r="107" spans="2:47" s="9" customFormat="1" ht="19.899999999999999" customHeight="1">
      <c r="B107" s="112"/>
      <c r="D107" s="113" t="s">
        <v>142</v>
      </c>
      <c r="E107" s="114"/>
      <c r="F107" s="114"/>
      <c r="G107" s="114"/>
      <c r="H107" s="114"/>
      <c r="I107" s="114"/>
      <c r="J107" s="115">
        <f>J411</f>
        <v>0</v>
      </c>
      <c r="L107" s="112"/>
    </row>
    <row r="108" spans="2:47" s="9" customFormat="1" ht="19.899999999999999" customHeight="1">
      <c r="B108" s="112"/>
      <c r="D108" s="113" t="s">
        <v>143</v>
      </c>
      <c r="E108" s="114"/>
      <c r="F108" s="114"/>
      <c r="G108" s="114"/>
      <c r="H108" s="114"/>
      <c r="I108" s="114"/>
      <c r="J108" s="115">
        <f>J458</f>
        <v>0</v>
      </c>
      <c r="L108" s="112"/>
    </row>
    <row r="109" spans="2:47" s="9" customFormat="1" ht="14.85" customHeight="1">
      <c r="B109" s="112"/>
      <c r="D109" s="113" t="s">
        <v>144</v>
      </c>
      <c r="E109" s="114"/>
      <c r="F109" s="114"/>
      <c r="G109" s="114"/>
      <c r="H109" s="114"/>
      <c r="I109" s="114"/>
      <c r="J109" s="115">
        <f>J459</f>
        <v>0</v>
      </c>
      <c r="L109" s="112"/>
    </row>
    <row r="110" spans="2:47" s="9" customFormat="1" ht="14.85" customHeight="1">
      <c r="B110" s="112"/>
      <c r="D110" s="113" t="s">
        <v>145</v>
      </c>
      <c r="E110" s="114"/>
      <c r="F110" s="114"/>
      <c r="G110" s="114"/>
      <c r="H110" s="114"/>
      <c r="I110" s="114"/>
      <c r="J110" s="115">
        <f>J581</f>
        <v>0</v>
      </c>
      <c r="L110" s="112"/>
    </row>
    <row r="111" spans="2:47" s="9" customFormat="1" ht="14.85" customHeight="1">
      <c r="B111" s="112"/>
      <c r="D111" s="113" t="s">
        <v>146</v>
      </c>
      <c r="E111" s="114"/>
      <c r="F111" s="114"/>
      <c r="G111" s="114"/>
      <c r="H111" s="114"/>
      <c r="I111" s="114"/>
      <c r="J111" s="115">
        <f>J653</f>
        <v>0</v>
      </c>
      <c r="L111" s="112"/>
    </row>
    <row r="112" spans="2:47" s="9" customFormat="1" ht="19.899999999999999" customHeight="1">
      <c r="B112" s="112"/>
      <c r="D112" s="113" t="s">
        <v>147</v>
      </c>
      <c r="E112" s="114"/>
      <c r="F112" s="114"/>
      <c r="G112" s="114"/>
      <c r="H112" s="114"/>
      <c r="I112" s="114"/>
      <c r="J112" s="115">
        <f>J839</f>
        <v>0</v>
      </c>
      <c r="L112" s="112"/>
    </row>
    <row r="113" spans="2:12" s="9" customFormat="1" ht="14.85" customHeight="1">
      <c r="B113" s="112"/>
      <c r="D113" s="113" t="s">
        <v>148</v>
      </c>
      <c r="E113" s="114"/>
      <c r="F113" s="114"/>
      <c r="G113" s="114"/>
      <c r="H113" s="114"/>
      <c r="I113" s="114"/>
      <c r="J113" s="115">
        <f>J985</f>
        <v>0</v>
      </c>
      <c r="L113" s="112"/>
    </row>
    <row r="114" spans="2:12" s="9" customFormat="1" ht="14.85" customHeight="1">
      <c r="B114" s="112"/>
      <c r="D114" s="113" t="s">
        <v>149</v>
      </c>
      <c r="E114" s="114"/>
      <c r="F114" s="114"/>
      <c r="G114" s="114"/>
      <c r="H114" s="114"/>
      <c r="I114" s="114"/>
      <c r="J114" s="115">
        <f>J1394</f>
        <v>0</v>
      </c>
      <c r="L114" s="112"/>
    </row>
    <row r="115" spans="2:12" s="9" customFormat="1" ht="14.85" customHeight="1">
      <c r="B115" s="112"/>
      <c r="D115" s="113" t="s">
        <v>150</v>
      </c>
      <c r="E115" s="114"/>
      <c r="F115" s="114"/>
      <c r="G115" s="114"/>
      <c r="H115" s="114"/>
      <c r="I115" s="114"/>
      <c r="J115" s="115">
        <f>J1413</f>
        <v>0</v>
      </c>
      <c r="L115" s="112"/>
    </row>
    <row r="116" spans="2:12" s="9" customFormat="1" ht="19.899999999999999" customHeight="1">
      <c r="B116" s="112"/>
      <c r="D116" s="113" t="s">
        <v>151</v>
      </c>
      <c r="E116" s="114"/>
      <c r="F116" s="114"/>
      <c r="G116" s="114"/>
      <c r="H116" s="114"/>
      <c r="I116" s="114"/>
      <c r="J116" s="115">
        <f>J1414</f>
        <v>0</v>
      </c>
      <c r="L116" s="112"/>
    </row>
    <row r="117" spans="2:12" s="9" customFormat="1" ht="19.899999999999999" customHeight="1">
      <c r="B117" s="112"/>
      <c r="D117" s="113" t="s">
        <v>152</v>
      </c>
      <c r="E117" s="114"/>
      <c r="F117" s="114"/>
      <c r="G117" s="114"/>
      <c r="H117" s="114"/>
      <c r="I117" s="114"/>
      <c r="J117" s="115">
        <f>J1452</f>
        <v>0</v>
      </c>
      <c r="L117" s="112"/>
    </row>
    <row r="118" spans="2:12" s="8" customFormat="1" ht="24.95" customHeight="1">
      <c r="B118" s="108"/>
      <c r="D118" s="109" t="s">
        <v>153</v>
      </c>
      <c r="E118" s="110"/>
      <c r="F118" s="110"/>
      <c r="G118" s="110"/>
      <c r="H118" s="110"/>
      <c r="I118" s="110"/>
      <c r="J118" s="111">
        <f>J1455</f>
        <v>0</v>
      </c>
      <c r="L118" s="108"/>
    </row>
    <row r="119" spans="2:12" s="9" customFormat="1" ht="19.899999999999999" customHeight="1">
      <c r="B119" s="112"/>
      <c r="D119" s="113" t="s">
        <v>154</v>
      </c>
      <c r="E119" s="114"/>
      <c r="F119" s="114"/>
      <c r="G119" s="114"/>
      <c r="H119" s="114"/>
      <c r="I119" s="114"/>
      <c r="J119" s="115">
        <f>J1456</f>
        <v>0</v>
      </c>
      <c r="L119" s="112"/>
    </row>
    <row r="120" spans="2:12" s="9" customFormat="1" ht="19.899999999999999" customHeight="1">
      <c r="B120" s="112"/>
      <c r="D120" s="113" t="s">
        <v>155</v>
      </c>
      <c r="E120" s="114"/>
      <c r="F120" s="114"/>
      <c r="G120" s="114"/>
      <c r="H120" s="114"/>
      <c r="I120" s="114"/>
      <c r="J120" s="115">
        <f>J1558</f>
        <v>0</v>
      </c>
      <c r="L120" s="112"/>
    </row>
    <row r="121" spans="2:12" s="9" customFormat="1" ht="19.899999999999999" customHeight="1">
      <c r="B121" s="112"/>
      <c r="D121" s="113" t="s">
        <v>156</v>
      </c>
      <c r="E121" s="114"/>
      <c r="F121" s="114"/>
      <c r="G121" s="114"/>
      <c r="H121" s="114"/>
      <c r="I121" s="114"/>
      <c r="J121" s="115">
        <f>J1589</f>
        <v>0</v>
      </c>
      <c r="L121" s="112"/>
    </row>
    <row r="122" spans="2:12" s="9" customFormat="1" ht="19.899999999999999" customHeight="1">
      <c r="B122" s="112"/>
      <c r="D122" s="113" t="s">
        <v>157</v>
      </c>
      <c r="E122" s="114"/>
      <c r="F122" s="114"/>
      <c r="G122" s="114"/>
      <c r="H122" s="114"/>
      <c r="I122" s="114"/>
      <c r="J122" s="115">
        <f>J1676</f>
        <v>0</v>
      </c>
      <c r="L122" s="112"/>
    </row>
    <row r="123" spans="2:12" s="9" customFormat="1" ht="19.899999999999999" customHeight="1">
      <c r="B123" s="112"/>
      <c r="D123" s="113" t="s">
        <v>158</v>
      </c>
      <c r="E123" s="114"/>
      <c r="F123" s="114"/>
      <c r="G123" s="114"/>
      <c r="H123" s="114"/>
      <c r="I123" s="114"/>
      <c r="J123" s="115">
        <f>J1677</f>
        <v>0</v>
      </c>
      <c r="L123" s="112"/>
    </row>
    <row r="124" spans="2:12" s="9" customFormat="1" ht="19.899999999999999" customHeight="1">
      <c r="B124" s="112"/>
      <c r="D124" s="113" t="s">
        <v>159</v>
      </c>
      <c r="E124" s="114"/>
      <c r="F124" s="114"/>
      <c r="G124" s="114"/>
      <c r="H124" s="114"/>
      <c r="I124" s="114"/>
      <c r="J124" s="115">
        <f>J1831</f>
        <v>0</v>
      </c>
      <c r="L124" s="112"/>
    </row>
    <row r="125" spans="2:12" s="9" customFormat="1" ht="19.899999999999999" customHeight="1">
      <c r="B125" s="112"/>
      <c r="D125" s="113" t="s">
        <v>160</v>
      </c>
      <c r="E125" s="114"/>
      <c r="F125" s="114"/>
      <c r="G125" s="114"/>
      <c r="H125" s="114"/>
      <c r="I125" s="114"/>
      <c r="J125" s="115">
        <f>J1852</f>
        <v>0</v>
      </c>
      <c r="L125" s="112"/>
    </row>
    <row r="126" spans="2:12" s="9" customFormat="1" ht="14.85" customHeight="1">
      <c r="B126" s="112"/>
      <c r="D126" s="113" t="s">
        <v>161</v>
      </c>
      <c r="E126" s="114"/>
      <c r="F126" s="114"/>
      <c r="G126" s="114"/>
      <c r="H126" s="114"/>
      <c r="I126" s="114"/>
      <c r="J126" s="115">
        <f>J1860</f>
        <v>0</v>
      </c>
      <c r="L126" s="112"/>
    </row>
    <row r="127" spans="2:12" s="9" customFormat="1" ht="14.85" customHeight="1">
      <c r="B127" s="112"/>
      <c r="D127" s="113" t="s">
        <v>162</v>
      </c>
      <c r="E127" s="114"/>
      <c r="F127" s="114"/>
      <c r="G127" s="114"/>
      <c r="H127" s="114"/>
      <c r="I127" s="114"/>
      <c r="J127" s="115">
        <f>J1882</f>
        <v>0</v>
      </c>
      <c r="L127" s="112"/>
    </row>
    <row r="128" spans="2:12" s="9" customFormat="1" ht="19.899999999999999" customHeight="1">
      <c r="B128" s="112"/>
      <c r="D128" s="113" t="s">
        <v>163</v>
      </c>
      <c r="E128" s="114"/>
      <c r="F128" s="114"/>
      <c r="G128" s="114"/>
      <c r="H128" s="114"/>
      <c r="I128" s="114"/>
      <c r="J128" s="115">
        <f>J1884</f>
        <v>0</v>
      </c>
      <c r="L128" s="112"/>
    </row>
    <row r="129" spans="2:12" s="9" customFormat="1" ht="14.85" customHeight="1">
      <c r="B129" s="112"/>
      <c r="D129" s="113" t="s">
        <v>164</v>
      </c>
      <c r="E129" s="114"/>
      <c r="F129" s="114"/>
      <c r="G129" s="114"/>
      <c r="H129" s="114"/>
      <c r="I129" s="114"/>
      <c r="J129" s="115">
        <f>J1887</f>
        <v>0</v>
      </c>
      <c r="L129" s="112"/>
    </row>
    <row r="130" spans="2:12" s="9" customFormat="1" ht="14.85" customHeight="1">
      <c r="B130" s="112"/>
      <c r="D130" s="113" t="s">
        <v>165</v>
      </c>
      <c r="E130" s="114"/>
      <c r="F130" s="114"/>
      <c r="G130" s="114"/>
      <c r="H130" s="114"/>
      <c r="I130" s="114"/>
      <c r="J130" s="115">
        <f>J1909</f>
        <v>0</v>
      </c>
      <c r="L130" s="112"/>
    </row>
    <row r="131" spans="2:12" s="9" customFormat="1" ht="14.85" customHeight="1">
      <c r="B131" s="112"/>
      <c r="D131" s="113" t="s">
        <v>166</v>
      </c>
      <c r="E131" s="114"/>
      <c r="F131" s="114"/>
      <c r="G131" s="114"/>
      <c r="H131" s="114"/>
      <c r="I131" s="114"/>
      <c r="J131" s="115">
        <f>J1925</f>
        <v>0</v>
      </c>
      <c r="L131" s="112"/>
    </row>
    <row r="132" spans="2:12" s="9" customFormat="1" ht="14.85" customHeight="1">
      <c r="B132" s="112"/>
      <c r="D132" s="113" t="s">
        <v>167</v>
      </c>
      <c r="E132" s="114"/>
      <c r="F132" s="114"/>
      <c r="G132" s="114"/>
      <c r="H132" s="114"/>
      <c r="I132" s="114"/>
      <c r="J132" s="115">
        <f>J1927</f>
        <v>0</v>
      </c>
      <c r="L132" s="112"/>
    </row>
    <row r="133" spans="2:12" s="9" customFormat="1" ht="14.85" customHeight="1">
      <c r="B133" s="112"/>
      <c r="D133" s="113" t="s">
        <v>168</v>
      </c>
      <c r="E133" s="114"/>
      <c r="F133" s="114"/>
      <c r="G133" s="114"/>
      <c r="H133" s="114"/>
      <c r="I133" s="114"/>
      <c r="J133" s="115">
        <f>J1929</f>
        <v>0</v>
      </c>
      <c r="L133" s="112"/>
    </row>
    <row r="134" spans="2:12" s="9" customFormat="1" ht="19.899999999999999" customHeight="1">
      <c r="B134" s="112"/>
      <c r="D134" s="113" t="s">
        <v>169</v>
      </c>
      <c r="E134" s="114"/>
      <c r="F134" s="114"/>
      <c r="G134" s="114"/>
      <c r="H134" s="114"/>
      <c r="I134" s="114"/>
      <c r="J134" s="115">
        <f>J1973</f>
        <v>0</v>
      </c>
      <c r="L134" s="112"/>
    </row>
    <row r="135" spans="2:12" s="9" customFormat="1" ht="19.899999999999999" customHeight="1">
      <c r="B135" s="112"/>
      <c r="D135" s="113" t="s">
        <v>170</v>
      </c>
      <c r="E135" s="114"/>
      <c r="F135" s="114"/>
      <c r="G135" s="114"/>
      <c r="H135" s="114"/>
      <c r="I135" s="114"/>
      <c r="J135" s="115">
        <f>J2195</f>
        <v>0</v>
      </c>
      <c r="L135" s="112"/>
    </row>
    <row r="136" spans="2:12" s="9" customFormat="1" ht="19.899999999999999" customHeight="1">
      <c r="B136" s="112"/>
      <c r="D136" s="113" t="s">
        <v>171</v>
      </c>
      <c r="E136" s="114"/>
      <c r="F136" s="114"/>
      <c r="G136" s="114"/>
      <c r="H136" s="114"/>
      <c r="I136" s="114"/>
      <c r="J136" s="115">
        <f>J2448</f>
        <v>0</v>
      </c>
      <c r="L136" s="112"/>
    </row>
    <row r="137" spans="2:12" s="9" customFormat="1" ht="19.899999999999999" customHeight="1">
      <c r="B137" s="112"/>
      <c r="D137" s="113" t="s">
        <v>172</v>
      </c>
      <c r="E137" s="114"/>
      <c r="F137" s="114"/>
      <c r="G137" s="114"/>
      <c r="H137" s="114"/>
      <c r="I137" s="114"/>
      <c r="J137" s="115">
        <f>J2616</f>
        <v>0</v>
      </c>
      <c r="L137" s="112"/>
    </row>
    <row r="138" spans="2:12" s="9" customFormat="1" ht="19.899999999999999" customHeight="1">
      <c r="B138" s="112"/>
      <c r="D138" s="113" t="s">
        <v>173</v>
      </c>
      <c r="E138" s="114"/>
      <c r="F138" s="114"/>
      <c r="G138" s="114"/>
      <c r="H138" s="114"/>
      <c r="I138" s="114"/>
      <c r="J138" s="115">
        <f>J2678</f>
        <v>0</v>
      </c>
      <c r="L138" s="112"/>
    </row>
    <row r="139" spans="2:12" s="8" customFormat="1" ht="24.95" customHeight="1">
      <c r="B139" s="108"/>
      <c r="D139" s="109" t="s">
        <v>174</v>
      </c>
      <c r="E139" s="110"/>
      <c r="F139" s="110"/>
      <c r="G139" s="110"/>
      <c r="H139" s="110"/>
      <c r="I139" s="110"/>
      <c r="J139" s="111">
        <f>J2757</f>
        <v>0</v>
      </c>
      <c r="L139" s="108"/>
    </row>
    <row r="140" spans="2:12" s="9" customFormat="1" ht="19.899999999999999" customHeight="1">
      <c r="B140" s="112"/>
      <c r="D140" s="113" t="s">
        <v>175</v>
      </c>
      <c r="E140" s="114"/>
      <c r="F140" s="114"/>
      <c r="G140" s="114"/>
      <c r="H140" s="114"/>
      <c r="I140" s="114"/>
      <c r="J140" s="115">
        <f>J2758</f>
        <v>0</v>
      </c>
      <c r="L140" s="112"/>
    </row>
    <row r="141" spans="2:12" s="1" customFormat="1" ht="21.75" customHeight="1">
      <c r="B141" s="32"/>
      <c r="L141" s="32"/>
    </row>
    <row r="142" spans="2:12" s="1" customFormat="1" ht="6.95" customHeight="1">
      <c r="B142" s="44"/>
      <c r="C142" s="45"/>
      <c r="D142" s="45"/>
      <c r="E142" s="45"/>
      <c r="F142" s="45"/>
      <c r="G142" s="45"/>
      <c r="H142" s="45"/>
      <c r="I142" s="45"/>
      <c r="J142" s="45"/>
      <c r="K142" s="45"/>
      <c r="L142" s="32"/>
    </row>
    <row r="146" spans="2:12" s="1" customFormat="1" ht="6.95" customHeight="1">
      <c r="B146" s="46"/>
      <c r="C146" s="47"/>
      <c r="D146" s="47"/>
      <c r="E146" s="47"/>
      <c r="F146" s="47"/>
      <c r="G146" s="47"/>
      <c r="H146" s="47"/>
      <c r="I146" s="47"/>
      <c r="J146" s="47"/>
      <c r="K146" s="47"/>
      <c r="L146" s="32"/>
    </row>
    <row r="147" spans="2:12" s="1" customFormat="1" ht="24.95" customHeight="1">
      <c r="B147" s="32"/>
      <c r="C147" s="21" t="s">
        <v>176</v>
      </c>
      <c r="L147" s="32"/>
    </row>
    <row r="148" spans="2:12" s="1" customFormat="1" ht="6.95" customHeight="1">
      <c r="B148" s="32"/>
      <c r="L148" s="32"/>
    </row>
    <row r="149" spans="2:12" s="1" customFormat="1" ht="12" customHeight="1">
      <c r="B149" s="32"/>
      <c r="C149" s="27" t="s">
        <v>16</v>
      </c>
      <c r="L149" s="32"/>
    </row>
    <row r="150" spans="2:12" s="1" customFormat="1" ht="16.5" customHeight="1">
      <c r="B150" s="32"/>
      <c r="E150" s="248" t="str">
        <f>E7</f>
        <v>Nemocnice Jihlava – pracoviště magnetické rezonance</v>
      </c>
      <c r="F150" s="249"/>
      <c r="G150" s="249"/>
      <c r="H150" s="249"/>
      <c r="L150" s="32"/>
    </row>
    <row r="151" spans="2:12" ht="12" customHeight="1">
      <c r="B151" s="20"/>
      <c r="C151" s="27" t="s">
        <v>125</v>
      </c>
      <c r="L151" s="20"/>
    </row>
    <row r="152" spans="2:12" s="1" customFormat="1" ht="16.5" customHeight="1">
      <c r="B152" s="32"/>
      <c r="E152" s="248" t="s">
        <v>126</v>
      </c>
      <c r="F152" s="247"/>
      <c r="G152" s="247"/>
      <c r="H152" s="247"/>
      <c r="L152" s="32"/>
    </row>
    <row r="153" spans="2:12" s="1" customFormat="1" ht="12" customHeight="1">
      <c r="B153" s="32"/>
      <c r="C153" s="27" t="s">
        <v>127</v>
      </c>
      <c r="L153" s="32"/>
    </row>
    <row r="154" spans="2:12" s="1" customFormat="1" ht="16.5" customHeight="1">
      <c r="B154" s="32"/>
      <c r="E154" s="242" t="str">
        <f>E11</f>
        <v>D1.01.1 - Stavební</v>
      </c>
      <c r="F154" s="247"/>
      <c r="G154" s="247"/>
      <c r="H154" s="247"/>
      <c r="L154" s="32"/>
    </row>
    <row r="155" spans="2:12" s="1" customFormat="1" ht="6.95" customHeight="1">
      <c r="B155" s="32"/>
      <c r="L155" s="32"/>
    </row>
    <row r="156" spans="2:12" s="1" customFormat="1" ht="12" customHeight="1">
      <c r="B156" s="32"/>
      <c r="C156" s="27" t="s">
        <v>20</v>
      </c>
      <c r="F156" s="25" t="str">
        <f>F14</f>
        <v>Jihlava</v>
      </c>
      <c r="I156" s="27" t="s">
        <v>22</v>
      </c>
      <c r="J156" s="52" t="str">
        <f>IF(J14="","",J14)</f>
        <v>23. 6. 2025</v>
      </c>
      <c r="L156" s="32"/>
    </row>
    <row r="157" spans="2:12" s="1" customFormat="1" ht="6.95" customHeight="1">
      <c r="B157" s="32"/>
      <c r="L157" s="32"/>
    </row>
    <row r="158" spans="2:12" s="1" customFormat="1" ht="27.95" customHeight="1">
      <c r="B158" s="32"/>
      <c r="C158" s="27" t="s">
        <v>24</v>
      </c>
      <c r="F158" s="25" t="str">
        <f>E17</f>
        <v>Nemocnice Jihlava</v>
      </c>
      <c r="I158" s="27" t="s">
        <v>30</v>
      </c>
      <c r="J158" s="30" t="str">
        <f>E23</f>
        <v>Penta Projekt s.r.o., Mrštíkova 12, Jihlava</v>
      </c>
      <c r="L158" s="32"/>
    </row>
    <row r="159" spans="2:12" s="1" customFormat="1" ht="15.2" customHeight="1">
      <c r="B159" s="32"/>
      <c r="C159" s="27" t="s">
        <v>28</v>
      </c>
      <c r="F159" s="25" t="str">
        <f>IF(E20="","",E20)</f>
        <v>Vyplň údaj</v>
      </c>
      <c r="I159" s="27" t="s">
        <v>32</v>
      </c>
      <c r="J159" s="30" t="str">
        <f>E26</f>
        <v>Bc. Jakub Čermák</v>
      </c>
      <c r="L159" s="32"/>
    </row>
    <row r="160" spans="2:12" s="1" customFormat="1" ht="10.35" customHeight="1">
      <c r="B160" s="32"/>
      <c r="L160" s="32"/>
    </row>
    <row r="161" spans="2:65" s="10" customFormat="1" ht="29.25" customHeight="1">
      <c r="B161" s="116"/>
      <c r="C161" s="117" t="s">
        <v>177</v>
      </c>
      <c r="D161" s="118" t="s">
        <v>61</v>
      </c>
      <c r="E161" s="118" t="s">
        <v>57</v>
      </c>
      <c r="F161" s="118" t="s">
        <v>58</v>
      </c>
      <c r="G161" s="118" t="s">
        <v>178</v>
      </c>
      <c r="H161" s="118" t="s">
        <v>179</v>
      </c>
      <c r="I161" s="118" t="s">
        <v>180</v>
      </c>
      <c r="J161" s="118" t="s">
        <v>131</v>
      </c>
      <c r="K161" s="119" t="s">
        <v>181</v>
      </c>
      <c r="L161" s="116"/>
      <c r="M161" s="59" t="s">
        <v>1</v>
      </c>
      <c r="N161" s="60" t="s">
        <v>40</v>
      </c>
      <c r="O161" s="60" t="s">
        <v>182</v>
      </c>
      <c r="P161" s="60" t="s">
        <v>183</v>
      </c>
      <c r="Q161" s="60" t="s">
        <v>184</v>
      </c>
      <c r="R161" s="60" t="s">
        <v>185</v>
      </c>
      <c r="S161" s="60" t="s">
        <v>186</v>
      </c>
      <c r="T161" s="61" t="s">
        <v>187</v>
      </c>
    </row>
    <row r="162" spans="2:65" s="1" customFormat="1" ht="22.9" customHeight="1">
      <c r="B162" s="32"/>
      <c r="C162" s="64" t="s">
        <v>188</v>
      </c>
      <c r="J162" s="120">
        <f>BK162</f>
        <v>0</v>
      </c>
      <c r="L162" s="32"/>
      <c r="M162" s="62"/>
      <c r="N162" s="53"/>
      <c r="O162" s="53"/>
      <c r="P162" s="121">
        <f>P163+P1455+P2757</f>
        <v>0</v>
      </c>
      <c r="Q162" s="53"/>
      <c r="R162" s="121">
        <f>R163+R1455+R2757</f>
        <v>176.47155034000002</v>
      </c>
      <c r="S162" s="53"/>
      <c r="T162" s="122">
        <f>T163+T1455+T2757</f>
        <v>95.283836600000029</v>
      </c>
      <c r="AT162" s="17" t="s">
        <v>75</v>
      </c>
      <c r="AU162" s="17" t="s">
        <v>133</v>
      </c>
      <c r="BK162" s="123">
        <f>BK163+BK1455+BK2757</f>
        <v>0</v>
      </c>
    </row>
    <row r="163" spans="2:65" s="11" customFormat="1" ht="25.9" customHeight="1">
      <c r="B163" s="124"/>
      <c r="D163" s="125" t="s">
        <v>75</v>
      </c>
      <c r="E163" s="126" t="s">
        <v>189</v>
      </c>
      <c r="F163" s="126" t="s">
        <v>190</v>
      </c>
      <c r="I163" s="127"/>
      <c r="J163" s="128">
        <f>BK163</f>
        <v>0</v>
      </c>
      <c r="L163" s="124"/>
      <c r="M163" s="129"/>
      <c r="P163" s="130">
        <f>P164+P279+P334+P411+P458+P839+P1414+P1452</f>
        <v>0</v>
      </c>
      <c r="R163" s="130">
        <f>R164+R279+R334+R411+R458+R839+R1414+R1452</f>
        <v>139.84303249999999</v>
      </c>
      <c r="T163" s="131">
        <f>T164+T279+T334+T411+T458+T839+T1414+T1452</f>
        <v>91.812630700000028</v>
      </c>
      <c r="AR163" s="125" t="s">
        <v>83</v>
      </c>
      <c r="AT163" s="132" t="s">
        <v>75</v>
      </c>
      <c r="AU163" s="132" t="s">
        <v>76</v>
      </c>
      <c r="AY163" s="125" t="s">
        <v>191</v>
      </c>
      <c r="BK163" s="133">
        <f>BK164+BK279+BK334+BK411+BK458+BK839+BK1414+BK1452</f>
        <v>0</v>
      </c>
    </row>
    <row r="164" spans="2:65" s="11" customFormat="1" ht="22.9" customHeight="1">
      <c r="B164" s="124"/>
      <c r="D164" s="125" t="s">
        <v>75</v>
      </c>
      <c r="E164" s="134" t="s">
        <v>83</v>
      </c>
      <c r="F164" s="134" t="s">
        <v>192</v>
      </c>
      <c r="I164" s="127"/>
      <c r="J164" s="135">
        <f>BK164</f>
        <v>0</v>
      </c>
      <c r="L164" s="124"/>
      <c r="M164" s="129"/>
      <c r="P164" s="130">
        <f>P165+P189+P232+P261</f>
        <v>0</v>
      </c>
      <c r="R164" s="130">
        <f>R165+R189+R232+R261</f>
        <v>0</v>
      </c>
      <c r="T164" s="131">
        <f>T165+T189+T232+T261</f>
        <v>0</v>
      </c>
      <c r="AR164" s="125" t="s">
        <v>83</v>
      </c>
      <c r="AT164" s="132" t="s">
        <v>75</v>
      </c>
      <c r="AU164" s="132" t="s">
        <v>83</v>
      </c>
      <c r="AY164" s="125" t="s">
        <v>191</v>
      </c>
      <c r="BK164" s="133">
        <f>BK165+BK189+BK232+BK261</f>
        <v>0</v>
      </c>
    </row>
    <row r="165" spans="2:65" s="11" customFormat="1" ht="20.85" customHeight="1">
      <c r="B165" s="124"/>
      <c r="D165" s="125" t="s">
        <v>75</v>
      </c>
      <c r="E165" s="134" t="s">
        <v>193</v>
      </c>
      <c r="F165" s="134" t="s">
        <v>194</v>
      </c>
      <c r="I165" s="127"/>
      <c r="J165" s="135">
        <f>BK165</f>
        <v>0</v>
      </c>
      <c r="L165" s="124"/>
      <c r="M165" s="129"/>
      <c r="P165" s="130">
        <f>SUM(P166:P188)</f>
        <v>0</v>
      </c>
      <c r="R165" s="130">
        <f>SUM(R166:R188)</f>
        <v>0</v>
      </c>
      <c r="T165" s="131">
        <f>SUM(T166:T188)</f>
        <v>0</v>
      </c>
      <c r="AR165" s="125" t="s">
        <v>83</v>
      </c>
      <c r="AT165" s="132" t="s">
        <v>75</v>
      </c>
      <c r="AU165" s="132" t="s">
        <v>85</v>
      </c>
      <c r="AY165" s="125" t="s">
        <v>191</v>
      </c>
      <c r="BK165" s="133">
        <f>SUM(BK166:BK188)</f>
        <v>0</v>
      </c>
    </row>
    <row r="166" spans="2:65" s="1" customFormat="1" ht="36" customHeight="1">
      <c r="B166" s="32"/>
      <c r="C166" s="136" t="s">
        <v>83</v>
      </c>
      <c r="D166" s="136" t="s">
        <v>195</v>
      </c>
      <c r="E166" s="137" t="s">
        <v>196</v>
      </c>
      <c r="F166" s="138" t="s">
        <v>197</v>
      </c>
      <c r="G166" s="139" t="s">
        <v>198</v>
      </c>
      <c r="H166" s="140">
        <v>8.0739999999999998</v>
      </c>
      <c r="I166" s="141"/>
      <c r="J166" s="142">
        <f>ROUND(I166*H166,2)</f>
        <v>0</v>
      </c>
      <c r="K166" s="138" t="s">
        <v>199</v>
      </c>
      <c r="L166" s="32"/>
      <c r="M166" s="143" t="s">
        <v>1</v>
      </c>
      <c r="N166" s="144" t="s">
        <v>41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200</v>
      </c>
      <c r="AT166" s="147" t="s">
        <v>195</v>
      </c>
      <c r="AU166" s="147" t="s">
        <v>201</v>
      </c>
      <c r="AY166" s="17" t="s">
        <v>191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83</v>
      </c>
      <c r="BK166" s="148">
        <f>ROUND(I166*H166,2)</f>
        <v>0</v>
      </c>
      <c r="BL166" s="17" t="s">
        <v>200</v>
      </c>
      <c r="BM166" s="147" t="s">
        <v>202</v>
      </c>
    </row>
    <row r="167" spans="2:65" s="1" customFormat="1">
      <c r="B167" s="32"/>
      <c r="D167" s="149" t="s">
        <v>203</v>
      </c>
      <c r="F167" s="150" t="s">
        <v>204</v>
      </c>
      <c r="I167" s="151"/>
      <c r="L167" s="32"/>
      <c r="M167" s="152"/>
      <c r="T167" s="56"/>
      <c r="AT167" s="17" t="s">
        <v>203</v>
      </c>
      <c r="AU167" s="17" t="s">
        <v>201</v>
      </c>
    </row>
    <row r="168" spans="2:65" s="12" customFormat="1">
      <c r="B168" s="153"/>
      <c r="D168" s="154" t="s">
        <v>205</v>
      </c>
      <c r="E168" s="155" t="s">
        <v>1</v>
      </c>
      <c r="F168" s="156" t="s">
        <v>206</v>
      </c>
      <c r="H168" s="155" t="s">
        <v>1</v>
      </c>
      <c r="I168" s="157"/>
      <c r="L168" s="153"/>
      <c r="M168" s="158"/>
      <c r="T168" s="159"/>
      <c r="AT168" s="155" t="s">
        <v>205</v>
      </c>
      <c r="AU168" s="155" t="s">
        <v>201</v>
      </c>
      <c r="AV168" s="12" t="s">
        <v>83</v>
      </c>
      <c r="AW168" s="12" t="s">
        <v>34</v>
      </c>
      <c r="AX168" s="12" t="s">
        <v>76</v>
      </c>
      <c r="AY168" s="155" t="s">
        <v>191</v>
      </c>
    </row>
    <row r="169" spans="2:65" s="12" customFormat="1">
      <c r="B169" s="153"/>
      <c r="D169" s="154" t="s">
        <v>205</v>
      </c>
      <c r="E169" s="155" t="s">
        <v>1</v>
      </c>
      <c r="F169" s="156" t="s">
        <v>207</v>
      </c>
      <c r="H169" s="155" t="s">
        <v>1</v>
      </c>
      <c r="I169" s="157"/>
      <c r="L169" s="153"/>
      <c r="M169" s="158"/>
      <c r="T169" s="159"/>
      <c r="AT169" s="155" t="s">
        <v>205</v>
      </c>
      <c r="AU169" s="155" t="s">
        <v>201</v>
      </c>
      <c r="AV169" s="12" t="s">
        <v>83</v>
      </c>
      <c r="AW169" s="12" t="s">
        <v>34</v>
      </c>
      <c r="AX169" s="12" t="s">
        <v>76</v>
      </c>
      <c r="AY169" s="155" t="s">
        <v>191</v>
      </c>
    </row>
    <row r="170" spans="2:65" s="12" customFormat="1">
      <c r="B170" s="153"/>
      <c r="D170" s="154" t="s">
        <v>205</v>
      </c>
      <c r="E170" s="155" t="s">
        <v>1</v>
      </c>
      <c r="F170" s="156" t="s">
        <v>208</v>
      </c>
      <c r="H170" s="155" t="s">
        <v>1</v>
      </c>
      <c r="I170" s="157"/>
      <c r="L170" s="153"/>
      <c r="M170" s="158"/>
      <c r="T170" s="159"/>
      <c r="AT170" s="155" t="s">
        <v>205</v>
      </c>
      <c r="AU170" s="155" t="s">
        <v>201</v>
      </c>
      <c r="AV170" s="12" t="s">
        <v>83</v>
      </c>
      <c r="AW170" s="12" t="s">
        <v>34</v>
      </c>
      <c r="AX170" s="12" t="s">
        <v>76</v>
      </c>
      <c r="AY170" s="155" t="s">
        <v>191</v>
      </c>
    </row>
    <row r="171" spans="2:65" s="12" customFormat="1">
      <c r="B171" s="153"/>
      <c r="D171" s="154" t="s">
        <v>205</v>
      </c>
      <c r="E171" s="155" t="s">
        <v>1</v>
      </c>
      <c r="F171" s="156" t="s">
        <v>209</v>
      </c>
      <c r="H171" s="155" t="s">
        <v>1</v>
      </c>
      <c r="I171" s="157"/>
      <c r="L171" s="153"/>
      <c r="M171" s="158"/>
      <c r="T171" s="159"/>
      <c r="AT171" s="155" t="s">
        <v>205</v>
      </c>
      <c r="AU171" s="155" t="s">
        <v>201</v>
      </c>
      <c r="AV171" s="12" t="s">
        <v>83</v>
      </c>
      <c r="AW171" s="12" t="s">
        <v>34</v>
      </c>
      <c r="AX171" s="12" t="s">
        <v>76</v>
      </c>
      <c r="AY171" s="155" t="s">
        <v>191</v>
      </c>
    </row>
    <row r="172" spans="2:65" s="13" customFormat="1">
      <c r="B172" s="160"/>
      <c r="D172" s="154" t="s">
        <v>205</v>
      </c>
      <c r="E172" s="161" t="s">
        <v>1</v>
      </c>
      <c r="F172" s="162" t="s">
        <v>210</v>
      </c>
      <c r="H172" s="163">
        <v>8.0734999999999992</v>
      </c>
      <c r="I172" s="164"/>
      <c r="L172" s="160"/>
      <c r="M172" s="165"/>
      <c r="T172" s="166"/>
      <c r="AT172" s="161" t="s">
        <v>205</v>
      </c>
      <c r="AU172" s="161" t="s">
        <v>201</v>
      </c>
      <c r="AV172" s="13" t="s">
        <v>85</v>
      </c>
      <c r="AW172" s="13" t="s">
        <v>34</v>
      </c>
      <c r="AX172" s="13" t="s">
        <v>76</v>
      </c>
      <c r="AY172" s="161" t="s">
        <v>191</v>
      </c>
    </row>
    <row r="173" spans="2:65" s="1" customFormat="1" ht="36" customHeight="1">
      <c r="B173" s="32"/>
      <c r="C173" s="136" t="s">
        <v>85</v>
      </c>
      <c r="D173" s="136" t="s">
        <v>195</v>
      </c>
      <c r="E173" s="137" t="s">
        <v>211</v>
      </c>
      <c r="F173" s="138" t="s">
        <v>212</v>
      </c>
      <c r="G173" s="139" t="s">
        <v>198</v>
      </c>
      <c r="H173" s="140">
        <v>22.783000000000001</v>
      </c>
      <c r="I173" s="141"/>
      <c r="J173" s="142">
        <f>ROUND(I173*H173,2)</f>
        <v>0</v>
      </c>
      <c r="K173" s="138" t="s">
        <v>199</v>
      </c>
      <c r="L173" s="32"/>
      <c r="M173" s="143" t="s">
        <v>1</v>
      </c>
      <c r="N173" s="144" t="s">
        <v>41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200</v>
      </c>
      <c r="AT173" s="147" t="s">
        <v>195</v>
      </c>
      <c r="AU173" s="147" t="s">
        <v>201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200</v>
      </c>
      <c r="BM173" s="147" t="s">
        <v>213</v>
      </c>
    </row>
    <row r="174" spans="2:65" s="1" customFormat="1">
      <c r="B174" s="32"/>
      <c r="D174" s="149" t="s">
        <v>203</v>
      </c>
      <c r="F174" s="150" t="s">
        <v>214</v>
      </c>
      <c r="I174" s="151"/>
      <c r="L174" s="32"/>
      <c r="M174" s="152"/>
      <c r="T174" s="56"/>
      <c r="AT174" s="17" t="s">
        <v>203</v>
      </c>
      <c r="AU174" s="17" t="s">
        <v>201</v>
      </c>
    </row>
    <row r="175" spans="2:65" s="12" customFormat="1">
      <c r="B175" s="153"/>
      <c r="D175" s="154" t="s">
        <v>205</v>
      </c>
      <c r="E175" s="155" t="s">
        <v>1</v>
      </c>
      <c r="F175" s="156" t="s">
        <v>206</v>
      </c>
      <c r="H175" s="155" t="s">
        <v>1</v>
      </c>
      <c r="I175" s="157"/>
      <c r="L175" s="153"/>
      <c r="M175" s="158"/>
      <c r="T175" s="159"/>
      <c r="AT175" s="155" t="s">
        <v>205</v>
      </c>
      <c r="AU175" s="155" t="s">
        <v>201</v>
      </c>
      <c r="AV175" s="12" t="s">
        <v>83</v>
      </c>
      <c r="AW175" s="12" t="s">
        <v>34</v>
      </c>
      <c r="AX175" s="12" t="s">
        <v>76</v>
      </c>
      <c r="AY175" s="155" t="s">
        <v>191</v>
      </c>
    </row>
    <row r="176" spans="2:65" s="12" customFormat="1">
      <c r="B176" s="153"/>
      <c r="D176" s="154" t="s">
        <v>205</v>
      </c>
      <c r="E176" s="155" t="s">
        <v>1</v>
      </c>
      <c r="F176" s="156" t="s">
        <v>207</v>
      </c>
      <c r="H176" s="155" t="s">
        <v>1</v>
      </c>
      <c r="I176" s="157"/>
      <c r="L176" s="153"/>
      <c r="M176" s="158"/>
      <c r="T176" s="159"/>
      <c r="AT176" s="155" t="s">
        <v>205</v>
      </c>
      <c r="AU176" s="155" t="s">
        <v>201</v>
      </c>
      <c r="AV176" s="12" t="s">
        <v>83</v>
      </c>
      <c r="AW176" s="12" t="s">
        <v>34</v>
      </c>
      <c r="AX176" s="12" t="s">
        <v>76</v>
      </c>
      <c r="AY176" s="155" t="s">
        <v>191</v>
      </c>
    </row>
    <row r="177" spans="2:65" s="12" customFormat="1">
      <c r="B177" s="153"/>
      <c r="D177" s="154" t="s">
        <v>205</v>
      </c>
      <c r="E177" s="155" t="s">
        <v>1</v>
      </c>
      <c r="F177" s="156" t="s">
        <v>208</v>
      </c>
      <c r="H177" s="155" t="s">
        <v>1</v>
      </c>
      <c r="I177" s="157"/>
      <c r="L177" s="153"/>
      <c r="M177" s="158"/>
      <c r="T177" s="159"/>
      <c r="AT177" s="155" t="s">
        <v>205</v>
      </c>
      <c r="AU177" s="155" t="s">
        <v>201</v>
      </c>
      <c r="AV177" s="12" t="s">
        <v>83</v>
      </c>
      <c r="AW177" s="12" t="s">
        <v>34</v>
      </c>
      <c r="AX177" s="12" t="s">
        <v>76</v>
      </c>
      <c r="AY177" s="155" t="s">
        <v>191</v>
      </c>
    </row>
    <row r="178" spans="2:65" s="12" customFormat="1">
      <c r="B178" s="153"/>
      <c r="D178" s="154" t="s">
        <v>205</v>
      </c>
      <c r="E178" s="155" t="s">
        <v>1</v>
      </c>
      <c r="F178" s="156" t="s">
        <v>215</v>
      </c>
      <c r="H178" s="155" t="s">
        <v>1</v>
      </c>
      <c r="I178" s="157"/>
      <c r="L178" s="153"/>
      <c r="M178" s="158"/>
      <c r="T178" s="159"/>
      <c r="AT178" s="155" t="s">
        <v>205</v>
      </c>
      <c r="AU178" s="155" t="s">
        <v>201</v>
      </c>
      <c r="AV178" s="12" t="s">
        <v>83</v>
      </c>
      <c r="AW178" s="12" t="s">
        <v>34</v>
      </c>
      <c r="AX178" s="12" t="s">
        <v>76</v>
      </c>
      <c r="AY178" s="155" t="s">
        <v>191</v>
      </c>
    </row>
    <row r="179" spans="2:65" s="13" customFormat="1">
      <c r="B179" s="160"/>
      <c r="D179" s="154" t="s">
        <v>205</v>
      </c>
      <c r="E179" s="161" t="s">
        <v>1</v>
      </c>
      <c r="F179" s="162" t="s">
        <v>216</v>
      </c>
      <c r="H179" s="163">
        <v>22.783200000000001</v>
      </c>
      <c r="I179" s="164"/>
      <c r="L179" s="160"/>
      <c r="M179" s="165"/>
      <c r="T179" s="166"/>
      <c r="AT179" s="161" t="s">
        <v>205</v>
      </c>
      <c r="AU179" s="161" t="s">
        <v>201</v>
      </c>
      <c r="AV179" s="13" t="s">
        <v>85</v>
      </c>
      <c r="AW179" s="13" t="s">
        <v>34</v>
      </c>
      <c r="AX179" s="13" t="s">
        <v>76</v>
      </c>
      <c r="AY179" s="161" t="s">
        <v>191</v>
      </c>
    </row>
    <row r="180" spans="2:65" s="14" customFormat="1">
      <c r="B180" s="167"/>
      <c r="D180" s="154" t="s">
        <v>205</v>
      </c>
      <c r="E180" s="168" t="s">
        <v>1</v>
      </c>
      <c r="F180" s="169" t="s">
        <v>217</v>
      </c>
      <c r="H180" s="170">
        <v>22.783200000000001</v>
      </c>
      <c r="I180" s="171"/>
      <c r="L180" s="167"/>
      <c r="M180" s="172"/>
      <c r="T180" s="173"/>
      <c r="AT180" s="168" t="s">
        <v>205</v>
      </c>
      <c r="AU180" s="168" t="s">
        <v>201</v>
      </c>
      <c r="AV180" s="14" t="s">
        <v>200</v>
      </c>
      <c r="AW180" s="14" t="s">
        <v>34</v>
      </c>
      <c r="AX180" s="14" t="s">
        <v>83</v>
      </c>
      <c r="AY180" s="168" t="s">
        <v>191</v>
      </c>
    </row>
    <row r="181" spans="2:65" s="1" customFormat="1" ht="26.45" customHeight="1">
      <c r="B181" s="32"/>
      <c r="C181" s="136" t="s">
        <v>201</v>
      </c>
      <c r="D181" s="136" t="s">
        <v>195</v>
      </c>
      <c r="E181" s="137" t="s">
        <v>218</v>
      </c>
      <c r="F181" s="138" t="s">
        <v>219</v>
      </c>
      <c r="G181" s="139" t="s">
        <v>198</v>
      </c>
      <c r="H181" s="140">
        <v>3.0960000000000001</v>
      </c>
      <c r="I181" s="141"/>
      <c r="J181" s="142">
        <f>ROUND(I181*H181,2)</f>
        <v>0</v>
      </c>
      <c r="K181" s="138" t="s">
        <v>199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200</v>
      </c>
      <c r="AT181" s="147" t="s">
        <v>195</v>
      </c>
      <c r="AU181" s="147" t="s">
        <v>201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200</v>
      </c>
      <c r="BM181" s="147" t="s">
        <v>220</v>
      </c>
    </row>
    <row r="182" spans="2:65" s="1" customFormat="1">
      <c r="B182" s="32"/>
      <c r="D182" s="149" t="s">
        <v>203</v>
      </c>
      <c r="F182" s="150" t="s">
        <v>221</v>
      </c>
      <c r="I182" s="151"/>
      <c r="L182" s="32"/>
      <c r="M182" s="152"/>
      <c r="T182" s="56"/>
      <c r="AT182" s="17" t="s">
        <v>203</v>
      </c>
      <c r="AU182" s="17" t="s">
        <v>201</v>
      </c>
    </row>
    <row r="183" spans="2:65" s="12" customFormat="1">
      <c r="B183" s="153"/>
      <c r="D183" s="154" t="s">
        <v>205</v>
      </c>
      <c r="E183" s="155" t="s">
        <v>1</v>
      </c>
      <c r="F183" s="156" t="s">
        <v>206</v>
      </c>
      <c r="H183" s="155" t="s">
        <v>1</v>
      </c>
      <c r="I183" s="157"/>
      <c r="L183" s="153"/>
      <c r="M183" s="158"/>
      <c r="T183" s="159"/>
      <c r="AT183" s="155" t="s">
        <v>205</v>
      </c>
      <c r="AU183" s="155" t="s">
        <v>201</v>
      </c>
      <c r="AV183" s="12" t="s">
        <v>83</v>
      </c>
      <c r="AW183" s="12" t="s">
        <v>34</v>
      </c>
      <c r="AX183" s="12" t="s">
        <v>76</v>
      </c>
      <c r="AY183" s="155" t="s">
        <v>191</v>
      </c>
    </row>
    <row r="184" spans="2:65" s="12" customFormat="1">
      <c r="B184" s="153"/>
      <c r="D184" s="154" t="s">
        <v>205</v>
      </c>
      <c r="E184" s="155" t="s">
        <v>1</v>
      </c>
      <c r="F184" s="156" t="s">
        <v>207</v>
      </c>
      <c r="H184" s="155" t="s">
        <v>1</v>
      </c>
      <c r="I184" s="157"/>
      <c r="L184" s="153"/>
      <c r="M184" s="158"/>
      <c r="T184" s="159"/>
      <c r="AT184" s="155" t="s">
        <v>205</v>
      </c>
      <c r="AU184" s="155" t="s">
        <v>201</v>
      </c>
      <c r="AV184" s="12" t="s">
        <v>83</v>
      </c>
      <c r="AW184" s="12" t="s">
        <v>34</v>
      </c>
      <c r="AX184" s="12" t="s">
        <v>76</v>
      </c>
      <c r="AY184" s="155" t="s">
        <v>191</v>
      </c>
    </row>
    <row r="185" spans="2:65" s="12" customFormat="1">
      <c r="B185" s="153"/>
      <c r="D185" s="154" t="s">
        <v>205</v>
      </c>
      <c r="E185" s="155" t="s">
        <v>1</v>
      </c>
      <c r="F185" s="156" t="s">
        <v>208</v>
      </c>
      <c r="H185" s="155" t="s">
        <v>1</v>
      </c>
      <c r="I185" s="157"/>
      <c r="L185" s="153"/>
      <c r="M185" s="158"/>
      <c r="T185" s="159"/>
      <c r="AT185" s="155" t="s">
        <v>205</v>
      </c>
      <c r="AU185" s="155" t="s">
        <v>201</v>
      </c>
      <c r="AV185" s="12" t="s">
        <v>83</v>
      </c>
      <c r="AW185" s="12" t="s">
        <v>34</v>
      </c>
      <c r="AX185" s="12" t="s">
        <v>76</v>
      </c>
      <c r="AY185" s="155" t="s">
        <v>191</v>
      </c>
    </row>
    <row r="186" spans="2:65" s="12" customFormat="1">
      <c r="B186" s="153"/>
      <c r="D186" s="154" t="s">
        <v>205</v>
      </c>
      <c r="E186" s="155" t="s">
        <v>1</v>
      </c>
      <c r="F186" s="156" t="s">
        <v>222</v>
      </c>
      <c r="H186" s="155" t="s">
        <v>1</v>
      </c>
      <c r="I186" s="157"/>
      <c r="L186" s="153"/>
      <c r="M186" s="158"/>
      <c r="T186" s="159"/>
      <c r="AT186" s="155" t="s">
        <v>205</v>
      </c>
      <c r="AU186" s="155" t="s">
        <v>201</v>
      </c>
      <c r="AV186" s="12" t="s">
        <v>83</v>
      </c>
      <c r="AW186" s="12" t="s">
        <v>34</v>
      </c>
      <c r="AX186" s="12" t="s">
        <v>76</v>
      </c>
      <c r="AY186" s="155" t="s">
        <v>191</v>
      </c>
    </row>
    <row r="187" spans="2:65" s="13" customFormat="1">
      <c r="B187" s="160"/>
      <c r="D187" s="154" t="s">
        <v>205</v>
      </c>
      <c r="E187" s="161" t="s">
        <v>1</v>
      </c>
      <c r="F187" s="162" t="s">
        <v>223</v>
      </c>
      <c r="H187" s="163">
        <v>3.0960000000000001</v>
      </c>
      <c r="I187" s="164"/>
      <c r="L187" s="160"/>
      <c r="M187" s="165"/>
      <c r="T187" s="166"/>
      <c r="AT187" s="161" t="s">
        <v>205</v>
      </c>
      <c r="AU187" s="161" t="s">
        <v>201</v>
      </c>
      <c r="AV187" s="13" t="s">
        <v>85</v>
      </c>
      <c r="AW187" s="13" t="s">
        <v>34</v>
      </c>
      <c r="AX187" s="13" t="s">
        <v>76</v>
      </c>
      <c r="AY187" s="161" t="s">
        <v>191</v>
      </c>
    </row>
    <row r="188" spans="2:65" s="14" customFormat="1">
      <c r="B188" s="167"/>
      <c r="D188" s="154" t="s">
        <v>205</v>
      </c>
      <c r="E188" s="168" t="s">
        <v>1</v>
      </c>
      <c r="F188" s="169" t="s">
        <v>217</v>
      </c>
      <c r="H188" s="170">
        <v>3.0960000000000001</v>
      </c>
      <c r="I188" s="171"/>
      <c r="L188" s="167"/>
      <c r="M188" s="172"/>
      <c r="T188" s="173"/>
      <c r="AT188" s="168" t="s">
        <v>205</v>
      </c>
      <c r="AU188" s="168" t="s">
        <v>201</v>
      </c>
      <c r="AV188" s="14" t="s">
        <v>200</v>
      </c>
      <c r="AW188" s="14" t="s">
        <v>34</v>
      </c>
      <c r="AX188" s="14" t="s">
        <v>83</v>
      </c>
      <c r="AY188" s="168" t="s">
        <v>191</v>
      </c>
    </row>
    <row r="189" spans="2:65" s="11" customFormat="1" ht="20.85" customHeight="1">
      <c r="B189" s="124"/>
      <c r="D189" s="125" t="s">
        <v>75</v>
      </c>
      <c r="E189" s="134" t="s">
        <v>224</v>
      </c>
      <c r="F189" s="134" t="s">
        <v>225</v>
      </c>
      <c r="I189" s="127"/>
      <c r="J189" s="135">
        <f>BK189</f>
        <v>0</v>
      </c>
      <c r="L189" s="124"/>
      <c r="M189" s="129"/>
      <c r="P189" s="130">
        <f>SUM(P190:P231)</f>
        <v>0</v>
      </c>
      <c r="R189" s="130">
        <f>SUM(R190:R231)</f>
        <v>0</v>
      </c>
      <c r="T189" s="131">
        <f>SUM(T190:T231)</f>
        <v>0</v>
      </c>
      <c r="AR189" s="125" t="s">
        <v>83</v>
      </c>
      <c r="AT189" s="132" t="s">
        <v>75</v>
      </c>
      <c r="AU189" s="132" t="s">
        <v>85</v>
      </c>
      <c r="AY189" s="125" t="s">
        <v>191</v>
      </c>
      <c r="BK189" s="133">
        <f>SUM(BK190:BK231)</f>
        <v>0</v>
      </c>
    </row>
    <row r="190" spans="2:65" s="1" customFormat="1" ht="36" customHeight="1">
      <c r="B190" s="32"/>
      <c r="C190" s="136" t="s">
        <v>200</v>
      </c>
      <c r="D190" s="136" t="s">
        <v>195</v>
      </c>
      <c r="E190" s="137" t="s">
        <v>226</v>
      </c>
      <c r="F190" s="138" t="s">
        <v>227</v>
      </c>
      <c r="G190" s="139" t="s">
        <v>198</v>
      </c>
      <c r="H190" s="140">
        <v>3.0960000000000001</v>
      </c>
      <c r="I190" s="141"/>
      <c r="J190" s="142">
        <f>ROUND(I190*H190,2)</f>
        <v>0</v>
      </c>
      <c r="K190" s="138" t="s">
        <v>199</v>
      </c>
      <c r="L190" s="32"/>
      <c r="M190" s="143" t="s">
        <v>1</v>
      </c>
      <c r="N190" s="144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200</v>
      </c>
      <c r="AT190" s="147" t="s">
        <v>195</v>
      </c>
      <c r="AU190" s="147" t="s">
        <v>201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200</v>
      </c>
      <c r="BM190" s="147" t="s">
        <v>228</v>
      </c>
    </row>
    <row r="191" spans="2:65" s="1" customFormat="1">
      <c r="B191" s="32"/>
      <c r="D191" s="149" t="s">
        <v>203</v>
      </c>
      <c r="F191" s="150" t="s">
        <v>229</v>
      </c>
      <c r="I191" s="151"/>
      <c r="L191" s="32"/>
      <c r="M191" s="152"/>
      <c r="T191" s="56"/>
      <c r="AT191" s="17" t="s">
        <v>203</v>
      </c>
      <c r="AU191" s="17" t="s">
        <v>201</v>
      </c>
    </row>
    <row r="192" spans="2:65" s="12" customFormat="1">
      <c r="B192" s="153"/>
      <c r="D192" s="154" t="s">
        <v>205</v>
      </c>
      <c r="E192" s="155" t="s">
        <v>1</v>
      </c>
      <c r="F192" s="156" t="s">
        <v>206</v>
      </c>
      <c r="H192" s="155" t="s">
        <v>1</v>
      </c>
      <c r="I192" s="157"/>
      <c r="L192" s="153"/>
      <c r="M192" s="158"/>
      <c r="T192" s="159"/>
      <c r="AT192" s="155" t="s">
        <v>205</v>
      </c>
      <c r="AU192" s="155" t="s">
        <v>201</v>
      </c>
      <c r="AV192" s="12" t="s">
        <v>83</v>
      </c>
      <c r="AW192" s="12" t="s">
        <v>34</v>
      </c>
      <c r="AX192" s="12" t="s">
        <v>76</v>
      </c>
      <c r="AY192" s="155" t="s">
        <v>191</v>
      </c>
    </row>
    <row r="193" spans="2:65" s="12" customFormat="1">
      <c r="B193" s="153"/>
      <c r="D193" s="154" t="s">
        <v>205</v>
      </c>
      <c r="E193" s="155" t="s">
        <v>1</v>
      </c>
      <c r="F193" s="156" t="s">
        <v>207</v>
      </c>
      <c r="H193" s="155" t="s">
        <v>1</v>
      </c>
      <c r="I193" s="157"/>
      <c r="L193" s="153"/>
      <c r="M193" s="158"/>
      <c r="T193" s="159"/>
      <c r="AT193" s="155" t="s">
        <v>205</v>
      </c>
      <c r="AU193" s="155" t="s">
        <v>201</v>
      </c>
      <c r="AV193" s="12" t="s">
        <v>83</v>
      </c>
      <c r="AW193" s="12" t="s">
        <v>34</v>
      </c>
      <c r="AX193" s="12" t="s">
        <v>76</v>
      </c>
      <c r="AY193" s="155" t="s">
        <v>191</v>
      </c>
    </row>
    <row r="194" spans="2:65" s="12" customFormat="1">
      <c r="B194" s="153"/>
      <c r="D194" s="154" t="s">
        <v>205</v>
      </c>
      <c r="E194" s="155" t="s">
        <v>1</v>
      </c>
      <c r="F194" s="156" t="s">
        <v>208</v>
      </c>
      <c r="H194" s="155" t="s">
        <v>1</v>
      </c>
      <c r="I194" s="157"/>
      <c r="L194" s="153"/>
      <c r="M194" s="158"/>
      <c r="T194" s="159"/>
      <c r="AT194" s="155" t="s">
        <v>205</v>
      </c>
      <c r="AU194" s="155" t="s">
        <v>201</v>
      </c>
      <c r="AV194" s="12" t="s">
        <v>83</v>
      </c>
      <c r="AW194" s="12" t="s">
        <v>34</v>
      </c>
      <c r="AX194" s="12" t="s">
        <v>76</v>
      </c>
      <c r="AY194" s="155" t="s">
        <v>191</v>
      </c>
    </row>
    <row r="195" spans="2:65" s="12" customFormat="1">
      <c r="B195" s="153"/>
      <c r="D195" s="154" t="s">
        <v>205</v>
      </c>
      <c r="E195" s="155" t="s">
        <v>1</v>
      </c>
      <c r="F195" s="156" t="s">
        <v>222</v>
      </c>
      <c r="H195" s="155" t="s">
        <v>1</v>
      </c>
      <c r="I195" s="157"/>
      <c r="L195" s="153"/>
      <c r="M195" s="158"/>
      <c r="T195" s="159"/>
      <c r="AT195" s="155" t="s">
        <v>205</v>
      </c>
      <c r="AU195" s="155" t="s">
        <v>201</v>
      </c>
      <c r="AV195" s="12" t="s">
        <v>83</v>
      </c>
      <c r="AW195" s="12" t="s">
        <v>34</v>
      </c>
      <c r="AX195" s="12" t="s">
        <v>76</v>
      </c>
      <c r="AY195" s="155" t="s">
        <v>191</v>
      </c>
    </row>
    <row r="196" spans="2:65" s="13" customFormat="1">
      <c r="B196" s="160"/>
      <c r="D196" s="154" t="s">
        <v>205</v>
      </c>
      <c r="E196" s="161" t="s">
        <v>1</v>
      </c>
      <c r="F196" s="162" t="s">
        <v>223</v>
      </c>
      <c r="H196" s="163">
        <v>3.0960000000000001</v>
      </c>
      <c r="I196" s="164"/>
      <c r="L196" s="160"/>
      <c r="M196" s="165"/>
      <c r="T196" s="166"/>
      <c r="AT196" s="161" t="s">
        <v>205</v>
      </c>
      <c r="AU196" s="161" t="s">
        <v>201</v>
      </c>
      <c r="AV196" s="13" t="s">
        <v>85</v>
      </c>
      <c r="AW196" s="13" t="s">
        <v>34</v>
      </c>
      <c r="AX196" s="13" t="s">
        <v>76</v>
      </c>
      <c r="AY196" s="161" t="s">
        <v>191</v>
      </c>
    </row>
    <row r="197" spans="2:65" s="14" customFormat="1">
      <c r="B197" s="167"/>
      <c r="D197" s="154" t="s">
        <v>205</v>
      </c>
      <c r="E197" s="168" t="s">
        <v>1</v>
      </c>
      <c r="F197" s="169" t="s">
        <v>217</v>
      </c>
      <c r="H197" s="170">
        <v>3.0960000000000001</v>
      </c>
      <c r="I197" s="171"/>
      <c r="L197" s="167"/>
      <c r="M197" s="172"/>
      <c r="T197" s="173"/>
      <c r="AT197" s="168" t="s">
        <v>205</v>
      </c>
      <c r="AU197" s="168" t="s">
        <v>201</v>
      </c>
      <c r="AV197" s="14" t="s">
        <v>200</v>
      </c>
      <c r="AW197" s="14" t="s">
        <v>34</v>
      </c>
      <c r="AX197" s="14" t="s">
        <v>83</v>
      </c>
      <c r="AY197" s="168" t="s">
        <v>191</v>
      </c>
    </row>
    <row r="198" spans="2:65" s="1" customFormat="1" ht="40.9" customHeight="1">
      <c r="B198" s="32"/>
      <c r="C198" s="136" t="s">
        <v>230</v>
      </c>
      <c r="D198" s="136" t="s">
        <v>195</v>
      </c>
      <c r="E198" s="137" t="s">
        <v>231</v>
      </c>
      <c r="F198" s="138" t="s">
        <v>232</v>
      </c>
      <c r="G198" s="139" t="s">
        <v>198</v>
      </c>
      <c r="H198" s="140">
        <v>27.864000000000001</v>
      </c>
      <c r="I198" s="141"/>
      <c r="J198" s="142">
        <f>ROUND(I198*H198,2)</f>
        <v>0</v>
      </c>
      <c r="K198" s="138" t="s">
        <v>199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200</v>
      </c>
      <c r="AT198" s="147" t="s">
        <v>195</v>
      </c>
      <c r="AU198" s="147" t="s">
        <v>201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200</v>
      </c>
      <c r="BM198" s="147" t="s">
        <v>233</v>
      </c>
    </row>
    <row r="199" spans="2:65" s="1" customFormat="1">
      <c r="B199" s="32"/>
      <c r="D199" s="149" t="s">
        <v>203</v>
      </c>
      <c r="F199" s="150" t="s">
        <v>234</v>
      </c>
      <c r="I199" s="151"/>
      <c r="L199" s="32"/>
      <c r="M199" s="152"/>
      <c r="T199" s="56"/>
      <c r="AT199" s="17" t="s">
        <v>203</v>
      </c>
      <c r="AU199" s="17" t="s">
        <v>201</v>
      </c>
    </row>
    <row r="200" spans="2:65" s="13" customFormat="1">
      <c r="B200" s="160"/>
      <c r="D200" s="154" t="s">
        <v>205</v>
      </c>
      <c r="F200" s="162" t="s">
        <v>235</v>
      </c>
      <c r="H200" s="163">
        <v>27.864000000000001</v>
      </c>
      <c r="I200" s="164"/>
      <c r="L200" s="160"/>
      <c r="M200" s="165"/>
      <c r="T200" s="166"/>
      <c r="AT200" s="161" t="s">
        <v>205</v>
      </c>
      <c r="AU200" s="161" t="s">
        <v>201</v>
      </c>
      <c r="AV200" s="13" t="s">
        <v>85</v>
      </c>
      <c r="AW200" s="13" t="s">
        <v>4</v>
      </c>
      <c r="AX200" s="13" t="s">
        <v>83</v>
      </c>
      <c r="AY200" s="161" t="s">
        <v>191</v>
      </c>
    </row>
    <row r="201" spans="2:65" s="1" customFormat="1" ht="40.9" customHeight="1">
      <c r="B201" s="32"/>
      <c r="C201" s="136" t="s">
        <v>236</v>
      </c>
      <c r="D201" s="136" t="s">
        <v>195</v>
      </c>
      <c r="E201" s="137" t="s">
        <v>237</v>
      </c>
      <c r="F201" s="138" t="s">
        <v>238</v>
      </c>
      <c r="G201" s="139" t="s">
        <v>198</v>
      </c>
      <c r="H201" s="140">
        <v>41.350999999999999</v>
      </c>
      <c r="I201" s="141"/>
      <c r="J201" s="142">
        <f>ROUND(I201*H201,2)</f>
        <v>0</v>
      </c>
      <c r="K201" s="138" t="s">
        <v>199</v>
      </c>
      <c r="L201" s="32"/>
      <c r="M201" s="143" t="s">
        <v>1</v>
      </c>
      <c r="N201" s="144" t="s">
        <v>41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200</v>
      </c>
      <c r="AT201" s="147" t="s">
        <v>195</v>
      </c>
      <c r="AU201" s="147" t="s">
        <v>201</v>
      </c>
      <c r="AY201" s="17" t="s">
        <v>191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83</v>
      </c>
      <c r="BK201" s="148">
        <f>ROUND(I201*H201,2)</f>
        <v>0</v>
      </c>
      <c r="BL201" s="17" t="s">
        <v>200</v>
      </c>
      <c r="BM201" s="147" t="s">
        <v>239</v>
      </c>
    </row>
    <row r="202" spans="2:65" s="1" customFormat="1">
      <c r="B202" s="32"/>
      <c r="D202" s="149" t="s">
        <v>203</v>
      </c>
      <c r="F202" s="150" t="s">
        <v>240</v>
      </c>
      <c r="I202" s="151"/>
      <c r="L202" s="32"/>
      <c r="M202" s="152"/>
      <c r="T202" s="56"/>
      <c r="AT202" s="17" t="s">
        <v>203</v>
      </c>
      <c r="AU202" s="17" t="s">
        <v>201</v>
      </c>
    </row>
    <row r="203" spans="2:65" s="12" customFormat="1">
      <c r="B203" s="153"/>
      <c r="D203" s="154" t="s">
        <v>205</v>
      </c>
      <c r="E203" s="155" t="s">
        <v>1</v>
      </c>
      <c r="F203" s="156" t="s">
        <v>206</v>
      </c>
      <c r="H203" s="155" t="s">
        <v>1</v>
      </c>
      <c r="I203" s="157"/>
      <c r="L203" s="153"/>
      <c r="M203" s="158"/>
      <c r="T203" s="159"/>
      <c r="AT203" s="155" t="s">
        <v>205</v>
      </c>
      <c r="AU203" s="155" t="s">
        <v>201</v>
      </c>
      <c r="AV203" s="12" t="s">
        <v>83</v>
      </c>
      <c r="AW203" s="12" t="s">
        <v>34</v>
      </c>
      <c r="AX203" s="12" t="s">
        <v>76</v>
      </c>
      <c r="AY203" s="155" t="s">
        <v>191</v>
      </c>
    </row>
    <row r="204" spans="2:65" s="12" customFormat="1">
      <c r="B204" s="153"/>
      <c r="D204" s="154" t="s">
        <v>205</v>
      </c>
      <c r="E204" s="155" t="s">
        <v>1</v>
      </c>
      <c r="F204" s="156" t="s">
        <v>207</v>
      </c>
      <c r="H204" s="155" t="s">
        <v>1</v>
      </c>
      <c r="I204" s="157"/>
      <c r="L204" s="153"/>
      <c r="M204" s="158"/>
      <c r="T204" s="159"/>
      <c r="AT204" s="155" t="s">
        <v>205</v>
      </c>
      <c r="AU204" s="155" t="s">
        <v>201</v>
      </c>
      <c r="AV204" s="12" t="s">
        <v>83</v>
      </c>
      <c r="AW204" s="12" t="s">
        <v>34</v>
      </c>
      <c r="AX204" s="12" t="s">
        <v>76</v>
      </c>
      <c r="AY204" s="155" t="s">
        <v>191</v>
      </c>
    </row>
    <row r="205" spans="2:65" s="12" customFormat="1">
      <c r="B205" s="153"/>
      <c r="D205" s="154" t="s">
        <v>205</v>
      </c>
      <c r="E205" s="155" t="s">
        <v>1</v>
      </c>
      <c r="F205" s="156" t="s">
        <v>208</v>
      </c>
      <c r="H205" s="155" t="s">
        <v>1</v>
      </c>
      <c r="I205" s="157"/>
      <c r="L205" s="153"/>
      <c r="M205" s="158"/>
      <c r="T205" s="159"/>
      <c r="AT205" s="155" t="s">
        <v>205</v>
      </c>
      <c r="AU205" s="155" t="s">
        <v>201</v>
      </c>
      <c r="AV205" s="12" t="s">
        <v>83</v>
      </c>
      <c r="AW205" s="12" t="s">
        <v>34</v>
      </c>
      <c r="AX205" s="12" t="s">
        <v>76</v>
      </c>
      <c r="AY205" s="155" t="s">
        <v>191</v>
      </c>
    </row>
    <row r="206" spans="2:65" s="12" customFormat="1">
      <c r="B206" s="153"/>
      <c r="D206" s="154" t="s">
        <v>205</v>
      </c>
      <c r="E206" s="155" t="s">
        <v>1</v>
      </c>
      <c r="F206" s="156" t="s">
        <v>241</v>
      </c>
      <c r="H206" s="155" t="s">
        <v>1</v>
      </c>
      <c r="I206" s="157"/>
      <c r="L206" s="153"/>
      <c r="M206" s="158"/>
      <c r="T206" s="159"/>
      <c r="AT206" s="155" t="s">
        <v>205</v>
      </c>
      <c r="AU206" s="155" t="s">
        <v>201</v>
      </c>
      <c r="AV206" s="12" t="s">
        <v>83</v>
      </c>
      <c r="AW206" s="12" t="s">
        <v>34</v>
      </c>
      <c r="AX206" s="12" t="s">
        <v>76</v>
      </c>
      <c r="AY206" s="155" t="s">
        <v>191</v>
      </c>
    </row>
    <row r="207" spans="2:65" s="13" customFormat="1">
      <c r="B207" s="160"/>
      <c r="D207" s="154" t="s">
        <v>205</v>
      </c>
      <c r="E207" s="161" t="s">
        <v>1</v>
      </c>
      <c r="F207" s="162" t="s">
        <v>242</v>
      </c>
      <c r="H207" s="163">
        <v>21.864000000000001</v>
      </c>
      <c r="I207" s="164"/>
      <c r="L207" s="160"/>
      <c r="M207" s="165"/>
      <c r="T207" s="166"/>
      <c r="AT207" s="161" t="s">
        <v>205</v>
      </c>
      <c r="AU207" s="161" t="s">
        <v>201</v>
      </c>
      <c r="AV207" s="13" t="s">
        <v>85</v>
      </c>
      <c r="AW207" s="13" t="s">
        <v>34</v>
      </c>
      <c r="AX207" s="13" t="s">
        <v>76</v>
      </c>
      <c r="AY207" s="161" t="s">
        <v>191</v>
      </c>
    </row>
    <row r="208" spans="2:65" s="12" customFormat="1">
      <c r="B208" s="153"/>
      <c r="D208" s="154" t="s">
        <v>205</v>
      </c>
      <c r="E208" s="155" t="s">
        <v>1</v>
      </c>
      <c r="F208" s="156" t="s">
        <v>243</v>
      </c>
      <c r="H208" s="155" t="s">
        <v>1</v>
      </c>
      <c r="I208" s="157"/>
      <c r="L208" s="153"/>
      <c r="M208" s="158"/>
      <c r="T208" s="159"/>
      <c r="AT208" s="155" t="s">
        <v>205</v>
      </c>
      <c r="AU208" s="155" t="s">
        <v>201</v>
      </c>
      <c r="AV208" s="12" t="s">
        <v>83</v>
      </c>
      <c r="AW208" s="12" t="s">
        <v>34</v>
      </c>
      <c r="AX208" s="12" t="s">
        <v>76</v>
      </c>
      <c r="AY208" s="155" t="s">
        <v>191</v>
      </c>
    </row>
    <row r="209" spans="2:65" s="13" customFormat="1">
      <c r="B209" s="160"/>
      <c r="D209" s="154" t="s">
        <v>205</v>
      </c>
      <c r="E209" s="161" t="s">
        <v>1</v>
      </c>
      <c r="F209" s="162" t="s">
        <v>244</v>
      </c>
      <c r="H209" s="163">
        <v>19.486999999999998</v>
      </c>
      <c r="I209" s="164"/>
      <c r="L209" s="160"/>
      <c r="M209" s="165"/>
      <c r="T209" s="166"/>
      <c r="AT209" s="161" t="s">
        <v>205</v>
      </c>
      <c r="AU209" s="161" t="s">
        <v>201</v>
      </c>
      <c r="AV209" s="13" t="s">
        <v>85</v>
      </c>
      <c r="AW209" s="13" t="s">
        <v>34</v>
      </c>
      <c r="AX209" s="13" t="s">
        <v>76</v>
      </c>
      <c r="AY209" s="161" t="s">
        <v>191</v>
      </c>
    </row>
    <row r="210" spans="2:65" s="14" customFormat="1">
      <c r="B210" s="167"/>
      <c r="D210" s="154" t="s">
        <v>205</v>
      </c>
      <c r="E210" s="168" t="s">
        <v>1</v>
      </c>
      <c r="F210" s="169" t="s">
        <v>217</v>
      </c>
      <c r="H210" s="170">
        <v>41.350999999999999</v>
      </c>
      <c r="I210" s="171"/>
      <c r="L210" s="167"/>
      <c r="M210" s="172"/>
      <c r="T210" s="173"/>
      <c r="AT210" s="168" t="s">
        <v>205</v>
      </c>
      <c r="AU210" s="168" t="s">
        <v>201</v>
      </c>
      <c r="AV210" s="14" t="s">
        <v>200</v>
      </c>
      <c r="AW210" s="14" t="s">
        <v>34</v>
      </c>
      <c r="AX210" s="14" t="s">
        <v>83</v>
      </c>
      <c r="AY210" s="168" t="s">
        <v>191</v>
      </c>
    </row>
    <row r="211" spans="2:65" s="1" customFormat="1" ht="40.9" customHeight="1">
      <c r="B211" s="32"/>
      <c r="C211" s="136" t="s">
        <v>245</v>
      </c>
      <c r="D211" s="136" t="s">
        <v>195</v>
      </c>
      <c r="E211" s="137" t="s">
        <v>246</v>
      </c>
      <c r="F211" s="138" t="s">
        <v>247</v>
      </c>
      <c r="G211" s="139" t="s">
        <v>198</v>
      </c>
      <c r="H211" s="140">
        <v>22.582999999999998</v>
      </c>
      <c r="I211" s="141"/>
      <c r="J211" s="142">
        <f>ROUND(I211*H211,2)</f>
        <v>0</v>
      </c>
      <c r="K211" s="138" t="s">
        <v>199</v>
      </c>
      <c r="L211" s="32"/>
      <c r="M211" s="143" t="s">
        <v>1</v>
      </c>
      <c r="N211" s="144" t="s">
        <v>41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200</v>
      </c>
      <c r="AT211" s="147" t="s">
        <v>195</v>
      </c>
      <c r="AU211" s="147" t="s">
        <v>201</v>
      </c>
      <c r="AY211" s="17" t="s">
        <v>191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83</v>
      </c>
      <c r="BK211" s="148">
        <f>ROUND(I211*H211,2)</f>
        <v>0</v>
      </c>
      <c r="BL211" s="17" t="s">
        <v>200</v>
      </c>
      <c r="BM211" s="147" t="s">
        <v>248</v>
      </c>
    </row>
    <row r="212" spans="2:65" s="1" customFormat="1">
      <c r="B212" s="32"/>
      <c r="D212" s="149" t="s">
        <v>203</v>
      </c>
      <c r="F212" s="150" t="s">
        <v>249</v>
      </c>
      <c r="I212" s="151"/>
      <c r="L212" s="32"/>
      <c r="M212" s="152"/>
      <c r="T212" s="56"/>
      <c r="AT212" s="17" t="s">
        <v>203</v>
      </c>
      <c r="AU212" s="17" t="s">
        <v>201</v>
      </c>
    </row>
    <row r="213" spans="2:65" s="12" customFormat="1">
      <c r="B213" s="153"/>
      <c r="D213" s="154" t="s">
        <v>205</v>
      </c>
      <c r="E213" s="155" t="s">
        <v>1</v>
      </c>
      <c r="F213" s="156" t="s">
        <v>250</v>
      </c>
      <c r="H213" s="155" t="s">
        <v>1</v>
      </c>
      <c r="I213" s="157"/>
      <c r="L213" s="153"/>
      <c r="M213" s="158"/>
      <c r="T213" s="159"/>
      <c r="AT213" s="155" t="s">
        <v>205</v>
      </c>
      <c r="AU213" s="155" t="s">
        <v>201</v>
      </c>
      <c r="AV213" s="12" t="s">
        <v>83</v>
      </c>
      <c r="AW213" s="12" t="s">
        <v>34</v>
      </c>
      <c r="AX213" s="12" t="s">
        <v>76</v>
      </c>
      <c r="AY213" s="155" t="s">
        <v>191</v>
      </c>
    </row>
    <row r="214" spans="2:65" s="13" customFormat="1">
      <c r="B214" s="160"/>
      <c r="D214" s="154" t="s">
        <v>205</v>
      </c>
      <c r="E214" s="161" t="s">
        <v>1</v>
      </c>
      <c r="F214" s="162" t="s">
        <v>251</v>
      </c>
      <c r="H214" s="163">
        <v>3.0960000000000001</v>
      </c>
      <c r="I214" s="164"/>
      <c r="L214" s="160"/>
      <c r="M214" s="165"/>
      <c r="T214" s="166"/>
      <c r="AT214" s="161" t="s">
        <v>205</v>
      </c>
      <c r="AU214" s="161" t="s">
        <v>201</v>
      </c>
      <c r="AV214" s="13" t="s">
        <v>85</v>
      </c>
      <c r="AW214" s="13" t="s">
        <v>34</v>
      </c>
      <c r="AX214" s="13" t="s">
        <v>76</v>
      </c>
      <c r="AY214" s="161" t="s">
        <v>191</v>
      </c>
    </row>
    <row r="215" spans="2:65" s="13" customFormat="1">
      <c r="B215" s="160"/>
      <c r="D215" s="154" t="s">
        <v>205</v>
      </c>
      <c r="E215" s="161" t="s">
        <v>1</v>
      </c>
      <c r="F215" s="162" t="s">
        <v>252</v>
      </c>
      <c r="H215" s="163">
        <v>19.486999999999998</v>
      </c>
      <c r="I215" s="164"/>
      <c r="L215" s="160"/>
      <c r="M215" s="165"/>
      <c r="T215" s="166"/>
      <c r="AT215" s="161" t="s">
        <v>205</v>
      </c>
      <c r="AU215" s="161" t="s">
        <v>201</v>
      </c>
      <c r="AV215" s="13" t="s">
        <v>85</v>
      </c>
      <c r="AW215" s="13" t="s">
        <v>34</v>
      </c>
      <c r="AX215" s="13" t="s">
        <v>76</v>
      </c>
      <c r="AY215" s="161" t="s">
        <v>191</v>
      </c>
    </row>
    <row r="216" spans="2:65" s="14" customFormat="1">
      <c r="B216" s="167"/>
      <c r="D216" s="154" t="s">
        <v>205</v>
      </c>
      <c r="E216" s="168" t="s">
        <v>1</v>
      </c>
      <c r="F216" s="169" t="s">
        <v>217</v>
      </c>
      <c r="H216" s="170">
        <v>22.582999999999998</v>
      </c>
      <c r="I216" s="171"/>
      <c r="L216" s="167"/>
      <c r="M216" s="172"/>
      <c r="T216" s="173"/>
      <c r="AT216" s="168" t="s">
        <v>205</v>
      </c>
      <c r="AU216" s="168" t="s">
        <v>201</v>
      </c>
      <c r="AV216" s="14" t="s">
        <v>200</v>
      </c>
      <c r="AW216" s="14" t="s">
        <v>34</v>
      </c>
      <c r="AX216" s="14" t="s">
        <v>83</v>
      </c>
      <c r="AY216" s="168" t="s">
        <v>191</v>
      </c>
    </row>
    <row r="217" spans="2:65" s="1" customFormat="1" ht="26.45" customHeight="1">
      <c r="B217" s="32"/>
      <c r="C217" s="136" t="s">
        <v>253</v>
      </c>
      <c r="D217" s="136" t="s">
        <v>195</v>
      </c>
      <c r="E217" s="137" t="s">
        <v>254</v>
      </c>
      <c r="F217" s="138" t="s">
        <v>255</v>
      </c>
      <c r="G217" s="139" t="s">
        <v>198</v>
      </c>
      <c r="H217" s="140">
        <v>3.0960000000000001</v>
      </c>
      <c r="I217" s="141"/>
      <c r="J217" s="142">
        <f>ROUND(I217*H217,2)</f>
        <v>0</v>
      </c>
      <c r="K217" s="138" t="s">
        <v>199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200</v>
      </c>
      <c r="AT217" s="147" t="s">
        <v>195</v>
      </c>
      <c r="AU217" s="147" t="s">
        <v>201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200</v>
      </c>
      <c r="BM217" s="147" t="s">
        <v>256</v>
      </c>
    </row>
    <row r="218" spans="2:65" s="1" customFormat="1">
      <c r="B218" s="32"/>
      <c r="D218" s="149" t="s">
        <v>203</v>
      </c>
      <c r="F218" s="150" t="s">
        <v>257</v>
      </c>
      <c r="I218" s="151"/>
      <c r="L218" s="32"/>
      <c r="M218" s="152"/>
      <c r="T218" s="56"/>
      <c r="AT218" s="17" t="s">
        <v>203</v>
      </c>
      <c r="AU218" s="17" t="s">
        <v>201</v>
      </c>
    </row>
    <row r="219" spans="2:65" s="12" customFormat="1">
      <c r="B219" s="153"/>
      <c r="D219" s="154" t="s">
        <v>205</v>
      </c>
      <c r="E219" s="155" t="s">
        <v>1</v>
      </c>
      <c r="F219" s="156" t="s">
        <v>250</v>
      </c>
      <c r="H219" s="155" t="s">
        <v>1</v>
      </c>
      <c r="I219" s="157"/>
      <c r="L219" s="153"/>
      <c r="M219" s="158"/>
      <c r="T219" s="159"/>
      <c r="AT219" s="155" t="s">
        <v>205</v>
      </c>
      <c r="AU219" s="155" t="s">
        <v>201</v>
      </c>
      <c r="AV219" s="12" t="s">
        <v>83</v>
      </c>
      <c r="AW219" s="12" t="s">
        <v>34</v>
      </c>
      <c r="AX219" s="12" t="s">
        <v>76</v>
      </c>
      <c r="AY219" s="155" t="s">
        <v>191</v>
      </c>
    </row>
    <row r="220" spans="2:65" s="13" customFormat="1">
      <c r="B220" s="160"/>
      <c r="D220" s="154" t="s">
        <v>205</v>
      </c>
      <c r="E220" s="161" t="s">
        <v>1</v>
      </c>
      <c r="F220" s="162" t="s">
        <v>251</v>
      </c>
      <c r="H220" s="163">
        <v>3.0960000000000001</v>
      </c>
      <c r="I220" s="164"/>
      <c r="L220" s="160"/>
      <c r="M220" s="165"/>
      <c r="T220" s="166"/>
      <c r="AT220" s="161" t="s">
        <v>205</v>
      </c>
      <c r="AU220" s="161" t="s">
        <v>201</v>
      </c>
      <c r="AV220" s="13" t="s">
        <v>85</v>
      </c>
      <c r="AW220" s="13" t="s">
        <v>34</v>
      </c>
      <c r="AX220" s="13" t="s">
        <v>76</v>
      </c>
      <c r="AY220" s="161" t="s">
        <v>191</v>
      </c>
    </row>
    <row r="221" spans="2:65" s="14" customFormat="1">
      <c r="B221" s="167"/>
      <c r="D221" s="154" t="s">
        <v>205</v>
      </c>
      <c r="E221" s="168" t="s">
        <v>1</v>
      </c>
      <c r="F221" s="169" t="s">
        <v>217</v>
      </c>
      <c r="H221" s="170">
        <v>3.0960000000000001</v>
      </c>
      <c r="I221" s="171"/>
      <c r="L221" s="167"/>
      <c r="M221" s="172"/>
      <c r="T221" s="173"/>
      <c r="AT221" s="168" t="s">
        <v>205</v>
      </c>
      <c r="AU221" s="168" t="s">
        <v>201</v>
      </c>
      <c r="AV221" s="14" t="s">
        <v>200</v>
      </c>
      <c r="AW221" s="14" t="s">
        <v>34</v>
      </c>
      <c r="AX221" s="14" t="s">
        <v>83</v>
      </c>
      <c r="AY221" s="168" t="s">
        <v>191</v>
      </c>
    </row>
    <row r="222" spans="2:65" s="1" customFormat="1" ht="26.45" customHeight="1">
      <c r="B222" s="32"/>
      <c r="C222" s="136" t="s">
        <v>258</v>
      </c>
      <c r="D222" s="136" t="s">
        <v>195</v>
      </c>
      <c r="E222" s="137" t="s">
        <v>259</v>
      </c>
      <c r="F222" s="138" t="s">
        <v>260</v>
      </c>
      <c r="G222" s="139" t="s">
        <v>198</v>
      </c>
      <c r="H222" s="140">
        <v>41.350999999999999</v>
      </c>
      <c r="I222" s="141"/>
      <c r="J222" s="142">
        <f>ROUND(I222*H222,2)</f>
        <v>0</v>
      </c>
      <c r="K222" s="138" t="s">
        <v>199</v>
      </c>
      <c r="L222" s="32"/>
      <c r="M222" s="143" t="s">
        <v>1</v>
      </c>
      <c r="N222" s="144" t="s">
        <v>41</v>
      </c>
      <c r="P222" s="145">
        <f>O222*H222</f>
        <v>0</v>
      </c>
      <c r="Q222" s="145">
        <v>0</v>
      </c>
      <c r="R222" s="145">
        <f>Q222*H222</f>
        <v>0</v>
      </c>
      <c r="S222" s="145">
        <v>0</v>
      </c>
      <c r="T222" s="146">
        <f>S222*H222</f>
        <v>0</v>
      </c>
      <c r="AR222" s="147" t="s">
        <v>200</v>
      </c>
      <c r="AT222" s="147" t="s">
        <v>195</v>
      </c>
      <c r="AU222" s="147" t="s">
        <v>201</v>
      </c>
      <c r="AY222" s="17" t="s">
        <v>191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83</v>
      </c>
      <c r="BK222" s="148">
        <f>ROUND(I222*H222,2)</f>
        <v>0</v>
      </c>
      <c r="BL222" s="17" t="s">
        <v>200</v>
      </c>
      <c r="BM222" s="147" t="s">
        <v>261</v>
      </c>
    </row>
    <row r="223" spans="2:65" s="1" customFormat="1">
      <c r="B223" s="32"/>
      <c r="D223" s="149" t="s">
        <v>203</v>
      </c>
      <c r="F223" s="150" t="s">
        <v>262</v>
      </c>
      <c r="I223" s="151"/>
      <c r="L223" s="32"/>
      <c r="M223" s="152"/>
      <c r="T223" s="56"/>
      <c r="AT223" s="17" t="s">
        <v>203</v>
      </c>
      <c r="AU223" s="17" t="s">
        <v>201</v>
      </c>
    </row>
    <row r="224" spans="2:65" s="12" customFormat="1">
      <c r="B224" s="153"/>
      <c r="D224" s="154" t="s">
        <v>205</v>
      </c>
      <c r="E224" s="155" t="s">
        <v>1</v>
      </c>
      <c r="F224" s="156" t="s">
        <v>206</v>
      </c>
      <c r="H224" s="155" t="s">
        <v>1</v>
      </c>
      <c r="I224" s="157"/>
      <c r="L224" s="153"/>
      <c r="M224" s="158"/>
      <c r="T224" s="159"/>
      <c r="AT224" s="155" t="s">
        <v>205</v>
      </c>
      <c r="AU224" s="155" t="s">
        <v>201</v>
      </c>
      <c r="AV224" s="12" t="s">
        <v>83</v>
      </c>
      <c r="AW224" s="12" t="s">
        <v>34</v>
      </c>
      <c r="AX224" s="12" t="s">
        <v>76</v>
      </c>
      <c r="AY224" s="155" t="s">
        <v>191</v>
      </c>
    </row>
    <row r="225" spans="2:65" s="12" customFormat="1">
      <c r="B225" s="153"/>
      <c r="D225" s="154" t="s">
        <v>205</v>
      </c>
      <c r="E225" s="155" t="s">
        <v>1</v>
      </c>
      <c r="F225" s="156" t="s">
        <v>207</v>
      </c>
      <c r="H225" s="155" t="s">
        <v>1</v>
      </c>
      <c r="I225" s="157"/>
      <c r="L225" s="153"/>
      <c r="M225" s="158"/>
      <c r="T225" s="159"/>
      <c r="AT225" s="155" t="s">
        <v>205</v>
      </c>
      <c r="AU225" s="155" t="s">
        <v>201</v>
      </c>
      <c r="AV225" s="12" t="s">
        <v>83</v>
      </c>
      <c r="AW225" s="12" t="s">
        <v>34</v>
      </c>
      <c r="AX225" s="12" t="s">
        <v>76</v>
      </c>
      <c r="AY225" s="155" t="s">
        <v>191</v>
      </c>
    </row>
    <row r="226" spans="2:65" s="12" customFormat="1">
      <c r="B226" s="153"/>
      <c r="D226" s="154" t="s">
        <v>205</v>
      </c>
      <c r="E226" s="155" t="s">
        <v>1</v>
      </c>
      <c r="F226" s="156" t="s">
        <v>208</v>
      </c>
      <c r="H226" s="155" t="s">
        <v>1</v>
      </c>
      <c r="I226" s="157"/>
      <c r="L226" s="153"/>
      <c r="M226" s="158"/>
      <c r="T226" s="159"/>
      <c r="AT226" s="155" t="s">
        <v>205</v>
      </c>
      <c r="AU226" s="155" t="s">
        <v>201</v>
      </c>
      <c r="AV226" s="12" t="s">
        <v>83</v>
      </c>
      <c r="AW226" s="12" t="s">
        <v>34</v>
      </c>
      <c r="AX226" s="12" t="s">
        <v>76</v>
      </c>
      <c r="AY226" s="155" t="s">
        <v>191</v>
      </c>
    </row>
    <row r="227" spans="2:65" s="12" customFormat="1">
      <c r="B227" s="153"/>
      <c r="D227" s="154" t="s">
        <v>205</v>
      </c>
      <c r="E227" s="155" t="s">
        <v>1</v>
      </c>
      <c r="F227" s="156" t="s">
        <v>263</v>
      </c>
      <c r="H227" s="155" t="s">
        <v>1</v>
      </c>
      <c r="I227" s="157"/>
      <c r="L227" s="153"/>
      <c r="M227" s="158"/>
      <c r="T227" s="159"/>
      <c r="AT227" s="155" t="s">
        <v>205</v>
      </c>
      <c r="AU227" s="155" t="s">
        <v>201</v>
      </c>
      <c r="AV227" s="12" t="s">
        <v>83</v>
      </c>
      <c r="AW227" s="12" t="s">
        <v>34</v>
      </c>
      <c r="AX227" s="12" t="s">
        <v>76</v>
      </c>
      <c r="AY227" s="155" t="s">
        <v>191</v>
      </c>
    </row>
    <row r="228" spans="2:65" s="13" customFormat="1">
      <c r="B228" s="160"/>
      <c r="D228" s="154" t="s">
        <v>205</v>
      </c>
      <c r="E228" s="161" t="s">
        <v>1</v>
      </c>
      <c r="F228" s="162" t="s">
        <v>264</v>
      </c>
      <c r="H228" s="163">
        <v>21.864000000000001</v>
      </c>
      <c r="I228" s="164"/>
      <c r="L228" s="160"/>
      <c r="M228" s="165"/>
      <c r="T228" s="166"/>
      <c r="AT228" s="161" t="s">
        <v>205</v>
      </c>
      <c r="AU228" s="161" t="s">
        <v>201</v>
      </c>
      <c r="AV228" s="13" t="s">
        <v>85</v>
      </c>
      <c r="AW228" s="13" t="s">
        <v>34</v>
      </c>
      <c r="AX228" s="13" t="s">
        <v>76</v>
      </c>
      <c r="AY228" s="161" t="s">
        <v>191</v>
      </c>
    </row>
    <row r="229" spans="2:65" s="12" customFormat="1">
      <c r="B229" s="153"/>
      <c r="D229" s="154" t="s">
        <v>205</v>
      </c>
      <c r="E229" s="155" t="s">
        <v>1</v>
      </c>
      <c r="F229" s="156" t="s">
        <v>265</v>
      </c>
      <c r="H229" s="155" t="s">
        <v>1</v>
      </c>
      <c r="I229" s="157"/>
      <c r="L229" s="153"/>
      <c r="M229" s="158"/>
      <c r="T229" s="159"/>
      <c r="AT229" s="155" t="s">
        <v>205</v>
      </c>
      <c r="AU229" s="155" t="s">
        <v>201</v>
      </c>
      <c r="AV229" s="12" t="s">
        <v>83</v>
      </c>
      <c r="AW229" s="12" t="s">
        <v>34</v>
      </c>
      <c r="AX229" s="12" t="s">
        <v>76</v>
      </c>
      <c r="AY229" s="155" t="s">
        <v>191</v>
      </c>
    </row>
    <row r="230" spans="2:65" s="13" customFormat="1">
      <c r="B230" s="160"/>
      <c r="D230" s="154" t="s">
        <v>205</v>
      </c>
      <c r="E230" s="161" t="s">
        <v>1</v>
      </c>
      <c r="F230" s="162" t="s">
        <v>252</v>
      </c>
      <c r="H230" s="163">
        <v>19.486999999999998</v>
      </c>
      <c r="I230" s="164"/>
      <c r="L230" s="160"/>
      <c r="M230" s="165"/>
      <c r="T230" s="166"/>
      <c r="AT230" s="161" t="s">
        <v>205</v>
      </c>
      <c r="AU230" s="161" t="s">
        <v>201</v>
      </c>
      <c r="AV230" s="13" t="s">
        <v>85</v>
      </c>
      <c r="AW230" s="13" t="s">
        <v>34</v>
      </c>
      <c r="AX230" s="13" t="s">
        <v>76</v>
      </c>
      <c r="AY230" s="161" t="s">
        <v>191</v>
      </c>
    </row>
    <row r="231" spans="2:65" s="14" customFormat="1">
      <c r="B231" s="167"/>
      <c r="D231" s="154" t="s">
        <v>205</v>
      </c>
      <c r="E231" s="168" t="s">
        <v>1</v>
      </c>
      <c r="F231" s="169" t="s">
        <v>217</v>
      </c>
      <c r="H231" s="170">
        <v>41.350999999999999</v>
      </c>
      <c r="I231" s="171"/>
      <c r="L231" s="167"/>
      <c r="M231" s="172"/>
      <c r="T231" s="173"/>
      <c r="AT231" s="168" t="s">
        <v>205</v>
      </c>
      <c r="AU231" s="168" t="s">
        <v>201</v>
      </c>
      <c r="AV231" s="14" t="s">
        <v>200</v>
      </c>
      <c r="AW231" s="14" t="s">
        <v>34</v>
      </c>
      <c r="AX231" s="14" t="s">
        <v>83</v>
      </c>
      <c r="AY231" s="168" t="s">
        <v>191</v>
      </c>
    </row>
    <row r="232" spans="2:65" s="11" customFormat="1" ht="20.85" customHeight="1">
      <c r="B232" s="124"/>
      <c r="D232" s="125" t="s">
        <v>75</v>
      </c>
      <c r="E232" s="134" t="s">
        <v>266</v>
      </c>
      <c r="F232" s="134" t="s">
        <v>267</v>
      </c>
      <c r="I232" s="127"/>
      <c r="J232" s="135">
        <f>BK232</f>
        <v>0</v>
      </c>
      <c r="L232" s="124"/>
      <c r="M232" s="129"/>
      <c r="P232" s="130">
        <f>SUM(P233:P260)</f>
        <v>0</v>
      </c>
      <c r="R232" s="130">
        <f>SUM(R233:R260)</f>
        <v>0</v>
      </c>
      <c r="T232" s="131">
        <f>SUM(T233:T260)</f>
        <v>0</v>
      </c>
      <c r="AR232" s="125" t="s">
        <v>83</v>
      </c>
      <c r="AT232" s="132" t="s">
        <v>75</v>
      </c>
      <c r="AU232" s="132" t="s">
        <v>85</v>
      </c>
      <c r="AY232" s="125" t="s">
        <v>191</v>
      </c>
      <c r="BK232" s="133">
        <f>SUM(BK233:BK260)</f>
        <v>0</v>
      </c>
    </row>
    <row r="233" spans="2:65" s="1" customFormat="1" ht="26.45" customHeight="1">
      <c r="B233" s="32"/>
      <c r="C233" s="136" t="s">
        <v>268</v>
      </c>
      <c r="D233" s="136" t="s">
        <v>195</v>
      </c>
      <c r="E233" s="137" t="s">
        <v>269</v>
      </c>
      <c r="F233" s="138" t="s">
        <v>270</v>
      </c>
      <c r="G233" s="139" t="s">
        <v>271</v>
      </c>
      <c r="H233" s="140">
        <v>45.165999999999997</v>
      </c>
      <c r="I233" s="141"/>
      <c r="J233" s="142">
        <f>ROUND(I233*H233,2)</f>
        <v>0</v>
      </c>
      <c r="K233" s="138" t="s">
        <v>199</v>
      </c>
      <c r="L233" s="32"/>
      <c r="M233" s="143" t="s">
        <v>1</v>
      </c>
      <c r="N233" s="144" t="s">
        <v>41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200</v>
      </c>
      <c r="AT233" s="147" t="s">
        <v>195</v>
      </c>
      <c r="AU233" s="147" t="s">
        <v>201</v>
      </c>
      <c r="AY233" s="17" t="s">
        <v>191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83</v>
      </c>
      <c r="BK233" s="148">
        <f>ROUND(I233*H233,2)</f>
        <v>0</v>
      </c>
      <c r="BL233" s="17" t="s">
        <v>200</v>
      </c>
      <c r="BM233" s="147" t="s">
        <v>272</v>
      </c>
    </row>
    <row r="234" spans="2:65" s="1" customFormat="1">
      <c r="B234" s="32"/>
      <c r="D234" s="149" t="s">
        <v>203</v>
      </c>
      <c r="F234" s="150" t="s">
        <v>273</v>
      </c>
      <c r="I234" s="151"/>
      <c r="L234" s="32"/>
      <c r="M234" s="152"/>
      <c r="T234" s="56"/>
      <c r="AT234" s="17" t="s">
        <v>203</v>
      </c>
      <c r="AU234" s="17" t="s">
        <v>201</v>
      </c>
    </row>
    <row r="235" spans="2:65" s="12" customFormat="1">
      <c r="B235" s="153"/>
      <c r="D235" s="154" t="s">
        <v>205</v>
      </c>
      <c r="E235" s="155" t="s">
        <v>1</v>
      </c>
      <c r="F235" s="156" t="s">
        <v>250</v>
      </c>
      <c r="H235" s="155" t="s">
        <v>1</v>
      </c>
      <c r="I235" s="157"/>
      <c r="L235" s="153"/>
      <c r="M235" s="158"/>
      <c r="T235" s="159"/>
      <c r="AT235" s="155" t="s">
        <v>205</v>
      </c>
      <c r="AU235" s="155" t="s">
        <v>201</v>
      </c>
      <c r="AV235" s="12" t="s">
        <v>83</v>
      </c>
      <c r="AW235" s="12" t="s">
        <v>34</v>
      </c>
      <c r="AX235" s="12" t="s">
        <v>76</v>
      </c>
      <c r="AY235" s="155" t="s">
        <v>191</v>
      </c>
    </row>
    <row r="236" spans="2:65" s="13" customFormat="1">
      <c r="B236" s="160"/>
      <c r="D236" s="154" t="s">
        <v>205</v>
      </c>
      <c r="E236" s="161" t="s">
        <v>1</v>
      </c>
      <c r="F236" s="162" t="s">
        <v>251</v>
      </c>
      <c r="H236" s="163">
        <v>3.0960000000000001</v>
      </c>
      <c r="I236" s="164"/>
      <c r="L236" s="160"/>
      <c r="M236" s="165"/>
      <c r="T236" s="166"/>
      <c r="AT236" s="161" t="s">
        <v>205</v>
      </c>
      <c r="AU236" s="161" t="s">
        <v>201</v>
      </c>
      <c r="AV236" s="13" t="s">
        <v>85</v>
      </c>
      <c r="AW236" s="13" t="s">
        <v>34</v>
      </c>
      <c r="AX236" s="13" t="s">
        <v>76</v>
      </c>
      <c r="AY236" s="161" t="s">
        <v>191</v>
      </c>
    </row>
    <row r="237" spans="2:65" s="15" customFormat="1">
      <c r="B237" s="174"/>
      <c r="D237" s="154" t="s">
        <v>205</v>
      </c>
      <c r="E237" s="175" t="s">
        <v>1</v>
      </c>
      <c r="F237" s="176" t="s">
        <v>274</v>
      </c>
      <c r="H237" s="177">
        <v>3.0960000000000001</v>
      </c>
      <c r="I237" s="178"/>
      <c r="L237" s="174"/>
      <c r="M237" s="179"/>
      <c r="T237" s="180"/>
      <c r="AT237" s="175" t="s">
        <v>205</v>
      </c>
      <c r="AU237" s="175" t="s">
        <v>201</v>
      </c>
      <c r="AV237" s="15" t="s">
        <v>201</v>
      </c>
      <c r="AW237" s="15" t="s">
        <v>34</v>
      </c>
      <c r="AX237" s="15" t="s">
        <v>76</v>
      </c>
      <c r="AY237" s="175" t="s">
        <v>191</v>
      </c>
    </row>
    <row r="238" spans="2:65" s="12" customFormat="1">
      <c r="B238" s="153"/>
      <c r="D238" s="154" t="s">
        <v>205</v>
      </c>
      <c r="E238" s="155" t="s">
        <v>1</v>
      </c>
      <c r="F238" s="156" t="s">
        <v>265</v>
      </c>
      <c r="H238" s="155" t="s">
        <v>1</v>
      </c>
      <c r="I238" s="157"/>
      <c r="L238" s="153"/>
      <c r="M238" s="158"/>
      <c r="T238" s="159"/>
      <c r="AT238" s="155" t="s">
        <v>205</v>
      </c>
      <c r="AU238" s="155" t="s">
        <v>201</v>
      </c>
      <c r="AV238" s="12" t="s">
        <v>83</v>
      </c>
      <c r="AW238" s="12" t="s">
        <v>34</v>
      </c>
      <c r="AX238" s="12" t="s">
        <v>76</v>
      </c>
      <c r="AY238" s="155" t="s">
        <v>191</v>
      </c>
    </row>
    <row r="239" spans="2:65" s="13" customFormat="1">
      <c r="B239" s="160"/>
      <c r="D239" s="154" t="s">
        <v>205</v>
      </c>
      <c r="E239" s="161" t="s">
        <v>1</v>
      </c>
      <c r="F239" s="162" t="s">
        <v>252</v>
      </c>
      <c r="H239" s="163">
        <v>19.486999999999998</v>
      </c>
      <c r="I239" s="164"/>
      <c r="L239" s="160"/>
      <c r="M239" s="165"/>
      <c r="T239" s="166"/>
      <c r="AT239" s="161" t="s">
        <v>205</v>
      </c>
      <c r="AU239" s="161" t="s">
        <v>201</v>
      </c>
      <c r="AV239" s="13" t="s">
        <v>85</v>
      </c>
      <c r="AW239" s="13" t="s">
        <v>34</v>
      </c>
      <c r="AX239" s="13" t="s">
        <v>76</v>
      </c>
      <c r="AY239" s="161" t="s">
        <v>191</v>
      </c>
    </row>
    <row r="240" spans="2:65" s="15" customFormat="1">
      <c r="B240" s="174"/>
      <c r="D240" s="154" t="s">
        <v>205</v>
      </c>
      <c r="E240" s="175" t="s">
        <v>1</v>
      </c>
      <c r="F240" s="176" t="s">
        <v>274</v>
      </c>
      <c r="H240" s="177">
        <v>19.486999999999998</v>
      </c>
      <c r="I240" s="178"/>
      <c r="L240" s="174"/>
      <c r="M240" s="179"/>
      <c r="T240" s="180"/>
      <c r="AT240" s="175" t="s">
        <v>205</v>
      </c>
      <c r="AU240" s="175" t="s">
        <v>201</v>
      </c>
      <c r="AV240" s="15" t="s">
        <v>201</v>
      </c>
      <c r="AW240" s="15" t="s">
        <v>34</v>
      </c>
      <c r="AX240" s="15" t="s">
        <v>76</v>
      </c>
      <c r="AY240" s="175" t="s">
        <v>191</v>
      </c>
    </row>
    <row r="241" spans="2:65" s="14" customFormat="1">
      <c r="B241" s="167"/>
      <c r="D241" s="154" t="s">
        <v>205</v>
      </c>
      <c r="E241" s="168" t="s">
        <v>1</v>
      </c>
      <c r="F241" s="169" t="s">
        <v>217</v>
      </c>
      <c r="H241" s="170">
        <v>22.582999999999998</v>
      </c>
      <c r="I241" s="171"/>
      <c r="L241" s="167"/>
      <c r="M241" s="172"/>
      <c r="T241" s="173"/>
      <c r="AT241" s="168" t="s">
        <v>205</v>
      </c>
      <c r="AU241" s="168" t="s">
        <v>201</v>
      </c>
      <c r="AV241" s="14" t="s">
        <v>200</v>
      </c>
      <c r="AW241" s="14" t="s">
        <v>34</v>
      </c>
      <c r="AX241" s="14" t="s">
        <v>83</v>
      </c>
      <c r="AY241" s="168" t="s">
        <v>191</v>
      </c>
    </row>
    <row r="242" spans="2:65" s="13" customFormat="1">
      <c r="B242" s="160"/>
      <c r="D242" s="154" t="s">
        <v>205</v>
      </c>
      <c r="F242" s="162" t="s">
        <v>275</v>
      </c>
      <c r="H242" s="163">
        <v>45.165999999999997</v>
      </c>
      <c r="I242" s="164"/>
      <c r="L242" s="160"/>
      <c r="M242" s="165"/>
      <c r="T242" s="166"/>
      <c r="AT242" s="161" t="s">
        <v>205</v>
      </c>
      <c r="AU242" s="161" t="s">
        <v>201</v>
      </c>
      <c r="AV242" s="13" t="s">
        <v>85</v>
      </c>
      <c r="AW242" s="13" t="s">
        <v>4</v>
      </c>
      <c r="AX242" s="13" t="s">
        <v>83</v>
      </c>
      <c r="AY242" s="161" t="s">
        <v>191</v>
      </c>
    </row>
    <row r="243" spans="2:65" s="1" customFormat="1" ht="16.5" customHeight="1">
      <c r="B243" s="32"/>
      <c r="C243" s="136" t="s">
        <v>276</v>
      </c>
      <c r="D243" s="136" t="s">
        <v>195</v>
      </c>
      <c r="E243" s="137" t="s">
        <v>277</v>
      </c>
      <c r="F243" s="138" t="s">
        <v>278</v>
      </c>
      <c r="G243" s="139" t="s">
        <v>198</v>
      </c>
      <c r="H243" s="140">
        <v>44.447000000000003</v>
      </c>
      <c r="I243" s="141"/>
      <c r="J243" s="142">
        <f>ROUND(I243*H243,2)</f>
        <v>0</v>
      </c>
      <c r="K243" s="138" t="s">
        <v>199</v>
      </c>
      <c r="L243" s="32"/>
      <c r="M243" s="143" t="s">
        <v>1</v>
      </c>
      <c r="N243" s="144" t="s">
        <v>41</v>
      </c>
      <c r="P243" s="145">
        <f>O243*H243</f>
        <v>0</v>
      </c>
      <c r="Q243" s="145">
        <v>0</v>
      </c>
      <c r="R243" s="145">
        <f>Q243*H243</f>
        <v>0</v>
      </c>
      <c r="S243" s="145">
        <v>0</v>
      </c>
      <c r="T243" s="146">
        <f>S243*H243</f>
        <v>0</v>
      </c>
      <c r="AR243" s="147" t="s">
        <v>200</v>
      </c>
      <c r="AT243" s="147" t="s">
        <v>195</v>
      </c>
      <c r="AU243" s="147" t="s">
        <v>201</v>
      </c>
      <c r="AY243" s="17" t="s">
        <v>191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83</v>
      </c>
      <c r="BK243" s="148">
        <f>ROUND(I243*H243,2)</f>
        <v>0</v>
      </c>
      <c r="BL243" s="17" t="s">
        <v>200</v>
      </c>
      <c r="BM243" s="147" t="s">
        <v>279</v>
      </c>
    </row>
    <row r="244" spans="2:65" s="1" customFormat="1">
      <c r="B244" s="32"/>
      <c r="D244" s="149" t="s">
        <v>203</v>
      </c>
      <c r="F244" s="150" t="s">
        <v>280</v>
      </c>
      <c r="I244" s="151"/>
      <c r="L244" s="32"/>
      <c r="M244" s="152"/>
      <c r="T244" s="56"/>
      <c r="AT244" s="17" t="s">
        <v>203</v>
      </c>
      <c r="AU244" s="17" t="s">
        <v>201</v>
      </c>
    </row>
    <row r="245" spans="2:65" s="12" customFormat="1">
      <c r="B245" s="153"/>
      <c r="D245" s="154" t="s">
        <v>205</v>
      </c>
      <c r="E245" s="155" t="s">
        <v>1</v>
      </c>
      <c r="F245" s="156" t="s">
        <v>250</v>
      </c>
      <c r="H245" s="155" t="s">
        <v>1</v>
      </c>
      <c r="I245" s="157"/>
      <c r="L245" s="153"/>
      <c r="M245" s="158"/>
      <c r="T245" s="159"/>
      <c r="AT245" s="155" t="s">
        <v>205</v>
      </c>
      <c r="AU245" s="155" t="s">
        <v>201</v>
      </c>
      <c r="AV245" s="12" t="s">
        <v>83</v>
      </c>
      <c r="AW245" s="12" t="s">
        <v>34</v>
      </c>
      <c r="AX245" s="12" t="s">
        <v>76</v>
      </c>
      <c r="AY245" s="155" t="s">
        <v>191</v>
      </c>
    </row>
    <row r="246" spans="2:65" s="13" customFormat="1">
      <c r="B246" s="160"/>
      <c r="D246" s="154" t="s">
        <v>205</v>
      </c>
      <c r="E246" s="161" t="s">
        <v>1</v>
      </c>
      <c r="F246" s="162" t="s">
        <v>251</v>
      </c>
      <c r="H246" s="163">
        <v>3.0960000000000001</v>
      </c>
      <c r="I246" s="164"/>
      <c r="L246" s="160"/>
      <c r="M246" s="165"/>
      <c r="T246" s="166"/>
      <c r="AT246" s="161" t="s">
        <v>205</v>
      </c>
      <c r="AU246" s="161" t="s">
        <v>201</v>
      </c>
      <c r="AV246" s="13" t="s">
        <v>85</v>
      </c>
      <c r="AW246" s="13" t="s">
        <v>34</v>
      </c>
      <c r="AX246" s="13" t="s">
        <v>76</v>
      </c>
      <c r="AY246" s="161" t="s">
        <v>191</v>
      </c>
    </row>
    <row r="247" spans="2:65" s="15" customFormat="1">
      <c r="B247" s="174"/>
      <c r="D247" s="154" t="s">
        <v>205</v>
      </c>
      <c r="E247" s="175" t="s">
        <v>1</v>
      </c>
      <c r="F247" s="176" t="s">
        <v>274</v>
      </c>
      <c r="H247" s="177">
        <v>3.0960000000000001</v>
      </c>
      <c r="I247" s="178"/>
      <c r="L247" s="174"/>
      <c r="M247" s="179"/>
      <c r="T247" s="180"/>
      <c r="AT247" s="175" t="s">
        <v>205</v>
      </c>
      <c r="AU247" s="175" t="s">
        <v>201</v>
      </c>
      <c r="AV247" s="15" t="s">
        <v>201</v>
      </c>
      <c r="AW247" s="15" t="s">
        <v>34</v>
      </c>
      <c r="AX247" s="15" t="s">
        <v>76</v>
      </c>
      <c r="AY247" s="175" t="s">
        <v>191</v>
      </c>
    </row>
    <row r="248" spans="2:65" s="12" customFormat="1">
      <c r="B248" s="153"/>
      <c r="D248" s="154" t="s">
        <v>205</v>
      </c>
      <c r="E248" s="155" t="s">
        <v>1</v>
      </c>
      <c r="F248" s="156" t="s">
        <v>263</v>
      </c>
      <c r="H248" s="155" t="s">
        <v>1</v>
      </c>
      <c r="I248" s="157"/>
      <c r="L248" s="153"/>
      <c r="M248" s="158"/>
      <c r="T248" s="159"/>
      <c r="AT248" s="155" t="s">
        <v>205</v>
      </c>
      <c r="AU248" s="155" t="s">
        <v>201</v>
      </c>
      <c r="AV248" s="12" t="s">
        <v>83</v>
      </c>
      <c r="AW248" s="12" t="s">
        <v>34</v>
      </c>
      <c r="AX248" s="12" t="s">
        <v>76</v>
      </c>
      <c r="AY248" s="155" t="s">
        <v>191</v>
      </c>
    </row>
    <row r="249" spans="2:65" s="13" customFormat="1">
      <c r="B249" s="160"/>
      <c r="D249" s="154" t="s">
        <v>205</v>
      </c>
      <c r="E249" s="161" t="s">
        <v>1</v>
      </c>
      <c r="F249" s="162" t="s">
        <v>264</v>
      </c>
      <c r="H249" s="163">
        <v>21.864000000000001</v>
      </c>
      <c r="I249" s="164"/>
      <c r="L249" s="160"/>
      <c r="M249" s="165"/>
      <c r="T249" s="166"/>
      <c r="AT249" s="161" t="s">
        <v>205</v>
      </c>
      <c r="AU249" s="161" t="s">
        <v>201</v>
      </c>
      <c r="AV249" s="13" t="s">
        <v>85</v>
      </c>
      <c r="AW249" s="13" t="s">
        <v>34</v>
      </c>
      <c r="AX249" s="13" t="s">
        <v>76</v>
      </c>
      <c r="AY249" s="161" t="s">
        <v>191</v>
      </c>
    </row>
    <row r="250" spans="2:65" s="12" customFormat="1">
      <c r="B250" s="153"/>
      <c r="D250" s="154" t="s">
        <v>205</v>
      </c>
      <c r="E250" s="155" t="s">
        <v>1</v>
      </c>
      <c r="F250" s="156" t="s">
        <v>265</v>
      </c>
      <c r="H250" s="155" t="s">
        <v>1</v>
      </c>
      <c r="I250" s="157"/>
      <c r="L250" s="153"/>
      <c r="M250" s="158"/>
      <c r="T250" s="159"/>
      <c r="AT250" s="155" t="s">
        <v>205</v>
      </c>
      <c r="AU250" s="155" t="s">
        <v>201</v>
      </c>
      <c r="AV250" s="12" t="s">
        <v>83</v>
      </c>
      <c r="AW250" s="12" t="s">
        <v>34</v>
      </c>
      <c r="AX250" s="12" t="s">
        <v>76</v>
      </c>
      <c r="AY250" s="155" t="s">
        <v>191</v>
      </c>
    </row>
    <row r="251" spans="2:65" s="13" customFormat="1">
      <c r="B251" s="160"/>
      <c r="D251" s="154" t="s">
        <v>205</v>
      </c>
      <c r="E251" s="161" t="s">
        <v>1</v>
      </c>
      <c r="F251" s="162" t="s">
        <v>252</v>
      </c>
      <c r="H251" s="163">
        <v>19.486999999999998</v>
      </c>
      <c r="I251" s="164"/>
      <c r="L251" s="160"/>
      <c r="M251" s="165"/>
      <c r="T251" s="166"/>
      <c r="AT251" s="161" t="s">
        <v>205</v>
      </c>
      <c r="AU251" s="161" t="s">
        <v>201</v>
      </c>
      <c r="AV251" s="13" t="s">
        <v>85</v>
      </c>
      <c r="AW251" s="13" t="s">
        <v>34</v>
      </c>
      <c r="AX251" s="13" t="s">
        <v>76</v>
      </c>
      <c r="AY251" s="161" t="s">
        <v>191</v>
      </c>
    </row>
    <row r="252" spans="2:65" s="15" customFormat="1">
      <c r="B252" s="174"/>
      <c r="D252" s="154" t="s">
        <v>205</v>
      </c>
      <c r="E252" s="175" t="s">
        <v>1</v>
      </c>
      <c r="F252" s="176" t="s">
        <v>274</v>
      </c>
      <c r="H252" s="177">
        <v>41.350999999999999</v>
      </c>
      <c r="I252" s="178"/>
      <c r="L252" s="174"/>
      <c r="M252" s="179"/>
      <c r="T252" s="180"/>
      <c r="AT252" s="175" t="s">
        <v>205</v>
      </c>
      <c r="AU252" s="175" t="s">
        <v>201</v>
      </c>
      <c r="AV252" s="15" t="s">
        <v>201</v>
      </c>
      <c r="AW252" s="15" t="s">
        <v>34</v>
      </c>
      <c r="AX252" s="15" t="s">
        <v>76</v>
      </c>
      <c r="AY252" s="175" t="s">
        <v>191</v>
      </c>
    </row>
    <row r="253" spans="2:65" s="14" customFormat="1">
      <c r="B253" s="167"/>
      <c r="D253" s="154" t="s">
        <v>205</v>
      </c>
      <c r="E253" s="168" t="s">
        <v>1</v>
      </c>
      <c r="F253" s="169" t="s">
        <v>217</v>
      </c>
      <c r="H253" s="170">
        <v>44.447000000000003</v>
      </c>
      <c r="I253" s="171"/>
      <c r="L253" s="167"/>
      <c r="M253" s="172"/>
      <c r="T253" s="173"/>
      <c r="AT253" s="168" t="s">
        <v>205</v>
      </c>
      <c r="AU253" s="168" t="s">
        <v>201</v>
      </c>
      <c r="AV253" s="14" t="s">
        <v>200</v>
      </c>
      <c r="AW253" s="14" t="s">
        <v>34</v>
      </c>
      <c r="AX253" s="14" t="s">
        <v>83</v>
      </c>
      <c r="AY253" s="168" t="s">
        <v>191</v>
      </c>
    </row>
    <row r="254" spans="2:65" s="1" customFormat="1" ht="26.45" customHeight="1">
      <c r="B254" s="32"/>
      <c r="C254" s="136" t="s">
        <v>8</v>
      </c>
      <c r="D254" s="136" t="s">
        <v>195</v>
      </c>
      <c r="E254" s="137" t="s">
        <v>281</v>
      </c>
      <c r="F254" s="138" t="s">
        <v>282</v>
      </c>
      <c r="G254" s="139" t="s">
        <v>198</v>
      </c>
      <c r="H254" s="140">
        <v>21.864000000000001</v>
      </c>
      <c r="I254" s="141"/>
      <c r="J254" s="142">
        <f>ROUND(I254*H254,2)</f>
        <v>0</v>
      </c>
      <c r="K254" s="138" t="s">
        <v>199</v>
      </c>
      <c r="L254" s="32"/>
      <c r="M254" s="143" t="s">
        <v>1</v>
      </c>
      <c r="N254" s="144" t="s">
        <v>41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200</v>
      </c>
      <c r="AT254" s="147" t="s">
        <v>195</v>
      </c>
      <c r="AU254" s="147" t="s">
        <v>201</v>
      </c>
      <c r="AY254" s="17" t="s">
        <v>191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83</v>
      </c>
      <c r="BK254" s="148">
        <f>ROUND(I254*H254,2)</f>
        <v>0</v>
      </c>
      <c r="BL254" s="17" t="s">
        <v>200</v>
      </c>
      <c r="BM254" s="147" t="s">
        <v>283</v>
      </c>
    </row>
    <row r="255" spans="2:65" s="1" customFormat="1">
      <c r="B255" s="32"/>
      <c r="D255" s="149" t="s">
        <v>203</v>
      </c>
      <c r="F255" s="150" t="s">
        <v>284</v>
      </c>
      <c r="I255" s="151"/>
      <c r="L255" s="32"/>
      <c r="M255" s="152"/>
      <c r="T255" s="56"/>
      <c r="AT255" s="17" t="s">
        <v>203</v>
      </c>
      <c r="AU255" s="17" t="s">
        <v>201</v>
      </c>
    </row>
    <row r="256" spans="2:65" s="12" customFormat="1">
      <c r="B256" s="153"/>
      <c r="D256" s="154" t="s">
        <v>205</v>
      </c>
      <c r="E256" s="155" t="s">
        <v>1</v>
      </c>
      <c r="F256" s="156" t="s">
        <v>206</v>
      </c>
      <c r="H256" s="155" t="s">
        <v>1</v>
      </c>
      <c r="I256" s="157"/>
      <c r="L256" s="153"/>
      <c r="M256" s="158"/>
      <c r="T256" s="159"/>
      <c r="AT256" s="155" t="s">
        <v>205</v>
      </c>
      <c r="AU256" s="155" t="s">
        <v>201</v>
      </c>
      <c r="AV256" s="12" t="s">
        <v>83</v>
      </c>
      <c r="AW256" s="12" t="s">
        <v>34</v>
      </c>
      <c r="AX256" s="12" t="s">
        <v>76</v>
      </c>
      <c r="AY256" s="155" t="s">
        <v>191</v>
      </c>
    </row>
    <row r="257" spans="2:65" s="12" customFormat="1">
      <c r="B257" s="153"/>
      <c r="D257" s="154" t="s">
        <v>205</v>
      </c>
      <c r="E257" s="155" t="s">
        <v>1</v>
      </c>
      <c r="F257" s="156" t="s">
        <v>207</v>
      </c>
      <c r="H257" s="155" t="s">
        <v>1</v>
      </c>
      <c r="I257" s="157"/>
      <c r="L257" s="153"/>
      <c r="M257" s="158"/>
      <c r="T257" s="159"/>
      <c r="AT257" s="155" t="s">
        <v>205</v>
      </c>
      <c r="AU257" s="155" t="s">
        <v>201</v>
      </c>
      <c r="AV257" s="12" t="s">
        <v>83</v>
      </c>
      <c r="AW257" s="12" t="s">
        <v>34</v>
      </c>
      <c r="AX257" s="12" t="s">
        <v>76</v>
      </c>
      <c r="AY257" s="155" t="s">
        <v>191</v>
      </c>
    </row>
    <row r="258" spans="2:65" s="12" customFormat="1">
      <c r="B258" s="153"/>
      <c r="D258" s="154" t="s">
        <v>205</v>
      </c>
      <c r="E258" s="155" t="s">
        <v>1</v>
      </c>
      <c r="F258" s="156" t="s">
        <v>208</v>
      </c>
      <c r="H258" s="155" t="s">
        <v>1</v>
      </c>
      <c r="I258" s="157"/>
      <c r="L258" s="153"/>
      <c r="M258" s="158"/>
      <c r="T258" s="159"/>
      <c r="AT258" s="155" t="s">
        <v>205</v>
      </c>
      <c r="AU258" s="155" t="s">
        <v>201</v>
      </c>
      <c r="AV258" s="12" t="s">
        <v>83</v>
      </c>
      <c r="AW258" s="12" t="s">
        <v>34</v>
      </c>
      <c r="AX258" s="12" t="s">
        <v>76</v>
      </c>
      <c r="AY258" s="155" t="s">
        <v>191</v>
      </c>
    </row>
    <row r="259" spans="2:65" s="12" customFormat="1">
      <c r="B259" s="153"/>
      <c r="D259" s="154" t="s">
        <v>205</v>
      </c>
      <c r="E259" s="155" t="s">
        <v>1</v>
      </c>
      <c r="F259" s="156" t="s">
        <v>263</v>
      </c>
      <c r="H259" s="155" t="s">
        <v>1</v>
      </c>
      <c r="I259" s="157"/>
      <c r="L259" s="153"/>
      <c r="M259" s="158"/>
      <c r="T259" s="159"/>
      <c r="AT259" s="155" t="s">
        <v>205</v>
      </c>
      <c r="AU259" s="155" t="s">
        <v>201</v>
      </c>
      <c r="AV259" s="12" t="s">
        <v>83</v>
      </c>
      <c r="AW259" s="12" t="s">
        <v>34</v>
      </c>
      <c r="AX259" s="12" t="s">
        <v>76</v>
      </c>
      <c r="AY259" s="155" t="s">
        <v>191</v>
      </c>
    </row>
    <row r="260" spans="2:65" s="13" customFormat="1">
      <c r="B260" s="160"/>
      <c r="D260" s="154" t="s">
        <v>205</v>
      </c>
      <c r="E260" s="161" t="s">
        <v>1</v>
      </c>
      <c r="F260" s="162" t="s">
        <v>264</v>
      </c>
      <c r="H260" s="163">
        <v>21.864000000000001</v>
      </c>
      <c r="I260" s="164"/>
      <c r="L260" s="160"/>
      <c r="M260" s="165"/>
      <c r="T260" s="166"/>
      <c r="AT260" s="161" t="s">
        <v>205</v>
      </c>
      <c r="AU260" s="161" t="s">
        <v>201</v>
      </c>
      <c r="AV260" s="13" t="s">
        <v>85</v>
      </c>
      <c r="AW260" s="13" t="s">
        <v>34</v>
      </c>
      <c r="AX260" s="13" t="s">
        <v>76</v>
      </c>
      <c r="AY260" s="161" t="s">
        <v>191</v>
      </c>
    </row>
    <row r="261" spans="2:65" s="11" customFormat="1" ht="20.85" customHeight="1">
      <c r="B261" s="124"/>
      <c r="D261" s="125" t="s">
        <v>75</v>
      </c>
      <c r="E261" s="134" t="s">
        <v>285</v>
      </c>
      <c r="F261" s="134" t="s">
        <v>286</v>
      </c>
      <c r="I261" s="127"/>
      <c r="J261" s="135">
        <f>BK261</f>
        <v>0</v>
      </c>
      <c r="L261" s="124"/>
      <c r="M261" s="129"/>
      <c r="P261" s="130">
        <f>SUM(P262:P278)</f>
        <v>0</v>
      </c>
      <c r="R261" s="130">
        <f>SUM(R262:R278)</f>
        <v>0</v>
      </c>
      <c r="T261" s="131">
        <f>SUM(T262:T278)</f>
        <v>0</v>
      </c>
      <c r="AR261" s="125" t="s">
        <v>83</v>
      </c>
      <c r="AT261" s="132" t="s">
        <v>75</v>
      </c>
      <c r="AU261" s="132" t="s">
        <v>85</v>
      </c>
      <c r="AY261" s="125" t="s">
        <v>191</v>
      </c>
      <c r="BK261" s="133">
        <f>SUM(BK262:BK278)</f>
        <v>0</v>
      </c>
    </row>
    <row r="262" spans="2:65" s="1" customFormat="1" ht="26.45" customHeight="1">
      <c r="B262" s="32"/>
      <c r="C262" s="136" t="s">
        <v>193</v>
      </c>
      <c r="D262" s="136" t="s">
        <v>195</v>
      </c>
      <c r="E262" s="137" t="s">
        <v>287</v>
      </c>
      <c r="F262" s="138" t="s">
        <v>288</v>
      </c>
      <c r="G262" s="139" t="s">
        <v>289</v>
      </c>
      <c r="H262" s="140">
        <v>13.53</v>
      </c>
      <c r="I262" s="141"/>
      <c r="J262" s="142">
        <f>ROUND(I262*H262,2)</f>
        <v>0</v>
      </c>
      <c r="K262" s="138" t="s">
        <v>199</v>
      </c>
      <c r="L262" s="32"/>
      <c r="M262" s="143" t="s">
        <v>1</v>
      </c>
      <c r="N262" s="144" t="s">
        <v>41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200</v>
      </c>
      <c r="AT262" s="147" t="s">
        <v>195</v>
      </c>
      <c r="AU262" s="147" t="s">
        <v>201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200</v>
      </c>
      <c r="BM262" s="147" t="s">
        <v>290</v>
      </c>
    </row>
    <row r="263" spans="2:65" s="1" customFormat="1">
      <c r="B263" s="32"/>
      <c r="D263" s="149" t="s">
        <v>203</v>
      </c>
      <c r="F263" s="150" t="s">
        <v>291</v>
      </c>
      <c r="I263" s="151"/>
      <c r="L263" s="32"/>
      <c r="M263" s="152"/>
      <c r="T263" s="56"/>
      <c r="AT263" s="17" t="s">
        <v>203</v>
      </c>
      <c r="AU263" s="17" t="s">
        <v>201</v>
      </c>
    </row>
    <row r="264" spans="2:65" s="12" customFormat="1">
      <c r="B264" s="153"/>
      <c r="D264" s="154" t="s">
        <v>205</v>
      </c>
      <c r="E264" s="155" t="s">
        <v>1</v>
      </c>
      <c r="F264" s="156" t="s">
        <v>206</v>
      </c>
      <c r="H264" s="155" t="s">
        <v>1</v>
      </c>
      <c r="I264" s="157"/>
      <c r="L264" s="153"/>
      <c r="M264" s="158"/>
      <c r="T264" s="159"/>
      <c r="AT264" s="155" t="s">
        <v>205</v>
      </c>
      <c r="AU264" s="155" t="s">
        <v>201</v>
      </c>
      <c r="AV264" s="12" t="s">
        <v>83</v>
      </c>
      <c r="AW264" s="12" t="s">
        <v>34</v>
      </c>
      <c r="AX264" s="12" t="s">
        <v>76</v>
      </c>
      <c r="AY264" s="155" t="s">
        <v>191</v>
      </c>
    </row>
    <row r="265" spans="2:65" s="12" customFormat="1">
      <c r="B265" s="153"/>
      <c r="D265" s="154" t="s">
        <v>205</v>
      </c>
      <c r="E265" s="155" t="s">
        <v>1</v>
      </c>
      <c r="F265" s="156" t="s">
        <v>207</v>
      </c>
      <c r="H265" s="155" t="s">
        <v>1</v>
      </c>
      <c r="I265" s="157"/>
      <c r="L265" s="153"/>
      <c r="M265" s="158"/>
      <c r="T265" s="159"/>
      <c r="AT265" s="155" t="s">
        <v>205</v>
      </c>
      <c r="AU265" s="155" t="s">
        <v>201</v>
      </c>
      <c r="AV265" s="12" t="s">
        <v>83</v>
      </c>
      <c r="AW265" s="12" t="s">
        <v>34</v>
      </c>
      <c r="AX265" s="12" t="s">
        <v>76</v>
      </c>
      <c r="AY265" s="155" t="s">
        <v>191</v>
      </c>
    </row>
    <row r="266" spans="2:65" s="12" customFormat="1">
      <c r="B266" s="153"/>
      <c r="D266" s="154" t="s">
        <v>205</v>
      </c>
      <c r="E266" s="155" t="s">
        <v>1</v>
      </c>
      <c r="F266" s="156" t="s">
        <v>208</v>
      </c>
      <c r="H266" s="155" t="s">
        <v>1</v>
      </c>
      <c r="I266" s="157"/>
      <c r="L266" s="153"/>
      <c r="M266" s="158"/>
      <c r="T266" s="159"/>
      <c r="AT266" s="155" t="s">
        <v>205</v>
      </c>
      <c r="AU266" s="155" t="s">
        <v>201</v>
      </c>
      <c r="AV266" s="12" t="s">
        <v>83</v>
      </c>
      <c r="AW266" s="12" t="s">
        <v>34</v>
      </c>
      <c r="AX266" s="12" t="s">
        <v>76</v>
      </c>
      <c r="AY266" s="155" t="s">
        <v>191</v>
      </c>
    </row>
    <row r="267" spans="2:65" s="12" customFormat="1">
      <c r="B267" s="153"/>
      <c r="D267" s="154" t="s">
        <v>205</v>
      </c>
      <c r="E267" s="155" t="s">
        <v>1</v>
      </c>
      <c r="F267" s="156" t="s">
        <v>292</v>
      </c>
      <c r="H267" s="155" t="s">
        <v>1</v>
      </c>
      <c r="I267" s="157"/>
      <c r="L267" s="153"/>
      <c r="M267" s="158"/>
      <c r="T267" s="159"/>
      <c r="AT267" s="155" t="s">
        <v>205</v>
      </c>
      <c r="AU267" s="155" t="s">
        <v>201</v>
      </c>
      <c r="AV267" s="12" t="s">
        <v>83</v>
      </c>
      <c r="AW267" s="12" t="s">
        <v>34</v>
      </c>
      <c r="AX267" s="12" t="s">
        <v>76</v>
      </c>
      <c r="AY267" s="155" t="s">
        <v>191</v>
      </c>
    </row>
    <row r="268" spans="2:65" s="13" customFormat="1">
      <c r="B268" s="160"/>
      <c r="D268" s="154" t="s">
        <v>205</v>
      </c>
      <c r="E268" s="161" t="s">
        <v>1</v>
      </c>
      <c r="F268" s="162" t="s">
        <v>293</v>
      </c>
      <c r="H268" s="163">
        <v>13.53</v>
      </c>
      <c r="I268" s="164"/>
      <c r="L268" s="160"/>
      <c r="M268" s="165"/>
      <c r="T268" s="166"/>
      <c r="AT268" s="161" t="s">
        <v>205</v>
      </c>
      <c r="AU268" s="161" t="s">
        <v>201</v>
      </c>
      <c r="AV268" s="13" t="s">
        <v>85</v>
      </c>
      <c r="AW268" s="13" t="s">
        <v>34</v>
      </c>
      <c r="AX268" s="13" t="s">
        <v>76</v>
      </c>
      <c r="AY268" s="161" t="s">
        <v>191</v>
      </c>
    </row>
    <row r="269" spans="2:65" s="14" customFormat="1">
      <c r="B269" s="167"/>
      <c r="D269" s="154" t="s">
        <v>205</v>
      </c>
      <c r="E269" s="168" t="s">
        <v>1</v>
      </c>
      <c r="F269" s="169" t="s">
        <v>217</v>
      </c>
      <c r="H269" s="170">
        <v>13.53</v>
      </c>
      <c r="I269" s="171"/>
      <c r="L269" s="167"/>
      <c r="M269" s="172"/>
      <c r="T269" s="173"/>
      <c r="AT269" s="168" t="s">
        <v>205</v>
      </c>
      <c r="AU269" s="168" t="s">
        <v>201</v>
      </c>
      <c r="AV269" s="14" t="s">
        <v>200</v>
      </c>
      <c r="AW269" s="14" t="s">
        <v>34</v>
      </c>
      <c r="AX269" s="14" t="s">
        <v>83</v>
      </c>
      <c r="AY269" s="168" t="s">
        <v>191</v>
      </c>
    </row>
    <row r="270" spans="2:65" s="1" customFormat="1" ht="26.45" customHeight="1">
      <c r="B270" s="32"/>
      <c r="C270" s="136" t="s">
        <v>294</v>
      </c>
      <c r="D270" s="136" t="s">
        <v>195</v>
      </c>
      <c r="E270" s="137" t="s">
        <v>295</v>
      </c>
      <c r="F270" s="138" t="s">
        <v>296</v>
      </c>
      <c r="G270" s="139" t="s">
        <v>289</v>
      </c>
      <c r="H270" s="140">
        <v>33.46</v>
      </c>
      <c r="I270" s="141"/>
      <c r="J270" s="142">
        <f>ROUND(I270*H270,2)</f>
        <v>0</v>
      </c>
      <c r="K270" s="138" t="s">
        <v>199</v>
      </c>
      <c r="L270" s="32"/>
      <c r="M270" s="143" t="s">
        <v>1</v>
      </c>
      <c r="N270" s="144" t="s">
        <v>41</v>
      </c>
      <c r="P270" s="145">
        <f>O270*H270</f>
        <v>0</v>
      </c>
      <c r="Q270" s="145">
        <v>0</v>
      </c>
      <c r="R270" s="145">
        <f>Q270*H270</f>
        <v>0</v>
      </c>
      <c r="S270" s="145">
        <v>0</v>
      </c>
      <c r="T270" s="146">
        <f>S270*H270</f>
        <v>0</v>
      </c>
      <c r="AR270" s="147" t="s">
        <v>200</v>
      </c>
      <c r="AT270" s="147" t="s">
        <v>195</v>
      </c>
      <c r="AU270" s="147" t="s">
        <v>201</v>
      </c>
      <c r="AY270" s="17" t="s">
        <v>191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83</v>
      </c>
      <c r="BK270" s="148">
        <f>ROUND(I270*H270,2)</f>
        <v>0</v>
      </c>
      <c r="BL270" s="17" t="s">
        <v>200</v>
      </c>
      <c r="BM270" s="147" t="s">
        <v>297</v>
      </c>
    </row>
    <row r="271" spans="2:65" s="1" customFormat="1">
      <c r="B271" s="32"/>
      <c r="D271" s="149" t="s">
        <v>203</v>
      </c>
      <c r="F271" s="150" t="s">
        <v>298</v>
      </c>
      <c r="I271" s="151"/>
      <c r="L271" s="32"/>
      <c r="M271" s="152"/>
      <c r="T271" s="56"/>
      <c r="AT271" s="17" t="s">
        <v>203</v>
      </c>
      <c r="AU271" s="17" t="s">
        <v>201</v>
      </c>
    </row>
    <row r="272" spans="2:65" s="12" customFormat="1">
      <c r="B272" s="153"/>
      <c r="D272" s="154" t="s">
        <v>205</v>
      </c>
      <c r="E272" s="155" t="s">
        <v>1</v>
      </c>
      <c r="F272" s="156" t="s">
        <v>206</v>
      </c>
      <c r="H272" s="155" t="s">
        <v>1</v>
      </c>
      <c r="I272" s="157"/>
      <c r="L272" s="153"/>
      <c r="M272" s="158"/>
      <c r="T272" s="159"/>
      <c r="AT272" s="155" t="s">
        <v>205</v>
      </c>
      <c r="AU272" s="155" t="s">
        <v>201</v>
      </c>
      <c r="AV272" s="12" t="s">
        <v>83</v>
      </c>
      <c r="AW272" s="12" t="s">
        <v>34</v>
      </c>
      <c r="AX272" s="12" t="s">
        <v>76</v>
      </c>
      <c r="AY272" s="155" t="s">
        <v>191</v>
      </c>
    </row>
    <row r="273" spans="2:65" s="12" customFormat="1">
      <c r="B273" s="153"/>
      <c r="D273" s="154" t="s">
        <v>205</v>
      </c>
      <c r="E273" s="155" t="s">
        <v>1</v>
      </c>
      <c r="F273" s="156" t="s">
        <v>207</v>
      </c>
      <c r="H273" s="155" t="s">
        <v>1</v>
      </c>
      <c r="I273" s="157"/>
      <c r="L273" s="153"/>
      <c r="M273" s="158"/>
      <c r="T273" s="159"/>
      <c r="AT273" s="155" t="s">
        <v>205</v>
      </c>
      <c r="AU273" s="155" t="s">
        <v>201</v>
      </c>
      <c r="AV273" s="12" t="s">
        <v>83</v>
      </c>
      <c r="AW273" s="12" t="s">
        <v>34</v>
      </c>
      <c r="AX273" s="12" t="s">
        <v>76</v>
      </c>
      <c r="AY273" s="155" t="s">
        <v>191</v>
      </c>
    </row>
    <row r="274" spans="2:65" s="12" customFormat="1">
      <c r="B274" s="153"/>
      <c r="D274" s="154" t="s">
        <v>205</v>
      </c>
      <c r="E274" s="155" t="s">
        <v>1</v>
      </c>
      <c r="F274" s="156" t="s">
        <v>208</v>
      </c>
      <c r="H274" s="155" t="s">
        <v>1</v>
      </c>
      <c r="I274" s="157"/>
      <c r="L274" s="153"/>
      <c r="M274" s="158"/>
      <c r="T274" s="159"/>
      <c r="AT274" s="155" t="s">
        <v>205</v>
      </c>
      <c r="AU274" s="155" t="s">
        <v>201</v>
      </c>
      <c r="AV274" s="12" t="s">
        <v>83</v>
      </c>
      <c r="AW274" s="12" t="s">
        <v>34</v>
      </c>
      <c r="AX274" s="12" t="s">
        <v>76</v>
      </c>
      <c r="AY274" s="155" t="s">
        <v>191</v>
      </c>
    </row>
    <row r="275" spans="2:65" s="12" customFormat="1">
      <c r="B275" s="153"/>
      <c r="D275" s="154" t="s">
        <v>205</v>
      </c>
      <c r="E275" s="155" t="s">
        <v>1</v>
      </c>
      <c r="F275" s="156" t="s">
        <v>215</v>
      </c>
      <c r="H275" s="155" t="s">
        <v>1</v>
      </c>
      <c r="I275" s="157"/>
      <c r="L275" s="153"/>
      <c r="M275" s="158"/>
      <c r="T275" s="159"/>
      <c r="AT275" s="155" t="s">
        <v>205</v>
      </c>
      <c r="AU275" s="155" t="s">
        <v>201</v>
      </c>
      <c r="AV275" s="12" t="s">
        <v>83</v>
      </c>
      <c r="AW275" s="12" t="s">
        <v>34</v>
      </c>
      <c r="AX275" s="12" t="s">
        <v>76</v>
      </c>
      <c r="AY275" s="155" t="s">
        <v>191</v>
      </c>
    </row>
    <row r="276" spans="2:65" s="13" customFormat="1">
      <c r="B276" s="160"/>
      <c r="D276" s="154" t="s">
        <v>205</v>
      </c>
      <c r="E276" s="161" t="s">
        <v>1</v>
      </c>
      <c r="F276" s="162" t="s">
        <v>299</v>
      </c>
      <c r="H276" s="163">
        <v>28.36</v>
      </c>
      <c r="I276" s="164"/>
      <c r="L276" s="160"/>
      <c r="M276" s="165"/>
      <c r="T276" s="166"/>
      <c r="AT276" s="161" t="s">
        <v>205</v>
      </c>
      <c r="AU276" s="161" t="s">
        <v>201</v>
      </c>
      <c r="AV276" s="13" t="s">
        <v>85</v>
      </c>
      <c r="AW276" s="13" t="s">
        <v>34</v>
      </c>
      <c r="AX276" s="13" t="s">
        <v>76</v>
      </c>
      <c r="AY276" s="161" t="s">
        <v>191</v>
      </c>
    </row>
    <row r="277" spans="2:65" s="13" customFormat="1">
      <c r="B277" s="160"/>
      <c r="D277" s="154" t="s">
        <v>205</v>
      </c>
      <c r="E277" s="161" t="s">
        <v>1</v>
      </c>
      <c r="F277" s="162" t="s">
        <v>300</v>
      </c>
      <c r="H277" s="163">
        <v>5.0999999999999996</v>
      </c>
      <c r="I277" s="164"/>
      <c r="L277" s="160"/>
      <c r="M277" s="165"/>
      <c r="T277" s="166"/>
      <c r="AT277" s="161" t="s">
        <v>205</v>
      </c>
      <c r="AU277" s="161" t="s">
        <v>201</v>
      </c>
      <c r="AV277" s="13" t="s">
        <v>85</v>
      </c>
      <c r="AW277" s="13" t="s">
        <v>34</v>
      </c>
      <c r="AX277" s="13" t="s">
        <v>76</v>
      </c>
      <c r="AY277" s="161" t="s">
        <v>191</v>
      </c>
    </row>
    <row r="278" spans="2:65" s="14" customFormat="1">
      <c r="B278" s="167"/>
      <c r="D278" s="154" t="s">
        <v>205</v>
      </c>
      <c r="E278" s="168" t="s">
        <v>1</v>
      </c>
      <c r="F278" s="169" t="s">
        <v>217</v>
      </c>
      <c r="H278" s="170">
        <v>33.46</v>
      </c>
      <c r="I278" s="171"/>
      <c r="L278" s="167"/>
      <c r="M278" s="172"/>
      <c r="T278" s="173"/>
      <c r="AT278" s="168" t="s">
        <v>205</v>
      </c>
      <c r="AU278" s="168" t="s">
        <v>201</v>
      </c>
      <c r="AV278" s="14" t="s">
        <v>200</v>
      </c>
      <c r="AW278" s="14" t="s">
        <v>34</v>
      </c>
      <c r="AX278" s="14" t="s">
        <v>83</v>
      </c>
      <c r="AY278" s="168" t="s">
        <v>191</v>
      </c>
    </row>
    <row r="279" spans="2:65" s="11" customFormat="1" ht="22.9" customHeight="1">
      <c r="B279" s="124"/>
      <c r="D279" s="125" t="s">
        <v>75</v>
      </c>
      <c r="E279" s="134" t="s">
        <v>85</v>
      </c>
      <c r="F279" s="134" t="s">
        <v>301</v>
      </c>
      <c r="I279" s="127"/>
      <c r="J279" s="135">
        <f>BK279</f>
        <v>0</v>
      </c>
      <c r="L279" s="124"/>
      <c r="M279" s="129"/>
      <c r="P279" s="130">
        <f>SUM(P280:P333)</f>
        <v>0</v>
      </c>
      <c r="R279" s="130">
        <f>SUM(R280:R333)</f>
        <v>60.337485229999999</v>
      </c>
      <c r="T279" s="131">
        <f>SUM(T280:T333)</f>
        <v>0</v>
      </c>
      <c r="AR279" s="125" t="s">
        <v>83</v>
      </c>
      <c r="AT279" s="132" t="s">
        <v>75</v>
      </c>
      <c r="AU279" s="132" t="s">
        <v>83</v>
      </c>
      <c r="AY279" s="125" t="s">
        <v>191</v>
      </c>
      <c r="BK279" s="133">
        <f>SUM(BK280:BK333)</f>
        <v>0</v>
      </c>
    </row>
    <row r="280" spans="2:65" s="1" customFormat="1" ht="26.45" customHeight="1">
      <c r="B280" s="32"/>
      <c r="C280" s="136" t="s">
        <v>302</v>
      </c>
      <c r="D280" s="136" t="s">
        <v>195</v>
      </c>
      <c r="E280" s="137" t="s">
        <v>303</v>
      </c>
      <c r="F280" s="138" t="s">
        <v>304</v>
      </c>
      <c r="G280" s="139" t="s">
        <v>198</v>
      </c>
      <c r="H280" s="140">
        <v>2.706</v>
      </c>
      <c r="I280" s="141"/>
      <c r="J280" s="142">
        <f>ROUND(I280*H280,2)</f>
        <v>0</v>
      </c>
      <c r="K280" s="138" t="s">
        <v>305</v>
      </c>
      <c r="L280" s="32"/>
      <c r="M280" s="143" t="s">
        <v>1</v>
      </c>
      <c r="N280" s="144" t="s">
        <v>41</v>
      </c>
      <c r="P280" s="145">
        <f>O280*H280</f>
        <v>0</v>
      </c>
      <c r="Q280" s="145">
        <v>2.16</v>
      </c>
      <c r="R280" s="145">
        <f>Q280*H280</f>
        <v>5.8449600000000004</v>
      </c>
      <c r="S280" s="145">
        <v>0</v>
      </c>
      <c r="T280" s="146">
        <f>S280*H280</f>
        <v>0</v>
      </c>
      <c r="AR280" s="147" t="s">
        <v>200</v>
      </c>
      <c r="AT280" s="147" t="s">
        <v>195</v>
      </c>
      <c r="AU280" s="147" t="s">
        <v>85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200</v>
      </c>
      <c r="BM280" s="147" t="s">
        <v>306</v>
      </c>
    </row>
    <row r="281" spans="2:65" s="12" customFormat="1">
      <c r="B281" s="153"/>
      <c r="D281" s="154" t="s">
        <v>205</v>
      </c>
      <c r="E281" s="155" t="s">
        <v>1</v>
      </c>
      <c r="F281" s="156" t="s">
        <v>206</v>
      </c>
      <c r="H281" s="155" t="s">
        <v>1</v>
      </c>
      <c r="I281" s="157"/>
      <c r="L281" s="153"/>
      <c r="M281" s="158"/>
      <c r="T281" s="159"/>
      <c r="AT281" s="155" t="s">
        <v>205</v>
      </c>
      <c r="AU281" s="155" t="s">
        <v>85</v>
      </c>
      <c r="AV281" s="12" t="s">
        <v>83</v>
      </c>
      <c r="AW281" s="12" t="s">
        <v>34</v>
      </c>
      <c r="AX281" s="12" t="s">
        <v>76</v>
      </c>
      <c r="AY281" s="155" t="s">
        <v>191</v>
      </c>
    </row>
    <row r="282" spans="2:65" s="12" customFormat="1">
      <c r="B282" s="153"/>
      <c r="D282" s="154" t="s">
        <v>205</v>
      </c>
      <c r="E282" s="155" t="s">
        <v>1</v>
      </c>
      <c r="F282" s="156" t="s">
        <v>207</v>
      </c>
      <c r="H282" s="155" t="s">
        <v>1</v>
      </c>
      <c r="I282" s="157"/>
      <c r="L282" s="153"/>
      <c r="M282" s="158"/>
      <c r="T282" s="159"/>
      <c r="AT282" s="155" t="s">
        <v>205</v>
      </c>
      <c r="AU282" s="155" t="s">
        <v>85</v>
      </c>
      <c r="AV282" s="12" t="s">
        <v>83</v>
      </c>
      <c r="AW282" s="12" t="s">
        <v>34</v>
      </c>
      <c r="AX282" s="12" t="s">
        <v>76</v>
      </c>
      <c r="AY282" s="155" t="s">
        <v>191</v>
      </c>
    </row>
    <row r="283" spans="2:65" s="12" customFormat="1">
      <c r="B283" s="153"/>
      <c r="D283" s="154" t="s">
        <v>205</v>
      </c>
      <c r="E283" s="155" t="s">
        <v>1</v>
      </c>
      <c r="F283" s="156" t="s">
        <v>208</v>
      </c>
      <c r="H283" s="155" t="s">
        <v>1</v>
      </c>
      <c r="I283" s="157"/>
      <c r="L283" s="153"/>
      <c r="M283" s="158"/>
      <c r="T283" s="159"/>
      <c r="AT283" s="155" t="s">
        <v>205</v>
      </c>
      <c r="AU283" s="155" t="s">
        <v>85</v>
      </c>
      <c r="AV283" s="12" t="s">
        <v>83</v>
      </c>
      <c r="AW283" s="12" t="s">
        <v>34</v>
      </c>
      <c r="AX283" s="12" t="s">
        <v>76</v>
      </c>
      <c r="AY283" s="155" t="s">
        <v>191</v>
      </c>
    </row>
    <row r="284" spans="2:65" s="13" customFormat="1">
      <c r="B284" s="160"/>
      <c r="D284" s="154" t="s">
        <v>205</v>
      </c>
      <c r="E284" s="161" t="s">
        <v>1</v>
      </c>
      <c r="F284" s="162" t="s">
        <v>307</v>
      </c>
      <c r="H284" s="163">
        <v>2.706</v>
      </c>
      <c r="I284" s="164"/>
      <c r="L284" s="160"/>
      <c r="M284" s="165"/>
      <c r="T284" s="166"/>
      <c r="AT284" s="161" t="s">
        <v>205</v>
      </c>
      <c r="AU284" s="161" t="s">
        <v>85</v>
      </c>
      <c r="AV284" s="13" t="s">
        <v>85</v>
      </c>
      <c r="AW284" s="13" t="s">
        <v>34</v>
      </c>
      <c r="AX284" s="13" t="s">
        <v>76</v>
      </c>
      <c r="AY284" s="161" t="s">
        <v>191</v>
      </c>
    </row>
    <row r="285" spans="2:65" s="14" customFormat="1">
      <c r="B285" s="167"/>
      <c r="D285" s="154" t="s">
        <v>205</v>
      </c>
      <c r="E285" s="168" t="s">
        <v>1</v>
      </c>
      <c r="F285" s="169" t="s">
        <v>217</v>
      </c>
      <c r="H285" s="170">
        <v>2.706</v>
      </c>
      <c r="I285" s="171"/>
      <c r="L285" s="167"/>
      <c r="M285" s="172"/>
      <c r="T285" s="173"/>
      <c r="AT285" s="168" t="s">
        <v>205</v>
      </c>
      <c r="AU285" s="168" t="s">
        <v>85</v>
      </c>
      <c r="AV285" s="14" t="s">
        <v>200</v>
      </c>
      <c r="AW285" s="14" t="s">
        <v>34</v>
      </c>
      <c r="AX285" s="14" t="s">
        <v>83</v>
      </c>
      <c r="AY285" s="168" t="s">
        <v>191</v>
      </c>
    </row>
    <row r="286" spans="2:65" s="1" customFormat="1" ht="26.45" customHeight="1">
      <c r="B286" s="32"/>
      <c r="C286" s="136" t="s">
        <v>224</v>
      </c>
      <c r="D286" s="136" t="s">
        <v>195</v>
      </c>
      <c r="E286" s="137" t="s">
        <v>308</v>
      </c>
      <c r="F286" s="138" t="s">
        <v>309</v>
      </c>
      <c r="G286" s="139" t="s">
        <v>198</v>
      </c>
      <c r="H286" s="140">
        <v>3.1709999999999998</v>
      </c>
      <c r="I286" s="141"/>
      <c r="J286" s="142">
        <f>ROUND(I286*H286,2)</f>
        <v>0</v>
      </c>
      <c r="K286" s="138" t="s">
        <v>199</v>
      </c>
      <c r="L286" s="32"/>
      <c r="M286" s="143" t="s">
        <v>1</v>
      </c>
      <c r="N286" s="144" t="s">
        <v>41</v>
      </c>
      <c r="P286" s="145">
        <f>O286*H286</f>
        <v>0</v>
      </c>
      <c r="Q286" s="145">
        <v>2.5018699999999998</v>
      </c>
      <c r="R286" s="145">
        <f>Q286*H286</f>
        <v>7.9334297699999992</v>
      </c>
      <c r="S286" s="145">
        <v>0</v>
      </c>
      <c r="T286" s="146">
        <f>S286*H286</f>
        <v>0</v>
      </c>
      <c r="AR286" s="147" t="s">
        <v>200</v>
      </c>
      <c r="AT286" s="147" t="s">
        <v>195</v>
      </c>
      <c r="AU286" s="147" t="s">
        <v>85</v>
      </c>
      <c r="AY286" s="17" t="s">
        <v>191</v>
      </c>
      <c r="BE286" s="148">
        <f>IF(N286="základní",J286,0)</f>
        <v>0</v>
      </c>
      <c r="BF286" s="148">
        <f>IF(N286="snížená",J286,0)</f>
        <v>0</v>
      </c>
      <c r="BG286" s="148">
        <f>IF(N286="zákl. přenesená",J286,0)</f>
        <v>0</v>
      </c>
      <c r="BH286" s="148">
        <f>IF(N286="sníž. přenesená",J286,0)</f>
        <v>0</v>
      </c>
      <c r="BI286" s="148">
        <f>IF(N286="nulová",J286,0)</f>
        <v>0</v>
      </c>
      <c r="BJ286" s="17" t="s">
        <v>83</v>
      </c>
      <c r="BK286" s="148">
        <f>ROUND(I286*H286,2)</f>
        <v>0</v>
      </c>
      <c r="BL286" s="17" t="s">
        <v>200</v>
      </c>
      <c r="BM286" s="147" t="s">
        <v>310</v>
      </c>
    </row>
    <row r="287" spans="2:65" s="1" customFormat="1">
      <c r="B287" s="32"/>
      <c r="D287" s="149" t="s">
        <v>203</v>
      </c>
      <c r="F287" s="150" t="s">
        <v>311</v>
      </c>
      <c r="I287" s="151"/>
      <c r="L287" s="32"/>
      <c r="M287" s="152"/>
      <c r="T287" s="56"/>
      <c r="AT287" s="17" t="s">
        <v>203</v>
      </c>
      <c r="AU287" s="17" t="s">
        <v>85</v>
      </c>
    </row>
    <row r="288" spans="2:65" s="12" customFormat="1">
      <c r="B288" s="153"/>
      <c r="D288" s="154" t="s">
        <v>205</v>
      </c>
      <c r="E288" s="155" t="s">
        <v>1</v>
      </c>
      <c r="F288" s="156" t="s">
        <v>206</v>
      </c>
      <c r="H288" s="155" t="s">
        <v>1</v>
      </c>
      <c r="I288" s="157"/>
      <c r="L288" s="153"/>
      <c r="M288" s="158"/>
      <c r="T288" s="159"/>
      <c r="AT288" s="155" t="s">
        <v>205</v>
      </c>
      <c r="AU288" s="155" t="s">
        <v>85</v>
      </c>
      <c r="AV288" s="12" t="s">
        <v>83</v>
      </c>
      <c r="AW288" s="12" t="s">
        <v>34</v>
      </c>
      <c r="AX288" s="12" t="s">
        <v>76</v>
      </c>
      <c r="AY288" s="155" t="s">
        <v>191</v>
      </c>
    </row>
    <row r="289" spans="2:65" s="12" customFormat="1">
      <c r="B289" s="153"/>
      <c r="D289" s="154" t="s">
        <v>205</v>
      </c>
      <c r="E289" s="155" t="s">
        <v>1</v>
      </c>
      <c r="F289" s="156" t="s">
        <v>207</v>
      </c>
      <c r="H289" s="155" t="s">
        <v>1</v>
      </c>
      <c r="I289" s="157"/>
      <c r="L289" s="153"/>
      <c r="M289" s="158"/>
      <c r="T289" s="159"/>
      <c r="AT289" s="155" t="s">
        <v>205</v>
      </c>
      <c r="AU289" s="155" t="s">
        <v>85</v>
      </c>
      <c r="AV289" s="12" t="s">
        <v>83</v>
      </c>
      <c r="AW289" s="12" t="s">
        <v>34</v>
      </c>
      <c r="AX289" s="12" t="s">
        <v>76</v>
      </c>
      <c r="AY289" s="155" t="s">
        <v>191</v>
      </c>
    </row>
    <row r="290" spans="2:65" s="12" customFormat="1">
      <c r="B290" s="153"/>
      <c r="D290" s="154" t="s">
        <v>205</v>
      </c>
      <c r="E290" s="155" t="s">
        <v>1</v>
      </c>
      <c r="F290" s="156" t="s">
        <v>208</v>
      </c>
      <c r="H290" s="155" t="s">
        <v>1</v>
      </c>
      <c r="I290" s="157"/>
      <c r="L290" s="153"/>
      <c r="M290" s="158"/>
      <c r="T290" s="159"/>
      <c r="AT290" s="155" t="s">
        <v>205</v>
      </c>
      <c r="AU290" s="155" t="s">
        <v>85</v>
      </c>
      <c r="AV290" s="12" t="s">
        <v>83</v>
      </c>
      <c r="AW290" s="12" t="s">
        <v>34</v>
      </c>
      <c r="AX290" s="12" t="s">
        <v>76</v>
      </c>
      <c r="AY290" s="155" t="s">
        <v>191</v>
      </c>
    </row>
    <row r="291" spans="2:65" s="12" customFormat="1">
      <c r="B291" s="153"/>
      <c r="D291" s="154" t="s">
        <v>205</v>
      </c>
      <c r="E291" s="155" t="s">
        <v>1</v>
      </c>
      <c r="F291" s="156" t="s">
        <v>312</v>
      </c>
      <c r="H291" s="155" t="s">
        <v>1</v>
      </c>
      <c r="I291" s="157"/>
      <c r="L291" s="153"/>
      <c r="M291" s="158"/>
      <c r="T291" s="159"/>
      <c r="AT291" s="155" t="s">
        <v>205</v>
      </c>
      <c r="AU291" s="155" t="s">
        <v>85</v>
      </c>
      <c r="AV291" s="12" t="s">
        <v>83</v>
      </c>
      <c r="AW291" s="12" t="s">
        <v>34</v>
      </c>
      <c r="AX291" s="12" t="s">
        <v>76</v>
      </c>
      <c r="AY291" s="155" t="s">
        <v>191</v>
      </c>
    </row>
    <row r="292" spans="2:65" s="13" customFormat="1">
      <c r="B292" s="160"/>
      <c r="D292" s="154" t="s">
        <v>205</v>
      </c>
      <c r="E292" s="161" t="s">
        <v>1</v>
      </c>
      <c r="F292" s="162" t="s">
        <v>313</v>
      </c>
      <c r="H292" s="163">
        <v>2.1512500000000001</v>
      </c>
      <c r="I292" s="164"/>
      <c r="L292" s="160"/>
      <c r="M292" s="165"/>
      <c r="T292" s="166"/>
      <c r="AT292" s="161" t="s">
        <v>205</v>
      </c>
      <c r="AU292" s="161" t="s">
        <v>85</v>
      </c>
      <c r="AV292" s="13" t="s">
        <v>85</v>
      </c>
      <c r="AW292" s="13" t="s">
        <v>34</v>
      </c>
      <c r="AX292" s="13" t="s">
        <v>76</v>
      </c>
      <c r="AY292" s="161" t="s">
        <v>191</v>
      </c>
    </row>
    <row r="293" spans="2:65" s="15" customFormat="1">
      <c r="B293" s="174"/>
      <c r="D293" s="154" t="s">
        <v>205</v>
      </c>
      <c r="E293" s="175" t="s">
        <v>1</v>
      </c>
      <c r="F293" s="176" t="s">
        <v>274</v>
      </c>
      <c r="H293" s="177">
        <v>2.1512500000000001</v>
      </c>
      <c r="I293" s="178"/>
      <c r="L293" s="174"/>
      <c r="M293" s="179"/>
      <c r="T293" s="180"/>
      <c r="AT293" s="175" t="s">
        <v>205</v>
      </c>
      <c r="AU293" s="175" t="s">
        <v>85</v>
      </c>
      <c r="AV293" s="15" t="s">
        <v>201</v>
      </c>
      <c r="AW293" s="15" t="s">
        <v>34</v>
      </c>
      <c r="AX293" s="15" t="s">
        <v>76</v>
      </c>
      <c r="AY293" s="175" t="s">
        <v>191</v>
      </c>
    </row>
    <row r="294" spans="2:65" s="12" customFormat="1">
      <c r="B294" s="153"/>
      <c r="D294" s="154" t="s">
        <v>205</v>
      </c>
      <c r="E294" s="155" t="s">
        <v>1</v>
      </c>
      <c r="F294" s="156" t="s">
        <v>208</v>
      </c>
      <c r="H294" s="155" t="s">
        <v>1</v>
      </c>
      <c r="I294" s="157"/>
      <c r="L294" s="153"/>
      <c r="M294" s="158"/>
      <c r="T294" s="159"/>
      <c r="AT294" s="155" t="s">
        <v>205</v>
      </c>
      <c r="AU294" s="155" t="s">
        <v>85</v>
      </c>
      <c r="AV294" s="12" t="s">
        <v>83</v>
      </c>
      <c r="AW294" s="12" t="s">
        <v>34</v>
      </c>
      <c r="AX294" s="12" t="s">
        <v>76</v>
      </c>
      <c r="AY294" s="155" t="s">
        <v>191</v>
      </c>
    </row>
    <row r="295" spans="2:65" s="12" customFormat="1">
      <c r="B295" s="153"/>
      <c r="D295" s="154" t="s">
        <v>205</v>
      </c>
      <c r="E295" s="155" t="s">
        <v>1</v>
      </c>
      <c r="F295" s="156" t="s">
        <v>314</v>
      </c>
      <c r="H295" s="155" t="s">
        <v>1</v>
      </c>
      <c r="I295" s="157"/>
      <c r="L295" s="153"/>
      <c r="M295" s="158"/>
      <c r="T295" s="159"/>
      <c r="AT295" s="155" t="s">
        <v>205</v>
      </c>
      <c r="AU295" s="155" t="s">
        <v>85</v>
      </c>
      <c r="AV295" s="12" t="s">
        <v>83</v>
      </c>
      <c r="AW295" s="12" t="s">
        <v>34</v>
      </c>
      <c r="AX295" s="12" t="s">
        <v>76</v>
      </c>
      <c r="AY295" s="155" t="s">
        <v>191</v>
      </c>
    </row>
    <row r="296" spans="2:65" s="13" customFormat="1">
      <c r="B296" s="160"/>
      <c r="D296" s="154" t="s">
        <v>205</v>
      </c>
      <c r="E296" s="161" t="s">
        <v>1</v>
      </c>
      <c r="F296" s="162" t="s">
        <v>315</v>
      </c>
      <c r="H296" s="163">
        <v>1.02</v>
      </c>
      <c r="I296" s="164"/>
      <c r="L296" s="160"/>
      <c r="M296" s="165"/>
      <c r="T296" s="166"/>
      <c r="AT296" s="161" t="s">
        <v>205</v>
      </c>
      <c r="AU296" s="161" t="s">
        <v>85</v>
      </c>
      <c r="AV296" s="13" t="s">
        <v>85</v>
      </c>
      <c r="AW296" s="13" t="s">
        <v>34</v>
      </c>
      <c r="AX296" s="13" t="s">
        <v>76</v>
      </c>
      <c r="AY296" s="161" t="s">
        <v>191</v>
      </c>
    </row>
    <row r="297" spans="2:65" s="15" customFormat="1">
      <c r="B297" s="174"/>
      <c r="D297" s="154" t="s">
        <v>205</v>
      </c>
      <c r="E297" s="175" t="s">
        <v>1</v>
      </c>
      <c r="F297" s="176" t="s">
        <v>274</v>
      </c>
      <c r="H297" s="177">
        <v>1.02</v>
      </c>
      <c r="I297" s="178"/>
      <c r="L297" s="174"/>
      <c r="M297" s="179"/>
      <c r="T297" s="180"/>
      <c r="AT297" s="175" t="s">
        <v>205</v>
      </c>
      <c r="AU297" s="175" t="s">
        <v>85</v>
      </c>
      <c r="AV297" s="15" t="s">
        <v>201</v>
      </c>
      <c r="AW297" s="15" t="s">
        <v>34</v>
      </c>
      <c r="AX297" s="15" t="s">
        <v>76</v>
      </c>
      <c r="AY297" s="175" t="s">
        <v>191</v>
      </c>
    </row>
    <row r="298" spans="2:65" s="14" customFormat="1">
      <c r="B298" s="167"/>
      <c r="D298" s="154" t="s">
        <v>205</v>
      </c>
      <c r="E298" s="168" t="s">
        <v>1</v>
      </c>
      <c r="F298" s="169" t="s">
        <v>217</v>
      </c>
      <c r="H298" s="170">
        <v>3.1712500000000001</v>
      </c>
      <c r="I298" s="171"/>
      <c r="L298" s="167"/>
      <c r="M298" s="172"/>
      <c r="T298" s="173"/>
      <c r="AT298" s="168" t="s">
        <v>205</v>
      </c>
      <c r="AU298" s="168" t="s">
        <v>85</v>
      </c>
      <c r="AV298" s="14" t="s">
        <v>200</v>
      </c>
      <c r="AW298" s="14" t="s">
        <v>34</v>
      </c>
      <c r="AX298" s="14" t="s">
        <v>83</v>
      </c>
      <c r="AY298" s="168" t="s">
        <v>191</v>
      </c>
    </row>
    <row r="299" spans="2:65" s="1" customFormat="1" ht="26.45" customHeight="1">
      <c r="B299" s="32"/>
      <c r="C299" s="136" t="s">
        <v>266</v>
      </c>
      <c r="D299" s="136" t="s">
        <v>195</v>
      </c>
      <c r="E299" s="137" t="s">
        <v>316</v>
      </c>
      <c r="F299" s="138" t="s">
        <v>317</v>
      </c>
      <c r="G299" s="139" t="s">
        <v>198</v>
      </c>
      <c r="H299" s="140">
        <v>17.007000000000001</v>
      </c>
      <c r="I299" s="141"/>
      <c r="J299" s="142">
        <f>ROUND(I299*H299,2)</f>
        <v>0</v>
      </c>
      <c r="K299" s="138" t="s">
        <v>199</v>
      </c>
      <c r="L299" s="32"/>
      <c r="M299" s="143" t="s">
        <v>1</v>
      </c>
      <c r="N299" s="144" t="s">
        <v>41</v>
      </c>
      <c r="P299" s="145">
        <f>O299*H299</f>
        <v>0</v>
      </c>
      <c r="Q299" s="145">
        <v>2.5018699999999998</v>
      </c>
      <c r="R299" s="145">
        <f>Q299*H299</f>
        <v>42.549303090000002</v>
      </c>
      <c r="S299" s="145">
        <v>0</v>
      </c>
      <c r="T299" s="146">
        <f>S299*H299</f>
        <v>0</v>
      </c>
      <c r="AR299" s="147" t="s">
        <v>200</v>
      </c>
      <c r="AT299" s="147" t="s">
        <v>195</v>
      </c>
      <c r="AU299" s="147" t="s">
        <v>85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200</v>
      </c>
      <c r="BM299" s="147" t="s">
        <v>318</v>
      </c>
    </row>
    <row r="300" spans="2:65" s="1" customFormat="1">
      <c r="B300" s="32"/>
      <c r="D300" s="149" t="s">
        <v>203</v>
      </c>
      <c r="F300" s="150" t="s">
        <v>319</v>
      </c>
      <c r="I300" s="151"/>
      <c r="L300" s="32"/>
      <c r="M300" s="152"/>
      <c r="T300" s="56"/>
      <c r="AT300" s="17" t="s">
        <v>203</v>
      </c>
      <c r="AU300" s="17" t="s">
        <v>85</v>
      </c>
    </row>
    <row r="301" spans="2:65" s="12" customFormat="1">
      <c r="B301" s="153"/>
      <c r="D301" s="154" t="s">
        <v>205</v>
      </c>
      <c r="E301" s="155" t="s">
        <v>1</v>
      </c>
      <c r="F301" s="156" t="s">
        <v>206</v>
      </c>
      <c r="H301" s="155" t="s">
        <v>1</v>
      </c>
      <c r="I301" s="157"/>
      <c r="L301" s="153"/>
      <c r="M301" s="158"/>
      <c r="T301" s="159"/>
      <c r="AT301" s="155" t="s">
        <v>205</v>
      </c>
      <c r="AU301" s="155" t="s">
        <v>85</v>
      </c>
      <c r="AV301" s="12" t="s">
        <v>83</v>
      </c>
      <c r="AW301" s="12" t="s">
        <v>34</v>
      </c>
      <c r="AX301" s="12" t="s">
        <v>76</v>
      </c>
      <c r="AY301" s="155" t="s">
        <v>191</v>
      </c>
    </row>
    <row r="302" spans="2:65" s="12" customFormat="1">
      <c r="B302" s="153"/>
      <c r="D302" s="154" t="s">
        <v>205</v>
      </c>
      <c r="E302" s="155" t="s">
        <v>1</v>
      </c>
      <c r="F302" s="156" t="s">
        <v>207</v>
      </c>
      <c r="H302" s="155" t="s">
        <v>1</v>
      </c>
      <c r="I302" s="157"/>
      <c r="L302" s="153"/>
      <c r="M302" s="158"/>
      <c r="T302" s="159"/>
      <c r="AT302" s="155" t="s">
        <v>205</v>
      </c>
      <c r="AU302" s="155" t="s">
        <v>85</v>
      </c>
      <c r="AV302" s="12" t="s">
        <v>83</v>
      </c>
      <c r="AW302" s="12" t="s">
        <v>34</v>
      </c>
      <c r="AX302" s="12" t="s">
        <v>76</v>
      </c>
      <c r="AY302" s="155" t="s">
        <v>191</v>
      </c>
    </row>
    <row r="303" spans="2:65" s="12" customFormat="1">
      <c r="B303" s="153"/>
      <c r="D303" s="154" t="s">
        <v>205</v>
      </c>
      <c r="E303" s="155" t="s">
        <v>1</v>
      </c>
      <c r="F303" s="156" t="s">
        <v>208</v>
      </c>
      <c r="H303" s="155" t="s">
        <v>1</v>
      </c>
      <c r="I303" s="157"/>
      <c r="L303" s="153"/>
      <c r="M303" s="158"/>
      <c r="T303" s="159"/>
      <c r="AT303" s="155" t="s">
        <v>205</v>
      </c>
      <c r="AU303" s="155" t="s">
        <v>85</v>
      </c>
      <c r="AV303" s="12" t="s">
        <v>83</v>
      </c>
      <c r="AW303" s="12" t="s">
        <v>34</v>
      </c>
      <c r="AX303" s="12" t="s">
        <v>76</v>
      </c>
      <c r="AY303" s="155" t="s">
        <v>191</v>
      </c>
    </row>
    <row r="304" spans="2:65" s="12" customFormat="1">
      <c r="B304" s="153"/>
      <c r="D304" s="154" t="s">
        <v>205</v>
      </c>
      <c r="E304" s="155" t="s">
        <v>1</v>
      </c>
      <c r="F304" s="156" t="s">
        <v>320</v>
      </c>
      <c r="H304" s="155" t="s">
        <v>1</v>
      </c>
      <c r="I304" s="157"/>
      <c r="L304" s="153"/>
      <c r="M304" s="158"/>
      <c r="T304" s="159"/>
      <c r="AT304" s="155" t="s">
        <v>205</v>
      </c>
      <c r="AU304" s="155" t="s">
        <v>85</v>
      </c>
      <c r="AV304" s="12" t="s">
        <v>83</v>
      </c>
      <c r="AW304" s="12" t="s">
        <v>34</v>
      </c>
      <c r="AX304" s="12" t="s">
        <v>76</v>
      </c>
      <c r="AY304" s="155" t="s">
        <v>191</v>
      </c>
    </row>
    <row r="305" spans="2:65" s="13" customFormat="1">
      <c r="B305" s="160"/>
      <c r="D305" s="154" t="s">
        <v>205</v>
      </c>
      <c r="E305" s="161" t="s">
        <v>1</v>
      </c>
      <c r="F305" s="162" t="s">
        <v>321</v>
      </c>
      <c r="H305" s="163">
        <v>2.7671999999999999</v>
      </c>
      <c r="I305" s="164"/>
      <c r="L305" s="160"/>
      <c r="M305" s="165"/>
      <c r="T305" s="166"/>
      <c r="AT305" s="161" t="s">
        <v>205</v>
      </c>
      <c r="AU305" s="161" t="s">
        <v>85</v>
      </c>
      <c r="AV305" s="13" t="s">
        <v>85</v>
      </c>
      <c r="AW305" s="13" t="s">
        <v>34</v>
      </c>
      <c r="AX305" s="13" t="s">
        <v>76</v>
      </c>
      <c r="AY305" s="161" t="s">
        <v>191</v>
      </c>
    </row>
    <row r="306" spans="2:65" s="13" customFormat="1">
      <c r="B306" s="160"/>
      <c r="D306" s="154" t="s">
        <v>205</v>
      </c>
      <c r="E306" s="161" t="s">
        <v>1</v>
      </c>
      <c r="F306" s="162" t="s">
        <v>322</v>
      </c>
      <c r="H306" s="163">
        <v>14.2395</v>
      </c>
      <c r="I306" s="164"/>
      <c r="L306" s="160"/>
      <c r="M306" s="165"/>
      <c r="T306" s="166"/>
      <c r="AT306" s="161" t="s">
        <v>205</v>
      </c>
      <c r="AU306" s="161" t="s">
        <v>85</v>
      </c>
      <c r="AV306" s="13" t="s">
        <v>85</v>
      </c>
      <c r="AW306" s="13" t="s">
        <v>34</v>
      </c>
      <c r="AX306" s="13" t="s">
        <v>76</v>
      </c>
      <c r="AY306" s="161" t="s">
        <v>191</v>
      </c>
    </row>
    <row r="307" spans="2:65" s="14" customFormat="1">
      <c r="B307" s="167"/>
      <c r="D307" s="154" t="s">
        <v>205</v>
      </c>
      <c r="E307" s="168" t="s">
        <v>1</v>
      </c>
      <c r="F307" s="169" t="s">
        <v>217</v>
      </c>
      <c r="H307" s="170">
        <v>17.006699999999999</v>
      </c>
      <c r="I307" s="171"/>
      <c r="L307" s="167"/>
      <c r="M307" s="172"/>
      <c r="T307" s="173"/>
      <c r="AT307" s="168" t="s">
        <v>205</v>
      </c>
      <c r="AU307" s="168" t="s">
        <v>85</v>
      </c>
      <c r="AV307" s="14" t="s">
        <v>200</v>
      </c>
      <c r="AW307" s="14" t="s">
        <v>34</v>
      </c>
      <c r="AX307" s="14" t="s">
        <v>83</v>
      </c>
      <c r="AY307" s="168" t="s">
        <v>191</v>
      </c>
    </row>
    <row r="308" spans="2:65" s="1" customFormat="1" ht="26.45" customHeight="1">
      <c r="B308" s="32"/>
      <c r="C308" s="136" t="s">
        <v>285</v>
      </c>
      <c r="D308" s="136" t="s">
        <v>195</v>
      </c>
      <c r="E308" s="137" t="s">
        <v>323</v>
      </c>
      <c r="F308" s="138" t="s">
        <v>324</v>
      </c>
      <c r="G308" s="139" t="s">
        <v>198</v>
      </c>
      <c r="H308" s="140">
        <v>1.2909999999999999</v>
      </c>
      <c r="I308" s="141"/>
      <c r="J308" s="142">
        <f>ROUND(I308*H308,2)</f>
        <v>0</v>
      </c>
      <c r="K308" s="138" t="s">
        <v>199</v>
      </c>
      <c r="L308" s="32"/>
      <c r="M308" s="143" t="s">
        <v>1</v>
      </c>
      <c r="N308" s="144" t="s">
        <v>41</v>
      </c>
      <c r="P308" s="145">
        <f>O308*H308</f>
        <v>0</v>
      </c>
      <c r="Q308" s="145">
        <v>2.5018699999999998</v>
      </c>
      <c r="R308" s="145">
        <f>Q308*H308</f>
        <v>3.2299141699999994</v>
      </c>
      <c r="S308" s="145">
        <v>0</v>
      </c>
      <c r="T308" s="146">
        <f>S308*H308</f>
        <v>0</v>
      </c>
      <c r="AR308" s="147" t="s">
        <v>200</v>
      </c>
      <c r="AT308" s="147" t="s">
        <v>195</v>
      </c>
      <c r="AU308" s="147" t="s">
        <v>85</v>
      </c>
      <c r="AY308" s="17" t="s">
        <v>191</v>
      </c>
      <c r="BE308" s="148">
        <f>IF(N308="základní",J308,0)</f>
        <v>0</v>
      </c>
      <c r="BF308" s="148">
        <f>IF(N308="snížená",J308,0)</f>
        <v>0</v>
      </c>
      <c r="BG308" s="148">
        <f>IF(N308="zákl. přenesená",J308,0)</f>
        <v>0</v>
      </c>
      <c r="BH308" s="148">
        <f>IF(N308="sníž. přenesená",J308,0)</f>
        <v>0</v>
      </c>
      <c r="BI308" s="148">
        <f>IF(N308="nulová",J308,0)</f>
        <v>0</v>
      </c>
      <c r="BJ308" s="17" t="s">
        <v>83</v>
      </c>
      <c r="BK308" s="148">
        <f>ROUND(I308*H308,2)</f>
        <v>0</v>
      </c>
      <c r="BL308" s="17" t="s">
        <v>200</v>
      </c>
      <c r="BM308" s="147" t="s">
        <v>325</v>
      </c>
    </row>
    <row r="309" spans="2:65" s="1" customFormat="1">
      <c r="B309" s="32"/>
      <c r="D309" s="149" t="s">
        <v>203</v>
      </c>
      <c r="F309" s="150" t="s">
        <v>326</v>
      </c>
      <c r="I309" s="151"/>
      <c r="L309" s="32"/>
      <c r="M309" s="152"/>
      <c r="T309" s="56"/>
      <c r="AT309" s="17" t="s">
        <v>203</v>
      </c>
      <c r="AU309" s="17" t="s">
        <v>85</v>
      </c>
    </row>
    <row r="310" spans="2:65" s="12" customFormat="1">
      <c r="B310" s="153"/>
      <c r="D310" s="154" t="s">
        <v>205</v>
      </c>
      <c r="E310" s="155" t="s">
        <v>1</v>
      </c>
      <c r="F310" s="156" t="s">
        <v>206</v>
      </c>
      <c r="H310" s="155" t="s">
        <v>1</v>
      </c>
      <c r="I310" s="157"/>
      <c r="L310" s="153"/>
      <c r="M310" s="158"/>
      <c r="T310" s="159"/>
      <c r="AT310" s="155" t="s">
        <v>205</v>
      </c>
      <c r="AU310" s="155" t="s">
        <v>85</v>
      </c>
      <c r="AV310" s="12" t="s">
        <v>83</v>
      </c>
      <c r="AW310" s="12" t="s">
        <v>34</v>
      </c>
      <c r="AX310" s="12" t="s">
        <v>76</v>
      </c>
      <c r="AY310" s="155" t="s">
        <v>191</v>
      </c>
    </row>
    <row r="311" spans="2:65" s="12" customFormat="1">
      <c r="B311" s="153"/>
      <c r="D311" s="154" t="s">
        <v>205</v>
      </c>
      <c r="E311" s="155" t="s">
        <v>1</v>
      </c>
      <c r="F311" s="156" t="s">
        <v>207</v>
      </c>
      <c r="H311" s="155" t="s">
        <v>1</v>
      </c>
      <c r="I311" s="157"/>
      <c r="L311" s="153"/>
      <c r="M311" s="158"/>
      <c r="T311" s="159"/>
      <c r="AT311" s="155" t="s">
        <v>205</v>
      </c>
      <c r="AU311" s="155" t="s">
        <v>85</v>
      </c>
      <c r="AV311" s="12" t="s">
        <v>83</v>
      </c>
      <c r="AW311" s="12" t="s">
        <v>34</v>
      </c>
      <c r="AX311" s="12" t="s">
        <v>76</v>
      </c>
      <c r="AY311" s="155" t="s">
        <v>191</v>
      </c>
    </row>
    <row r="312" spans="2:65" s="12" customFormat="1">
      <c r="B312" s="153"/>
      <c r="D312" s="154" t="s">
        <v>205</v>
      </c>
      <c r="E312" s="155" t="s">
        <v>1</v>
      </c>
      <c r="F312" s="156" t="s">
        <v>208</v>
      </c>
      <c r="H312" s="155" t="s">
        <v>1</v>
      </c>
      <c r="I312" s="157"/>
      <c r="L312" s="153"/>
      <c r="M312" s="158"/>
      <c r="T312" s="159"/>
      <c r="AT312" s="155" t="s">
        <v>205</v>
      </c>
      <c r="AU312" s="155" t="s">
        <v>85</v>
      </c>
      <c r="AV312" s="12" t="s">
        <v>83</v>
      </c>
      <c r="AW312" s="12" t="s">
        <v>34</v>
      </c>
      <c r="AX312" s="12" t="s">
        <v>76</v>
      </c>
      <c r="AY312" s="155" t="s">
        <v>191</v>
      </c>
    </row>
    <row r="313" spans="2:65" s="12" customFormat="1">
      <c r="B313" s="153"/>
      <c r="D313" s="154" t="s">
        <v>205</v>
      </c>
      <c r="E313" s="155" t="s">
        <v>1</v>
      </c>
      <c r="F313" s="156" t="s">
        <v>327</v>
      </c>
      <c r="H313" s="155" t="s">
        <v>1</v>
      </c>
      <c r="I313" s="157"/>
      <c r="L313" s="153"/>
      <c r="M313" s="158"/>
      <c r="T313" s="159"/>
      <c r="AT313" s="155" t="s">
        <v>205</v>
      </c>
      <c r="AU313" s="155" t="s">
        <v>85</v>
      </c>
      <c r="AV313" s="12" t="s">
        <v>83</v>
      </c>
      <c r="AW313" s="12" t="s">
        <v>34</v>
      </c>
      <c r="AX313" s="12" t="s">
        <v>76</v>
      </c>
      <c r="AY313" s="155" t="s">
        <v>191</v>
      </c>
    </row>
    <row r="314" spans="2:65" s="13" customFormat="1">
      <c r="B314" s="160"/>
      <c r="D314" s="154" t="s">
        <v>205</v>
      </c>
      <c r="E314" s="161" t="s">
        <v>1</v>
      </c>
      <c r="F314" s="162" t="s">
        <v>328</v>
      </c>
      <c r="H314" s="163">
        <v>1.2907500000000001</v>
      </c>
      <c r="I314" s="164"/>
      <c r="L314" s="160"/>
      <c r="M314" s="165"/>
      <c r="T314" s="166"/>
      <c r="AT314" s="161" t="s">
        <v>205</v>
      </c>
      <c r="AU314" s="161" t="s">
        <v>85</v>
      </c>
      <c r="AV314" s="13" t="s">
        <v>85</v>
      </c>
      <c r="AW314" s="13" t="s">
        <v>34</v>
      </c>
      <c r="AX314" s="13" t="s">
        <v>76</v>
      </c>
      <c r="AY314" s="161" t="s">
        <v>191</v>
      </c>
    </row>
    <row r="315" spans="2:65" s="14" customFormat="1">
      <c r="B315" s="167"/>
      <c r="D315" s="154" t="s">
        <v>205</v>
      </c>
      <c r="E315" s="168" t="s">
        <v>1</v>
      </c>
      <c r="F315" s="169" t="s">
        <v>217</v>
      </c>
      <c r="H315" s="170">
        <v>1.2907500000000001</v>
      </c>
      <c r="I315" s="171"/>
      <c r="L315" s="167"/>
      <c r="M315" s="172"/>
      <c r="T315" s="173"/>
      <c r="AT315" s="168" t="s">
        <v>205</v>
      </c>
      <c r="AU315" s="168" t="s">
        <v>85</v>
      </c>
      <c r="AV315" s="14" t="s">
        <v>200</v>
      </c>
      <c r="AW315" s="14" t="s">
        <v>34</v>
      </c>
      <c r="AX315" s="14" t="s">
        <v>83</v>
      </c>
      <c r="AY315" s="168" t="s">
        <v>191</v>
      </c>
    </row>
    <row r="316" spans="2:65" s="1" customFormat="1" ht="24" customHeight="1">
      <c r="B316" s="32"/>
      <c r="C316" s="136" t="s">
        <v>329</v>
      </c>
      <c r="D316" s="136" t="s">
        <v>195</v>
      </c>
      <c r="E316" s="137" t="s">
        <v>330</v>
      </c>
      <c r="F316" s="138" t="s">
        <v>331</v>
      </c>
      <c r="G316" s="139" t="s">
        <v>271</v>
      </c>
      <c r="H316" s="140">
        <v>0.15</v>
      </c>
      <c r="I316" s="141"/>
      <c r="J316" s="142">
        <f>ROUND(I316*H316,2)</f>
        <v>0</v>
      </c>
      <c r="K316" s="138" t="s">
        <v>199</v>
      </c>
      <c r="L316" s="32"/>
      <c r="M316" s="143" t="s">
        <v>1</v>
      </c>
      <c r="N316" s="144" t="s">
        <v>41</v>
      </c>
      <c r="P316" s="145">
        <f>O316*H316</f>
        <v>0</v>
      </c>
      <c r="Q316" s="145">
        <v>1.06277</v>
      </c>
      <c r="R316" s="145">
        <f>Q316*H316</f>
        <v>0.15941549999999999</v>
      </c>
      <c r="S316" s="145">
        <v>0</v>
      </c>
      <c r="T316" s="146">
        <f>S316*H316</f>
        <v>0</v>
      </c>
      <c r="AR316" s="147" t="s">
        <v>200</v>
      </c>
      <c r="AT316" s="147" t="s">
        <v>195</v>
      </c>
      <c r="AU316" s="147" t="s">
        <v>85</v>
      </c>
      <c r="AY316" s="17" t="s">
        <v>191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83</v>
      </c>
      <c r="BK316" s="148">
        <f>ROUND(I316*H316,2)</f>
        <v>0</v>
      </c>
      <c r="BL316" s="17" t="s">
        <v>200</v>
      </c>
      <c r="BM316" s="147" t="s">
        <v>332</v>
      </c>
    </row>
    <row r="317" spans="2:65" s="1" customFormat="1">
      <c r="B317" s="32"/>
      <c r="D317" s="149" t="s">
        <v>203</v>
      </c>
      <c r="F317" s="150" t="s">
        <v>333</v>
      </c>
      <c r="I317" s="151"/>
      <c r="L317" s="32"/>
      <c r="M317" s="152"/>
      <c r="T317" s="56"/>
      <c r="AT317" s="17" t="s">
        <v>203</v>
      </c>
      <c r="AU317" s="17" t="s">
        <v>85</v>
      </c>
    </row>
    <row r="318" spans="2:65" s="12" customFormat="1">
      <c r="B318" s="153"/>
      <c r="D318" s="154" t="s">
        <v>205</v>
      </c>
      <c r="E318" s="155" t="s">
        <v>1</v>
      </c>
      <c r="F318" s="156" t="s">
        <v>206</v>
      </c>
      <c r="H318" s="155" t="s">
        <v>1</v>
      </c>
      <c r="I318" s="157"/>
      <c r="L318" s="153"/>
      <c r="M318" s="158"/>
      <c r="T318" s="159"/>
      <c r="AT318" s="155" t="s">
        <v>205</v>
      </c>
      <c r="AU318" s="155" t="s">
        <v>85</v>
      </c>
      <c r="AV318" s="12" t="s">
        <v>83</v>
      </c>
      <c r="AW318" s="12" t="s">
        <v>34</v>
      </c>
      <c r="AX318" s="12" t="s">
        <v>76</v>
      </c>
      <c r="AY318" s="155" t="s">
        <v>191</v>
      </c>
    </row>
    <row r="319" spans="2:65" s="12" customFormat="1">
      <c r="B319" s="153"/>
      <c r="D319" s="154" t="s">
        <v>205</v>
      </c>
      <c r="E319" s="155" t="s">
        <v>1</v>
      </c>
      <c r="F319" s="156" t="s">
        <v>207</v>
      </c>
      <c r="H319" s="155" t="s">
        <v>1</v>
      </c>
      <c r="I319" s="157"/>
      <c r="L319" s="153"/>
      <c r="M319" s="158"/>
      <c r="T319" s="159"/>
      <c r="AT319" s="155" t="s">
        <v>205</v>
      </c>
      <c r="AU319" s="155" t="s">
        <v>85</v>
      </c>
      <c r="AV319" s="12" t="s">
        <v>83</v>
      </c>
      <c r="AW319" s="12" t="s">
        <v>34</v>
      </c>
      <c r="AX319" s="12" t="s">
        <v>76</v>
      </c>
      <c r="AY319" s="155" t="s">
        <v>191</v>
      </c>
    </row>
    <row r="320" spans="2:65" s="12" customFormat="1">
      <c r="B320" s="153"/>
      <c r="D320" s="154" t="s">
        <v>205</v>
      </c>
      <c r="E320" s="155" t="s">
        <v>1</v>
      </c>
      <c r="F320" s="156" t="s">
        <v>208</v>
      </c>
      <c r="H320" s="155" t="s">
        <v>1</v>
      </c>
      <c r="I320" s="157"/>
      <c r="L320" s="153"/>
      <c r="M320" s="158"/>
      <c r="T320" s="159"/>
      <c r="AT320" s="155" t="s">
        <v>205</v>
      </c>
      <c r="AU320" s="155" t="s">
        <v>85</v>
      </c>
      <c r="AV320" s="12" t="s">
        <v>83</v>
      </c>
      <c r="AW320" s="12" t="s">
        <v>34</v>
      </c>
      <c r="AX320" s="12" t="s">
        <v>76</v>
      </c>
      <c r="AY320" s="155" t="s">
        <v>191</v>
      </c>
    </row>
    <row r="321" spans="2:65" s="13" customFormat="1">
      <c r="B321" s="160"/>
      <c r="D321" s="154" t="s">
        <v>205</v>
      </c>
      <c r="E321" s="161" t="s">
        <v>1</v>
      </c>
      <c r="F321" s="162" t="s">
        <v>334</v>
      </c>
      <c r="H321" s="163">
        <v>0.1208142</v>
      </c>
      <c r="I321" s="164"/>
      <c r="L321" s="160"/>
      <c r="M321" s="165"/>
      <c r="T321" s="166"/>
      <c r="AT321" s="161" t="s">
        <v>205</v>
      </c>
      <c r="AU321" s="161" t="s">
        <v>85</v>
      </c>
      <c r="AV321" s="13" t="s">
        <v>85</v>
      </c>
      <c r="AW321" s="13" t="s">
        <v>34</v>
      </c>
      <c r="AX321" s="13" t="s">
        <v>76</v>
      </c>
      <c r="AY321" s="161" t="s">
        <v>191</v>
      </c>
    </row>
    <row r="322" spans="2:65" s="12" customFormat="1">
      <c r="B322" s="153"/>
      <c r="D322" s="154" t="s">
        <v>205</v>
      </c>
      <c r="E322" s="155" t="s">
        <v>1</v>
      </c>
      <c r="F322" s="156" t="s">
        <v>208</v>
      </c>
      <c r="H322" s="155" t="s">
        <v>1</v>
      </c>
      <c r="I322" s="157"/>
      <c r="L322" s="153"/>
      <c r="M322" s="158"/>
      <c r="T322" s="159"/>
      <c r="AT322" s="155" t="s">
        <v>205</v>
      </c>
      <c r="AU322" s="155" t="s">
        <v>85</v>
      </c>
      <c r="AV322" s="12" t="s">
        <v>83</v>
      </c>
      <c r="AW322" s="12" t="s">
        <v>34</v>
      </c>
      <c r="AX322" s="12" t="s">
        <v>76</v>
      </c>
      <c r="AY322" s="155" t="s">
        <v>191</v>
      </c>
    </row>
    <row r="323" spans="2:65" s="12" customFormat="1">
      <c r="B323" s="153"/>
      <c r="D323" s="154" t="s">
        <v>205</v>
      </c>
      <c r="E323" s="155" t="s">
        <v>1</v>
      </c>
      <c r="F323" s="156" t="s">
        <v>314</v>
      </c>
      <c r="H323" s="155" t="s">
        <v>1</v>
      </c>
      <c r="I323" s="157"/>
      <c r="L323" s="153"/>
      <c r="M323" s="158"/>
      <c r="T323" s="159"/>
      <c r="AT323" s="155" t="s">
        <v>205</v>
      </c>
      <c r="AU323" s="155" t="s">
        <v>85</v>
      </c>
      <c r="AV323" s="12" t="s">
        <v>83</v>
      </c>
      <c r="AW323" s="12" t="s">
        <v>34</v>
      </c>
      <c r="AX323" s="12" t="s">
        <v>76</v>
      </c>
      <c r="AY323" s="155" t="s">
        <v>191</v>
      </c>
    </row>
    <row r="324" spans="2:65" s="13" customFormat="1">
      <c r="B324" s="160"/>
      <c r="D324" s="154" t="s">
        <v>205</v>
      </c>
      <c r="E324" s="161" t="s">
        <v>1</v>
      </c>
      <c r="F324" s="162" t="s">
        <v>335</v>
      </c>
      <c r="H324" s="163">
        <v>2.94372E-2</v>
      </c>
      <c r="I324" s="164"/>
      <c r="L324" s="160"/>
      <c r="M324" s="165"/>
      <c r="T324" s="166"/>
      <c r="AT324" s="161" t="s">
        <v>205</v>
      </c>
      <c r="AU324" s="161" t="s">
        <v>85</v>
      </c>
      <c r="AV324" s="13" t="s">
        <v>85</v>
      </c>
      <c r="AW324" s="13" t="s">
        <v>34</v>
      </c>
      <c r="AX324" s="13" t="s">
        <v>76</v>
      </c>
      <c r="AY324" s="161" t="s">
        <v>191</v>
      </c>
    </row>
    <row r="325" spans="2:65" s="14" customFormat="1">
      <c r="B325" s="167"/>
      <c r="D325" s="154" t="s">
        <v>205</v>
      </c>
      <c r="E325" s="168" t="s">
        <v>1</v>
      </c>
      <c r="F325" s="169" t="s">
        <v>217</v>
      </c>
      <c r="H325" s="170">
        <v>0.15025140000000001</v>
      </c>
      <c r="I325" s="171"/>
      <c r="L325" s="167"/>
      <c r="M325" s="172"/>
      <c r="T325" s="173"/>
      <c r="AT325" s="168" t="s">
        <v>205</v>
      </c>
      <c r="AU325" s="168" t="s">
        <v>85</v>
      </c>
      <c r="AV325" s="14" t="s">
        <v>200</v>
      </c>
      <c r="AW325" s="14" t="s">
        <v>34</v>
      </c>
      <c r="AX325" s="14" t="s">
        <v>83</v>
      </c>
      <c r="AY325" s="168" t="s">
        <v>191</v>
      </c>
    </row>
    <row r="326" spans="2:65" s="1" customFormat="1" ht="24" customHeight="1">
      <c r="B326" s="32"/>
      <c r="C326" s="136" t="s">
        <v>336</v>
      </c>
      <c r="D326" s="136" t="s">
        <v>195</v>
      </c>
      <c r="E326" s="137" t="s">
        <v>337</v>
      </c>
      <c r="F326" s="138" t="s">
        <v>338</v>
      </c>
      <c r="G326" s="139" t="s">
        <v>271</v>
      </c>
      <c r="H326" s="140">
        <v>0.58499999999999996</v>
      </c>
      <c r="I326" s="141"/>
      <c r="J326" s="142">
        <f>ROUND(I326*H326,2)</f>
        <v>0</v>
      </c>
      <c r="K326" s="138" t="s">
        <v>199</v>
      </c>
      <c r="L326" s="32"/>
      <c r="M326" s="143" t="s">
        <v>1</v>
      </c>
      <c r="N326" s="144" t="s">
        <v>41</v>
      </c>
      <c r="P326" s="145">
        <f>O326*H326</f>
        <v>0</v>
      </c>
      <c r="Q326" s="145">
        <v>1.0606199999999999</v>
      </c>
      <c r="R326" s="145">
        <f>Q326*H326</f>
        <v>0.62046269999999992</v>
      </c>
      <c r="S326" s="145">
        <v>0</v>
      </c>
      <c r="T326" s="146">
        <f>S326*H326</f>
        <v>0</v>
      </c>
      <c r="AR326" s="147" t="s">
        <v>200</v>
      </c>
      <c r="AT326" s="147" t="s">
        <v>195</v>
      </c>
      <c r="AU326" s="147" t="s">
        <v>85</v>
      </c>
      <c r="AY326" s="17" t="s">
        <v>191</v>
      </c>
      <c r="BE326" s="148">
        <f>IF(N326="základní",J326,0)</f>
        <v>0</v>
      </c>
      <c r="BF326" s="148">
        <f>IF(N326="snížená",J326,0)</f>
        <v>0</v>
      </c>
      <c r="BG326" s="148">
        <f>IF(N326="zákl. přenesená",J326,0)</f>
        <v>0</v>
      </c>
      <c r="BH326" s="148">
        <f>IF(N326="sníž. přenesená",J326,0)</f>
        <v>0</v>
      </c>
      <c r="BI326" s="148">
        <f>IF(N326="nulová",J326,0)</f>
        <v>0</v>
      </c>
      <c r="BJ326" s="17" t="s">
        <v>83</v>
      </c>
      <c r="BK326" s="148">
        <f>ROUND(I326*H326,2)</f>
        <v>0</v>
      </c>
      <c r="BL326" s="17" t="s">
        <v>200</v>
      </c>
      <c r="BM326" s="147" t="s">
        <v>339</v>
      </c>
    </row>
    <row r="327" spans="2:65" s="1" customFormat="1">
      <c r="B327" s="32"/>
      <c r="D327" s="149" t="s">
        <v>203</v>
      </c>
      <c r="F327" s="150" t="s">
        <v>340</v>
      </c>
      <c r="I327" s="151"/>
      <c r="L327" s="32"/>
      <c r="M327" s="152"/>
      <c r="T327" s="56"/>
      <c r="AT327" s="17" t="s">
        <v>203</v>
      </c>
      <c r="AU327" s="17" t="s">
        <v>85</v>
      </c>
    </row>
    <row r="328" spans="2:65" s="12" customFormat="1">
      <c r="B328" s="153"/>
      <c r="D328" s="154" t="s">
        <v>205</v>
      </c>
      <c r="E328" s="155" t="s">
        <v>1</v>
      </c>
      <c r="F328" s="156" t="s">
        <v>206</v>
      </c>
      <c r="H328" s="155" t="s">
        <v>1</v>
      </c>
      <c r="I328" s="157"/>
      <c r="L328" s="153"/>
      <c r="M328" s="158"/>
      <c r="T328" s="159"/>
      <c r="AT328" s="155" t="s">
        <v>205</v>
      </c>
      <c r="AU328" s="155" t="s">
        <v>85</v>
      </c>
      <c r="AV328" s="12" t="s">
        <v>83</v>
      </c>
      <c r="AW328" s="12" t="s">
        <v>34</v>
      </c>
      <c r="AX328" s="12" t="s">
        <v>76</v>
      </c>
      <c r="AY328" s="155" t="s">
        <v>191</v>
      </c>
    </row>
    <row r="329" spans="2:65" s="12" customFormat="1">
      <c r="B329" s="153"/>
      <c r="D329" s="154" t="s">
        <v>205</v>
      </c>
      <c r="E329" s="155" t="s">
        <v>1</v>
      </c>
      <c r="F329" s="156" t="s">
        <v>207</v>
      </c>
      <c r="H329" s="155" t="s">
        <v>1</v>
      </c>
      <c r="I329" s="157"/>
      <c r="L329" s="153"/>
      <c r="M329" s="158"/>
      <c r="T329" s="159"/>
      <c r="AT329" s="155" t="s">
        <v>205</v>
      </c>
      <c r="AU329" s="155" t="s">
        <v>85</v>
      </c>
      <c r="AV329" s="12" t="s">
        <v>83</v>
      </c>
      <c r="AW329" s="12" t="s">
        <v>34</v>
      </c>
      <c r="AX329" s="12" t="s">
        <v>76</v>
      </c>
      <c r="AY329" s="155" t="s">
        <v>191</v>
      </c>
    </row>
    <row r="330" spans="2:65" s="12" customFormat="1">
      <c r="B330" s="153"/>
      <c r="D330" s="154" t="s">
        <v>205</v>
      </c>
      <c r="E330" s="155" t="s">
        <v>1</v>
      </c>
      <c r="F330" s="156" t="s">
        <v>208</v>
      </c>
      <c r="H330" s="155" t="s">
        <v>1</v>
      </c>
      <c r="I330" s="157"/>
      <c r="L330" s="153"/>
      <c r="M330" s="158"/>
      <c r="T330" s="159"/>
      <c r="AT330" s="155" t="s">
        <v>205</v>
      </c>
      <c r="AU330" s="155" t="s">
        <v>85</v>
      </c>
      <c r="AV330" s="12" t="s">
        <v>83</v>
      </c>
      <c r="AW330" s="12" t="s">
        <v>34</v>
      </c>
      <c r="AX330" s="12" t="s">
        <v>76</v>
      </c>
      <c r="AY330" s="155" t="s">
        <v>191</v>
      </c>
    </row>
    <row r="331" spans="2:65" s="12" customFormat="1">
      <c r="B331" s="153"/>
      <c r="D331" s="154" t="s">
        <v>205</v>
      </c>
      <c r="E331" s="155" t="s">
        <v>1</v>
      </c>
      <c r="F331" s="156" t="s">
        <v>320</v>
      </c>
      <c r="H331" s="155" t="s">
        <v>1</v>
      </c>
      <c r="I331" s="157"/>
      <c r="L331" s="153"/>
      <c r="M331" s="158"/>
      <c r="T331" s="159"/>
      <c r="AT331" s="155" t="s">
        <v>205</v>
      </c>
      <c r="AU331" s="155" t="s">
        <v>85</v>
      </c>
      <c r="AV331" s="12" t="s">
        <v>83</v>
      </c>
      <c r="AW331" s="12" t="s">
        <v>34</v>
      </c>
      <c r="AX331" s="12" t="s">
        <v>76</v>
      </c>
      <c r="AY331" s="155" t="s">
        <v>191</v>
      </c>
    </row>
    <row r="332" spans="2:65" s="13" customFormat="1">
      <c r="B332" s="160"/>
      <c r="D332" s="154" t="s">
        <v>205</v>
      </c>
      <c r="E332" s="161" t="s">
        <v>1</v>
      </c>
      <c r="F332" s="162" t="s">
        <v>341</v>
      </c>
      <c r="H332" s="163">
        <v>0.58495865999999996</v>
      </c>
      <c r="I332" s="164"/>
      <c r="L332" s="160"/>
      <c r="M332" s="165"/>
      <c r="T332" s="166"/>
      <c r="AT332" s="161" t="s">
        <v>205</v>
      </c>
      <c r="AU332" s="161" t="s">
        <v>85</v>
      </c>
      <c r="AV332" s="13" t="s">
        <v>85</v>
      </c>
      <c r="AW332" s="13" t="s">
        <v>34</v>
      </c>
      <c r="AX332" s="13" t="s">
        <v>76</v>
      </c>
      <c r="AY332" s="161" t="s">
        <v>191</v>
      </c>
    </row>
    <row r="333" spans="2:65" s="14" customFormat="1">
      <c r="B333" s="167"/>
      <c r="D333" s="154" t="s">
        <v>205</v>
      </c>
      <c r="E333" s="168" t="s">
        <v>1</v>
      </c>
      <c r="F333" s="169" t="s">
        <v>217</v>
      </c>
      <c r="H333" s="170">
        <v>0.58495865999999996</v>
      </c>
      <c r="I333" s="171"/>
      <c r="L333" s="167"/>
      <c r="M333" s="172"/>
      <c r="T333" s="173"/>
      <c r="AT333" s="168" t="s">
        <v>205</v>
      </c>
      <c r="AU333" s="168" t="s">
        <v>85</v>
      </c>
      <c r="AV333" s="14" t="s">
        <v>200</v>
      </c>
      <c r="AW333" s="14" t="s">
        <v>34</v>
      </c>
      <c r="AX333" s="14" t="s">
        <v>83</v>
      </c>
      <c r="AY333" s="168" t="s">
        <v>191</v>
      </c>
    </row>
    <row r="334" spans="2:65" s="11" customFormat="1" ht="22.9" customHeight="1">
      <c r="B334" s="124"/>
      <c r="D334" s="125" t="s">
        <v>75</v>
      </c>
      <c r="E334" s="134" t="s">
        <v>201</v>
      </c>
      <c r="F334" s="134" t="s">
        <v>342</v>
      </c>
      <c r="I334" s="127"/>
      <c r="J334" s="135">
        <f>BK334</f>
        <v>0</v>
      </c>
      <c r="L334" s="124"/>
      <c r="M334" s="129"/>
      <c r="P334" s="130">
        <f>SUM(P335:P410)</f>
        <v>0</v>
      </c>
      <c r="R334" s="130">
        <f>SUM(R335:R410)</f>
        <v>39.37532611000001</v>
      </c>
      <c r="T334" s="131">
        <f>SUM(T335:T410)</f>
        <v>0</v>
      </c>
      <c r="AR334" s="125" t="s">
        <v>83</v>
      </c>
      <c r="AT334" s="132" t="s">
        <v>75</v>
      </c>
      <c r="AU334" s="132" t="s">
        <v>83</v>
      </c>
      <c r="AY334" s="125" t="s">
        <v>191</v>
      </c>
      <c r="BK334" s="133">
        <f>SUM(BK335:BK410)</f>
        <v>0</v>
      </c>
    </row>
    <row r="335" spans="2:65" s="1" customFormat="1" ht="40.9" customHeight="1">
      <c r="B335" s="32"/>
      <c r="C335" s="136" t="s">
        <v>7</v>
      </c>
      <c r="D335" s="136" t="s">
        <v>195</v>
      </c>
      <c r="E335" s="137" t="s">
        <v>343</v>
      </c>
      <c r="F335" s="138" t="s">
        <v>344</v>
      </c>
      <c r="G335" s="139" t="s">
        <v>289</v>
      </c>
      <c r="H335" s="140">
        <v>29.7</v>
      </c>
      <c r="I335" s="141"/>
      <c r="J335" s="142">
        <f>ROUND(I335*H335,2)</f>
        <v>0</v>
      </c>
      <c r="K335" s="138" t="s">
        <v>199</v>
      </c>
      <c r="L335" s="32"/>
      <c r="M335" s="143" t="s">
        <v>1</v>
      </c>
      <c r="N335" s="144" t="s">
        <v>41</v>
      </c>
      <c r="P335" s="145">
        <f>O335*H335</f>
        <v>0</v>
      </c>
      <c r="Q335" s="145">
        <v>0.73558000000000001</v>
      </c>
      <c r="R335" s="145">
        <f>Q335*H335</f>
        <v>21.846726</v>
      </c>
      <c r="S335" s="145">
        <v>0</v>
      </c>
      <c r="T335" s="146">
        <f>S335*H335</f>
        <v>0</v>
      </c>
      <c r="AR335" s="147" t="s">
        <v>200</v>
      </c>
      <c r="AT335" s="147" t="s">
        <v>195</v>
      </c>
      <c r="AU335" s="147" t="s">
        <v>85</v>
      </c>
      <c r="AY335" s="17" t="s">
        <v>191</v>
      </c>
      <c r="BE335" s="148">
        <f>IF(N335="základní",J335,0)</f>
        <v>0</v>
      </c>
      <c r="BF335" s="148">
        <f>IF(N335="snížená",J335,0)</f>
        <v>0</v>
      </c>
      <c r="BG335" s="148">
        <f>IF(N335="zákl. přenesená",J335,0)</f>
        <v>0</v>
      </c>
      <c r="BH335" s="148">
        <f>IF(N335="sníž. přenesená",J335,0)</f>
        <v>0</v>
      </c>
      <c r="BI335" s="148">
        <f>IF(N335="nulová",J335,0)</f>
        <v>0</v>
      </c>
      <c r="BJ335" s="17" t="s">
        <v>83</v>
      </c>
      <c r="BK335" s="148">
        <f>ROUND(I335*H335,2)</f>
        <v>0</v>
      </c>
      <c r="BL335" s="17" t="s">
        <v>200</v>
      </c>
      <c r="BM335" s="147" t="s">
        <v>345</v>
      </c>
    </row>
    <row r="336" spans="2:65" s="1" customFormat="1">
      <c r="B336" s="32"/>
      <c r="D336" s="149" t="s">
        <v>203</v>
      </c>
      <c r="F336" s="150" t="s">
        <v>346</v>
      </c>
      <c r="I336" s="151"/>
      <c r="L336" s="32"/>
      <c r="M336" s="152"/>
      <c r="T336" s="56"/>
      <c r="AT336" s="17" t="s">
        <v>203</v>
      </c>
      <c r="AU336" s="17" t="s">
        <v>85</v>
      </c>
    </row>
    <row r="337" spans="2:65" s="12" customFormat="1">
      <c r="B337" s="153"/>
      <c r="D337" s="154" t="s">
        <v>205</v>
      </c>
      <c r="E337" s="155" t="s">
        <v>1</v>
      </c>
      <c r="F337" s="156" t="s">
        <v>347</v>
      </c>
      <c r="H337" s="155" t="s">
        <v>1</v>
      </c>
      <c r="I337" s="157"/>
      <c r="L337" s="153"/>
      <c r="M337" s="158"/>
      <c r="T337" s="159"/>
      <c r="AT337" s="155" t="s">
        <v>205</v>
      </c>
      <c r="AU337" s="155" t="s">
        <v>85</v>
      </c>
      <c r="AV337" s="12" t="s">
        <v>83</v>
      </c>
      <c r="AW337" s="12" t="s">
        <v>34</v>
      </c>
      <c r="AX337" s="12" t="s">
        <v>76</v>
      </c>
      <c r="AY337" s="155" t="s">
        <v>191</v>
      </c>
    </row>
    <row r="338" spans="2:65" s="12" customFormat="1">
      <c r="B338" s="153"/>
      <c r="D338" s="154" t="s">
        <v>205</v>
      </c>
      <c r="E338" s="155" t="s">
        <v>1</v>
      </c>
      <c r="F338" s="156" t="s">
        <v>207</v>
      </c>
      <c r="H338" s="155" t="s">
        <v>1</v>
      </c>
      <c r="I338" s="157"/>
      <c r="L338" s="153"/>
      <c r="M338" s="158"/>
      <c r="T338" s="159"/>
      <c r="AT338" s="155" t="s">
        <v>205</v>
      </c>
      <c r="AU338" s="155" t="s">
        <v>85</v>
      </c>
      <c r="AV338" s="12" t="s">
        <v>83</v>
      </c>
      <c r="AW338" s="12" t="s">
        <v>34</v>
      </c>
      <c r="AX338" s="12" t="s">
        <v>76</v>
      </c>
      <c r="AY338" s="155" t="s">
        <v>191</v>
      </c>
    </row>
    <row r="339" spans="2:65" s="12" customFormat="1">
      <c r="B339" s="153"/>
      <c r="D339" s="154" t="s">
        <v>205</v>
      </c>
      <c r="E339" s="155" t="s">
        <v>1</v>
      </c>
      <c r="F339" s="156" t="s">
        <v>208</v>
      </c>
      <c r="H339" s="155" t="s">
        <v>1</v>
      </c>
      <c r="I339" s="157"/>
      <c r="L339" s="153"/>
      <c r="M339" s="158"/>
      <c r="T339" s="159"/>
      <c r="AT339" s="155" t="s">
        <v>205</v>
      </c>
      <c r="AU339" s="155" t="s">
        <v>85</v>
      </c>
      <c r="AV339" s="12" t="s">
        <v>83</v>
      </c>
      <c r="AW339" s="12" t="s">
        <v>34</v>
      </c>
      <c r="AX339" s="12" t="s">
        <v>76</v>
      </c>
      <c r="AY339" s="155" t="s">
        <v>191</v>
      </c>
    </row>
    <row r="340" spans="2:65" s="12" customFormat="1">
      <c r="B340" s="153"/>
      <c r="D340" s="154" t="s">
        <v>205</v>
      </c>
      <c r="E340" s="155" t="s">
        <v>1</v>
      </c>
      <c r="F340" s="156" t="s">
        <v>348</v>
      </c>
      <c r="H340" s="155" t="s">
        <v>1</v>
      </c>
      <c r="I340" s="157"/>
      <c r="L340" s="153"/>
      <c r="M340" s="158"/>
      <c r="T340" s="159"/>
      <c r="AT340" s="155" t="s">
        <v>205</v>
      </c>
      <c r="AU340" s="155" t="s">
        <v>85</v>
      </c>
      <c r="AV340" s="12" t="s">
        <v>83</v>
      </c>
      <c r="AW340" s="12" t="s">
        <v>34</v>
      </c>
      <c r="AX340" s="12" t="s">
        <v>76</v>
      </c>
      <c r="AY340" s="155" t="s">
        <v>191</v>
      </c>
    </row>
    <row r="341" spans="2:65" s="13" customFormat="1">
      <c r="B341" s="160"/>
      <c r="D341" s="154" t="s">
        <v>205</v>
      </c>
      <c r="E341" s="161" t="s">
        <v>1</v>
      </c>
      <c r="F341" s="162" t="s">
        <v>349</v>
      </c>
      <c r="H341" s="163">
        <v>29.7</v>
      </c>
      <c r="I341" s="164"/>
      <c r="L341" s="160"/>
      <c r="M341" s="165"/>
      <c r="T341" s="166"/>
      <c r="AT341" s="161" t="s">
        <v>205</v>
      </c>
      <c r="AU341" s="161" t="s">
        <v>85</v>
      </c>
      <c r="AV341" s="13" t="s">
        <v>85</v>
      </c>
      <c r="AW341" s="13" t="s">
        <v>34</v>
      </c>
      <c r="AX341" s="13" t="s">
        <v>76</v>
      </c>
      <c r="AY341" s="161" t="s">
        <v>191</v>
      </c>
    </row>
    <row r="342" spans="2:65" s="14" customFormat="1">
      <c r="B342" s="167"/>
      <c r="D342" s="154" t="s">
        <v>205</v>
      </c>
      <c r="E342" s="168" t="s">
        <v>1</v>
      </c>
      <c r="F342" s="169" t="s">
        <v>217</v>
      </c>
      <c r="H342" s="170">
        <v>29.7</v>
      </c>
      <c r="I342" s="171"/>
      <c r="L342" s="167"/>
      <c r="M342" s="172"/>
      <c r="T342" s="173"/>
      <c r="AT342" s="168" t="s">
        <v>205</v>
      </c>
      <c r="AU342" s="168" t="s">
        <v>85</v>
      </c>
      <c r="AV342" s="14" t="s">
        <v>200</v>
      </c>
      <c r="AW342" s="14" t="s">
        <v>34</v>
      </c>
      <c r="AX342" s="14" t="s">
        <v>83</v>
      </c>
      <c r="AY342" s="168" t="s">
        <v>191</v>
      </c>
    </row>
    <row r="343" spans="2:65" s="1" customFormat="1" ht="26.45" customHeight="1">
      <c r="B343" s="32"/>
      <c r="C343" s="136" t="s">
        <v>350</v>
      </c>
      <c r="D343" s="136" t="s">
        <v>195</v>
      </c>
      <c r="E343" s="137" t="s">
        <v>351</v>
      </c>
      <c r="F343" s="138" t="s">
        <v>352</v>
      </c>
      <c r="G343" s="139" t="s">
        <v>198</v>
      </c>
      <c r="H343" s="140">
        <v>6.0949999999999998</v>
      </c>
      <c r="I343" s="141"/>
      <c r="J343" s="142">
        <f>ROUND(I343*H343,2)</f>
        <v>0</v>
      </c>
      <c r="K343" s="138" t="s">
        <v>199</v>
      </c>
      <c r="L343" s="32"/>
      <c r="M343" s="143" t="s">
        <v>1</v>
      </c>
      <c r="N343" s="144" t="s">
        <v>41</v>
      </c>
      <c r="P343" s="145">
        <f>O343*H343</f>
        <v>0</v>
      </c>
      <c r="Q343" s="145">
        <v>2.5018699999999998</v>
      </c>
      <c r="R343" s="145">
        <f>Q343*H343</f>
        <v>15.248897649999998</v>
      </c>
      <c r="S343" s="145">
        <v>0</v>
      </c>
      <c r="T343" s="146">
        <f>S343*H343</f>
        <v>0</v>
      </c>
      <c r="AR343" s="147" t="s">
        <v>200</v>
      </c>
      <c r="AT343" s="147" t="s">
        <v>195</v>
      </c>
      <c r="AU343" s="147" t="s">
        <v>85</v>
      </c>
      <c r="AY343" s="17" t="s">
        <v>191</v>
      </c>
      <c r="BE343" s="148">
        <f>IF(N343="základní",J343,0)</f>
        <v>0</v>
      </c>
      <c r="BF343" s="148">
        <f>IF(N343="snížená",J343,0)</f>
        <v>0</v>
      </c>
      <c r="BG343" s="148">
        <f>IF(N343="zákl. přenesená",J343,0)</f>
        <v>0</v>
      </c>
      <c r="BH343" s="148">
        <f>IF(N343="sníž. přenesená",J343,0)</f>
        <v>0</v>
      </c>
      <c r="BI343" s="148">
        <f>IF(N343="nulová",J343,0)</f>
        <v>0</v>
      </c>
      <c r="BJ343" s="17" t="s">
        <v>83</v>
      </c>
      <c r="BK343" s="148">
        <f>ROUND(I343*H343,2)</f>
        <v>0</v>
      </c>
      <c r="BL343" s="17" t="s">
        <v>200</v>
      </c>
      <c r="BM343" s="147" t="s">
        <v>353</v>
      </c>
    </row>
    <row r="344" spans="2:65" s="1" customFormat="1">
      <c r="B344" s="32"/>
      <c r="D344" s="149" t="s">
        <v>203</v>
      </c>
      <c r="F344" s="150" t="s">
        <v>354</v>
      </c>
      <c r="I344" s="151"/>
      <c r="L344" s="32"/>
      <c r="M344" s="152"/>
      <c r="T344" s="56"/>
      <c r="AT344" s="17" t="s">
        <v>203</v>
      </c>
      <c r="AU344" s="17" t="s">
        <v>85</v>
      </c>
    </row>
    <row r="345" spans="2:65" s="12" customFormat="1">
      <c r="B345" s="153"/>
      <c r="D345" s="154" t="s">
        <v>205</v>
      </c>
      <c r="E345" s="155" t="s">
        <v>1</v>
      </c>
      <c r="F345" s="156" t="s">
        <v>347</v>
      </c>
      <c r="H345" s="155" t="s">
        <v>1</v>
      </c>
      <c r="I345" s="157"/>
      <c r="L345" s="153"/>
      <c r="M345" s="158"/>
      <c r="T345" s="159"/>
      <c r="AT345" s="155" t="s">
        <v>205</v>
      </c>
      <c r="AU345" s="155" t="s">
        <v>85</v>
      </c>
      <c r="AV345" s="12" t="s">
        <v>83</v>
      </c>
      <c r="AW345" s="12" t="s">
        <v>34</v>
      </c>
      <c r="AX345" s="12" t="s">
        <v>76</v>
      </c>
      <c r="AY345" s="155" t="s">
        <v>191</v>
      </c>
    </row>
    <row r="346" spans="2:65" s="12" customFormat="1">
      <c r="B346" s="153"/>
      <c r="D346" s="154" t="s">
        <v>205</v>
      </c>
      <c r="E346" s="155" t="s">
        <v>1</v>
      </c>
      <c r="F346" s="156" t="s">
        <v>207</v>
      </c>
      <c r="H346" s="155" t="s">
        <v>1</v>
      </c>
      <c r="I346" s="157"/>
      <c r="L346" s="153"/>
      <c r="M346" s="158"/>
      <c r="T346" s="159"/>
      <c r="AT346" s="155" t="s">
        <v>205</v>
      </c>
      <c r="AU346" s="155" t="s">
        <v>85</v>
      </c>
      <c r="AV346" s="12" t="s">
        <v>83</v>
      </c>
      <c r="AW346" s="12" t="s">
        <v>34</v>
      </c>
      <c r="AX346" s="12" t="s">
        <v>76</v>
      </c>
      <c r="AY346" s="155" t="s">
        <v>191</v>
      </c>
    </row>
    <row r="347" spans="2:65" s="12" customFormat="1">
      <c r="B347" s="153"/>
      <c r="D347" s="154" t="s">
        <v>205</v>
      </c>
      <c r="E347" s="155" t="s">
        <v>1</v>
      </c>
      <c r="F347" s="156" t="s">
        <v>208</v>
      </c>
      <c r="H347" s="155" t="s">
        <v>1</v>
      </c>
      <c r="I347" s="157"/>
      <c r="L347" s="153"/>
      <c r="M347" s="158"/>
      <c r="T347" s="159"/>
      <c r="AT347" s="155" t="s">
        <v>205</v>
      </c>
      <c r="AU347" s="155" t="s">
        <v>85</v>
      </c>
      <c r="AV347" s="12" t="s">
        <v>83</v>
      </c>
      <c r="AW347" s="12" t="s">
        <v>34</v>
      </c>
      <c r="AX347" s="12" t="s">
        <v>76</v>
      </c>
      <c r="AY347" s="155" t="s">
        <v>191</v>
      </c>
    </row>
    <row r="348" spans="2:65" s="13" customFormat="1">
      <c r="B348" s="160"/>
      <c r="D348" s="154" t="s">
        <v>205</v>
      </c>
      <c r="E348" s="161" t="s">
        <v>1</v>
      </c>
      <c r="F348" s="162" t="s">
        <v>355</v>
      </c>
      <c r="H348" s="163">
        <v>6.0947500000000003</v>
      </c>
      <c r="I348" s="164"/>
      <c r="L348" s="160"/>
      <c r="M348" s="165"/>
      <c r="T348" s="166"/>
      <c r="AT348" s="161" t="s">
        <v>205</v>
      </c>
      <c r="AU348" s="161" t="s">
        <v>85</v>
      </c>
      <c r="AV348" s="13" t="s">
        <v>85</v>
      </c>
      <c r="AW348" s="13" t="s">
        <v>34</v>
      </c>
      <c r="AX348" s="13" t="s">
        <v>76</v>
      </c>
      <c r="AY348" s="161" t="s">
        <v>191</v>
      </c>
    </row>
    <row r="349" spans="2:65" s="14" customFormat="1">
      <c r="B349" s="167"/>
      <c r="D349" s="154" t="s">
        <v>205</v>
      </c>
      <c r="E349" s="168" t="s">
        <v>1</v>
      </c>
      <c r="F349" s="169" t="s">
        <v>217</v>
      </c>
      <c r="H349" s="170">
        <v>6.0947500000000003</v>
      </c>
      <c r="I349" s="171"/>
      <c r="L349" s="167"/>
      <c r="M349" s="172"/>
      <c r="T349" s="173"/>
      <c r="AT349" s="168" t="s">
        <v>205</v>
      </c>
      <c r="AU349" s="168" t="s">
        <v>85</v>
      </c>
      <c r="AV349" s="14" t="s">
        <v>200</v>
      </c>
      <c r="AW349" s="14" t="s">
        <v>34</v>
      </c>
      <c r="AX349" s="14" t="s">
        <v>83</v>
      </c>
      <c r="AY349" s="168" t="s">
        <v>191</v>
      </c>
    </row>
    <row r="350" spans="2:65" s="1" customFormat="1" ht="26.45" customHeight="1">
      <c r="B350" s="32"/>
      <c r="C350" s="136" t="s">
        <v>356</v>
      </c>
      <c r="D350" s="136" t="s">
        <v>195</v>
      </c>
      <c r="E350" s="137" t="s">
        <v>357</v>
      </c>
      <c r="F350" s="138" t="s">
        <v>358</v>
      </c>
      <c r="G350" s="139" t="s">
        <v>289</v>
      </c>
      <c r="H350" s="140">
        <v>46.28</v>
      </c>
      <c r="I350" s="141"/>
      <c r="J350" s="142">
        <f>ROUND(I350*H350,2)</f>
        <v>0</v>
      </c>
      <c r="K350" s="138" t="s">
        <v>199</v>
      </c>
      <c r="L350" s="32"/>
      <c r="M350" s="143" t="s">
        <v>1</v>
      </c>
      <c r="N350" s="144" t="s">
        <v>41</v>
      </c>
      <c r="P350" s="145">
        <f>O350*H350</f>
        <v>0</v>
      </c>
      <c r="Q350" s="145">
        <v>2.7499999999999998E-3</v>
      </c>
      <c r="R350" s="145">
        <f>Q350*H350</f>
        <v>0.12726999999999999</v>
      </c>
      <c r="S350" s="145">
        <v>0</v>
      </c>
      <c r="T350" s="146">
        <f>S350*H350</f>
        <v>0</v>
      </c>
      <c r="AR350" s="147" t="s">
        <v>200</v>
      </c>
      <c r="AT350" s="147" t="s">
        <v>195</v>
      </c>
      <c r="AU350" s="147" t="s">
        <v>85</v>
      </c>
      <c r="AY350" s="17" t="s">
        <v>191</v>
      </c>
      <c r="BE350" s="148">
        <f>IF(N350="základní",J350,0)</f>
        <v>0</v>
      </c>
      <c r="BF350" s="148">
        <f>IF(N350="snížená",J350,0)</f>
        <v>0</v>
      </c>
      <c r="BG350" s="148">
        <f>IF(N350="zákl. přenesená",J350,0)</f>
        <v>0</v>
      </c>
      <c r="BH350" s="148">
        <f>IF(N350="sníž. přenesená",J350,0)</f>
        <v>0</v>
      </c>
      <c r="BI350" s="148">
        <f>IF(N350="nulová",J350,0)</f>
        <v>0</v>
      </c>
      <c r="BJ350" s="17" t="s">
        <v>83</v>
      </c>
      <c r="BK350" s="148">
        <f>ROUND(I350*H350,2)</f>
        <v>0</v>
      </c>
      <c r="BL350" s="17" t="s">
        <v>200</v>
      </c>
      <c r="BM350" s="147" t="s">
        <v>359</v>
      </c>
    </row>
    <row r="351" spans="2:65" s="1" customFormat="1">
      <c r="B351" s="32"/>
      <c r="D351" s="149" t="s">
        <v>203</v>
      </c>
      <c r="F351" s="150" t="s">
        <v>360</v>
      </c>
      <c r="I351" s="151"/>
      <c r="L351" s="32"/>
      <c r="M351" s="152"/>
      <c r="T351" s="56"/>
      <c r="AT351" s="17" t="s">
        <v>203</v>
      </c>
      <c r="AU351" s="17" t="s">
        <v>85</v>
      </c>
    </row>
    <row r="352" spans="2:65" s="12" customFormat="1">
      <c r="B352" s="153"/>
      <c r="D352" s="154" t="s">
        <v>205</v>
      </c>
      <c r="E352" s="155" t="s">
        <v>1</v>
      </c>
      <c r="F352" s="156" t="s">
        <v>347</v>
      </c>
      <c r="H352" s="155" t="s">
        <v>1</v>
      </c>
      <c r="I352" s="157"/>
      <c r="L352" s="153"/>
      <c r="M352" s="158"/>
      <c r="T352" s="159"/>
      <c r="AT352" s="155" t="s">
        <v>205</v>
      </c>
      <c r="AU352" s="155" t="s">
        <v>85</v>
      </c>
      <c r="AV352" s="12" t="s">
        <v>83</v>
      </c>
      <c r="AW352" s="12" t="s">
        <v>34</v>
      </c>
      <c r="AX352" s="12" t="s">
        <v>76</v>
      </c>
      <c r="AY352" s="155" t="s">
        <v>191</v>
      </c>
    </row>
    <row r="353" spans="2:65" s="12" customFormat="1">
      <c r="B353" s="153"/>
      <c r="D353" s="154" t="s">
        <v>205</v>
      </c>
      <c r="E353" s="155" t="s">
        <v>1</v>
      </c>
      <c r="F353" s="156" t="s">
        <v>207</v>
      </c>
      <c r="H353" s="155" t="s">
        <v>1</v>
      </c>
      <c r="I353" s="157"/>
      <c r="L353" s="153"/>
      <c r="M353" s="158"/>
      <c r="T353" s="159"/>
      <c r="AT353" s="155" t="s">
        <v>205</v>
      </c>
      <c r="AU353" s="155" t="s">
        <v>85</v>
      </c>
      <c r="AV353" s="12" t="s">
        <v>83</v>
      </c>
      <c r="AW353" s="12" t="s">
        <v>34</v>
      </c>
      <c r="AX353" s="12" t="s">
        <v>76</v>
      </c>
      <c r="AY353" s="155" t="s">
        <v>191</v>
      </c>
    </row>
    <row r="354" spans="2:65" s="12" customFormat="1">
      <c r="B354" s="153"/>
      <c r="D354" s="154" t="s">
        <v>205</v>
      </c>
      <c r="E354" s="155" t="s">
        <v>1</v>
      </c>
      <c r="F354" s="156" t="s">
        <v>208</v>
      </c>
      <c r="H354" s="155" t="s">
        <v>1</v>
      </c>
      <c r="I354" s="157"/>
      <c r="L354" s="153"/>
      <c r="M354" s="158"/>
      <c r="T354" s="159"/>
      <c r="AT354" s="155" t="s">
        <v>205</v>
      </c>
      <c r="AU354" s="155" t="s">
        <v>85</v>
      </c>
      <c r="AV354" s="12" t="s">
        <v>83</v>
      </c>
      <c r="AW354" s="12" t="s">
        <v>34</v>
      </c>
      <c r="AX354" s="12" t="s">
        <v>76</v>
      </c>
      <c r="AY354" s="155" t="s">
        <v>191</v>
      </c>
    </row>
    <row r="355" spans="2:65" s="13" customFormat="1">
      <c r="B355" s="160"/>
      <c r="D355" s="154" t="s">
        <v>205</v>
      </c>
      <c r="E355" s="161" t="s">
        <v>1</v>
      </c>
      <c r="F355" s="162" t="s">
        <v>361</v>
      </c>
      <c r="H355" s="163">
        <v>46.28</v>
      </c>
      <c r="I355" s="164"/>
      <c r="L355" s="160"/>
      <c r="M355" s="165"/>
      <c r="T355" s="166"/>
      <c r="AT355" s="161" t="s">
        <v>205</v>
      </c>
      <c r="AU355" s="161" t="s">
        <v>85</v>
      </c>
      <c r="AV355" s="13" t="s">
        <v>85</v>
      </c>
      <c r="AW355" s="13" t="s">
        <v>34</v>
      </c>
      <c r="AX355" s="13" t="s">
        <v>76</v>
      </c>
      <c r="AY355" s="161" t="s">
        <v>191</v>
      </c>
    </row>
    <row r="356" spans="2:65" s="14" customFormat="1">
      <c r="B356" s="167"/>
      <c r="D356" s="154" t="s">
        <v>205</v>
      </c>
      <c r="E356" s="168" t="s">
        <v>1</v>
      </c>
      <c r="F356" s="169" t="s">
        <v>217</v>
      </c>
      <c r="H356" s="170">
        <v>46.28</v>
      </c>
      <c r="I356" s="171"/>
      <c r="L356" s="167"/>
      <c r="M356" s="172"/>
      <c r="T356" s="173"/>
      <c r="AT356" s="168" t="s">
        <v>205</v>
      </c>
      <c r="AU356" s="168" t="s">
        <v>85</v>
      </c>
      <c r="AV356" s="14" t="s">
        <v>200</v>
      </c>
      <c r="AW356" s="14" t="s">
        <v>34</v>
      </c>
      <c r="AX356" s="14" t="s">
        <v>83</v>
      </c>
      <c r="AY356" s="168" t="s">
        <v>191</v>
      </c>
    </row>
    <row r="357" spans="2:65" s="1" customFormat="1" ht="26.45" customHeight="1">
      <c r="B357" s="32"/>
      <c r="C357" s="136" t="s">
        <v>362</v>
      </c>
      <c r="D357" s="136" t="s">
        <v>195</v>
      </c>
      <c r="E357" s="137" t="s">
        <v>363</v>
      </c>
      <c r="F357" s="138" t="s">
        <v>364</v>
      </c>
      <c r="G357" s="139" t="s">
        <v>289</v>
      </c>
      <c r="H357" s="140">
        <v>46.28</v>
      </c>
      <c r="I357" s="141"/>
      <c r="J357" s="142">
        <f>ROUND(I357*H357,2)</f>
        <v>0</v>
      </c>
      <c r="K357" s="138" t="s">
        <v>199</v>
      </c>
      <c r="L357" s="32"/>
      <c r="M357" s="143" t="s">
        <v>1</v>
      </c>
      <c r="N357" s="144" t="s">
        <v>41</v>
      </c>
      <c r="P357" s="145">
        <f>O357*H357</f>
        <v>0</v>
      </c>
      <c r="Q357" s="145">
        <v>0</v>
      </c>
      <c r="R357" s="145">
        <f>Q357*H357</f>
        <v>0</v>
      </c>
      <c r="S357" s="145">
        <v>0</v>
      </c>
      <c r="T357" s="146">
        <f>S357*H357</f>
        <v>0</v>
      </c>
      <c r="AR357" s="147" t="s">
        <v>200</v>
      </c>
      <c r="AT357" s="147" t="s">
        <v>195</v>
      </c>
      <c r="AU357" s="147" t="s">
        <v>85</v>
      </c>
      <c r="AY357" s="17" t="s">
        <v>191</v>
      </c>
      <c r="BE357" s="148">
        <f>IF(N357="základní",J357,0)</f>
        <v>0</v>
      </c>
      <c r="BF357" s="148">
        <f>IF(N357="snížená",J357,0)</f>
        <v>0</v>
      </c>
      <c r="BG357" s="148">
        <f>IF(N357="zákl. přenesená",J357,0)</f>
        <v>0</v>
      </c>
      <c r="BH357" s="148">
        <f>IF(N357="sníž. přenesená",J357,0)</f>
        <v>0</v>
      </c>
      <c r="BI357" s="148">
        <f>IF(N357="nulová",J357,0)</f>
        <v>0</v>
      </c>
      <c r="BJ357" s="17" t="s">
        <v>83</v>
      </c>
      <c r="BK357" s="148">
        <f>ROUND(I357*H357,2)</f>
        <v>0</v>
      </c>
      <c r="BL357" s="17" t="s">
        <v>200</v>
      </c>
      <c r="BM357" s="147" t="s">
        <v>365</v>
      </c>
    </row>
    <row r="358" spans="2:65" s="1" customFormat="1">
      <c r="B358" s="32"/>
      <c r="D358" s="149" t="s">
        <v>203</v>
      </c>
      <c r="F358" s="150" t="s">
        <v>366</v>
      </c>
      <c r="I358" s="151"/>
      <c r="L358" s="32"/>
      <c r="M358" s="152"/>
      <c r="T358" s="56"/>
      <c r="AT358" s="17" t="s">
        <v>203</v>
      </c>
      <c r="AU358" s="17" t="s">
        <v>85</v>
      </c>
    </row>
    <row r="359" spans="2:65" s="1" customFormat="1" ht="16.5" customHeight="1">
      <c r="B359" s="32"/>
      <c r="C359" s="136" t="s">
        <v>367</v>
      </c>
      <c r="D359" s="136" t="s">
        <v>195</v>
      </c>
      <c r="E359" s="137" t="s">
        <v>368</v>
      </c>
      <c r="F359" s="138" t="s">
        <v>369</v>
      </c>
      <c r="G359" s="139" t="s">
        <v>271</v>
      </c>
      <c r="H359" s="140">
        <v>1.228</v>
      </c>
      <c r="I359" s="141"/>
      <c r="J359" s="142">
        <f>ROUND(I359*H359,2)</f>
        <v>0</v>
      </c>
      <c r="K359" s="138" t="s">
        <v>199</v>
      </c>
      <c r="L359" s="32"/>
      <c r="M359" s="143" t="s">
        <v>1</v>
      </c>
      <c r="N359" s="144" t="s">
        <v>41</v>
      </c>
      <c r="P359" s="145">
        <f>O359*H359</f>
        <v>0</v>
      </c>
      <c r="Q359" s="145">
        <v>1.04922</v>
      </c>
      <c r="R359" s="145">
        <f>Q359*H359</f>
        <v>1.28844216</v>
      </c>
      <c r="S359" s="145">
        <v>0</v>
      </c>
      <c r="T359" s="146">
        <f>S359*H359</f>
        <v>0</v>
      </c>
      <c r="AR359" s="147" t="s">
        <v>200</v>
      </c>
      <c r="AT359" s="147" t="s">
        <v>195</v>
      </c>
      <c r="AU359" s="147" t="s">
        <v>85</v>
      </c>
      <c r="AY359" s="17" t="s">
        <v>191</v>
      </c>
      <c r="BE359" s="148">
        <f>IF(N359="základní",J359,0)</f>
        <v>0</v>
      </c>
      <c r="BF359" s="148">
        <f>IF(N359="snížená",J359,0)</f>
        <v>0</v>
      </c>
      <c r="BG359" s="148">
        <f>IF(N359="zákl. přenesená",J359,0)</f>
        <v>0</v>
      </c>
      <c r="BH359" s="148">
        <f>IF(N359="sníž. přenesená",J359,0)</f>
        <v>0</v>
      </c>
      <c r="BI359" s="148">
        <f>IF(N359="nulová",J359,0)</f>
        <v>0</v>
      </c>
      <c r="BJ359" s="17" t="s">
        <v>83</v>
      </c>
      <c r="BK359" s="148">
        <f>ROUND(I359*H359,2)</f>
        <v>0</v>
      </c>
      <c r="BL359" s="17" t="s">
        <v>200</v>
      </c>
      <c r="BM359" s="147" t="s">
        <v>370</v>
      </c>
    </row>
    <row r="360" spans="2:65" s="1" customFormat="1">
      <c r="B360" s="32"/>
      <c r="D360" s="149" t="s">
        <v>203</v>
      </c>
      <c r="F360" s="150" t="s">
        <v>371</v>
      </c>
      <c r="I360" s="151"/>
      <c r="L360" s="32"/>
      <c r="M360" s="152"/>
      <c r="T360" s="56"/>
      <c r="AT360" s="17" t="s">
        <v>203</v>
      </c>
      <c r="AU360" s="17" t="s">
        <v>85</v>
      </c>
    </row>
    <row r="361" spans="2:65" s="12" customFormat="1">
      <c r="B361" s="153"/>
      <c r="D361" s="154" t="s">
        <v>205</v>
      </c>
      <c r="E361" s="155" t="s">
        <v>1</v>
      </c>
      <c r="F361" s="156" t="s">
        <v>206</v>
      </c>
      <c r="H361" s="155" t="s">
        <v>1</v>
      </c>
      <c r="I361" s="157"/>
      <c r="L361" s="153"/>
      <c r="M361" s="158"/>
      <c r="T361" s="159"/>
      <c r="AT361" s="155" t="s">
        <v>205</v>
      </c>
      <c r="AU361" s="155" t="s">
        <v>85</v>
      </c>
      <c r="AV361" s="12" t="s">
        <v>83</v>
      </c>
      <c r="AW361" s="12" t="s">
        <v>34</v>
      </c>
      <c r="AX361" s="12" t="s">
        <v>76</v>
      </c>
      <c r="AY361" s="155" t="s">
        <v>191</v>
      </c>
    </row>
    <row r="362" spans="2:65" s="12" customFormat="1">
      <c r="B362" s="153"/>
      <c r="D362" s="154" t="s">
        <v>205</v>
      </c>
      <c r="E362" s="155" t="s">
        <v>1</v>
      </c>
      <c r="F362" s="156" t="s">
        <v>207</v>
      </c>
      <c r="H362" s="155" t="s">
        <v>1</v>
      </c>
      <c r="I362" s="157"/>
      <c r="L362" s="153"/>
      <c r="M362" s="158"/>
      <c r="T362" s="159"/>
      <c r="AT362" s="155" t="s">
        <v>205</v>
      </c>
      <c r="AU362" s="155" t="s">
        <v>85</v>
      </c>
      <c r="AV362" s="12" t="s">
        <v>83</v>
      </c>
      <c r="AW362" s="12" t="s">
        <v>34</v>
      </c>
      <c r="AX362" s="12" t="s">
        <v>76</v>
      </c>
      <c r="AY362" s="155" t="s">
        <v>191</v>
      </c>
    </row>
    <row r="363" spans="2:65" s="12" customFormat="1">
      <c r="B363" s="153"/>
      <c r="D363" s="154" t="s">
        <v>205</v>
      </c>
      <c r="E363" s="155" t="s">
        <v>1</v>
      </c>
      <c r="F363" s="156" t="s">
        <v>208</v>
      </c>
      <c r="H363" s="155" t="s">
        <v>1</v>
      </c>
      <c r="I363" s="157"/>
      <c r="L363" s="153"/>
      <c r="M363" s="158"/>
      <c r="T363" s="159"/>
      <c r="AT363" s="155" t="s">
        <v>205</v>
      </c>
      <c r="AU363" s="155" t="s">
        <v>85</v>
      </c>
      <c r="AV363" s="12" t="s">
        <v>83</v>
      </c>
      <c r="AW363" s="12" t="s">
        <v>34</v>
      </c>
      <c r="AX363" s="12" t="s">
        <v>76</v>
      </c>
      <c r="AY363" s="155" t="s">
        <v>191</v>
      </c>
    </row>
    <row r="364" spans="2:65" s="12" customFormat="1">
      <c r="B364" s="153"/>
      <c r="D364" s="154" t="s">
        <v>205</v>
      </c>
      <c r="E364" s="155" t="s">
        <v>1</v>
      </c>
      <c r="F364" s="156" t="s">
        <v>372</v>
      </c>
      <c r="H364" s="155" t="s">
        <v>1</v>
      </c>
      <c r="I364" s="157"/>
      <c r="L364" s="153"/>
      <c r="M364" s="158"/>
      <c r="T364" s="159"/>
      <c r="AT364" s="155" t="s">
        <v>205</v>
      </c>
      <c r="AU364" s="155" t="s">
        <v>85</v>
      </c>
      <c r="AV364" s="12" t="s">
        <v>83</v>
      </c>
      <c r="AW364" s="12" t="s">
        <v>34</v>
      </c>
      <c r="AX364" s="12" t="s">
        <v>76</v>
      </c>
      <c r="AY364" s="155" t="s">
        <v>191</v>
      </c>
    </row>
    <row r="365" spans="2:65" s="12" customFormat="1">
      <c r="B365" s="153"/>
      <c r="D365" s="154" t="s">
        <v>205</v>
      </c>
      <c r="E365" s="155" t="s">
        <v>1</v>
      </c>
      <c r="F365" s="156" t="s">
        <v>208</v>
      </c>
      <c r="H365" s="155" t="s">
        <v>1</v>
      </c>
      <c r="I365" s="157"/>
      <c r="L365" s="153"/>
      <c r="M365" s="158"/>
      <c r="T365" s="159"/>
      <c r="AT365" s="155" t="s">
        <v>205</v>
      </c>
      <c r="AU365" s="155" t="s">
        <v>85</v>
      </c>
      <c r="AV365" s="12" t="s">
        <v>83</v>
      </c>
      <c r="AW365" s="12" t="s">
        <v>34</v>
      </c>
      <c r="AX365" s="12" t="s">
        <v>76</v>
      </c>
      <c r="AY365" s="155" t="s">
        <v>191</v>
      </c>
    </row>
    <row r="366" spans="2:65" s="12" customFormat="1">
      <c r="B366" s="153"/>
      <c r="D366" s="154" t="s">
        <v>205</v>
      </c>
      <c r="E366" s="155" t="s">
        <v>1</v>
      </c>
      <c r="F366" s="156" t="s">
        <v>348</v>
      </c>
      <c r="H366" s="155" t="s">
        <v>1</v>
      </c>
      <c r="I366" s="157"/>
      <c r="L366" s="153"/>
      <c r="M366" s="158"/>
      <c r="T366" s="159"/>
      <c r="AT366" s="155" t="s">
        <v>205</v>
      </c>
      <c r="AU366" s="155" t="s">
        <v>85</v>
      </c>
      <c r="AV366" s="12" t="s">
        <v>83</v>
      </c>
      <c r="AW366" s="12" t="s">
        <v>34</v>
      </c>
      <c r="AX366" s="12" t="s">
        <v>76</v>
      </c>
      <c r="AY366" s="155" t="s">
        <v>191</v>
      </c>
    </row>
    <row r="367" spans="2:65" s="13" customFormat="1">
      <c r="B367" s="160"/>
      <c r="D367" s="154" t="s">
        <v>205</v>
      </c>
      <c r="E367" s="161" t="s">
        <v>1</v>
      </c>
      <c r="F367" s="162" t="s">
        <v>373</v>
      </c>
      <c r="H367" s="163">
        <v>0.71279999999999999</v>
      </c>
      <c r="I367" s="164"/>
      <c r="L367" s="160"/>
      <c r="M367" s="165"/>
      <c r="T367" s="166"/>
      <c r="AT367" s="161" t="s">
        <v>205</v>
      </c>
      <c r="AU367" s="161" t="s">
        <v>85</v>
      </c>
      <c r="AV367" s="13" t="s">
        <v>85</v>
      </c>
      <c r="AW367" s="13" t="s">
        <v>34</v>
      </c>
      <c r="AX367" s="13" t="s">
        <v>76</v>
      </c>
      <c r="AY367" s="161" t="s">
        <v>191</v>
      </c>
    </row>
    <row r="368" spans="2:65" s="15" customFormat="1">
      <c r="B368" s="174"/>
      <c r="D368" s="154" t="s">
        <v>205</v>
      </c>
      <c r="E368" s="175" t="s">
        <v>1</v>
      </c>
      <c r="F368" s="176" t="s">
        <v>274</v>
      </c>
      <c r="H368" s="177">
        <v>0.71279999999999999</v>
      </c>
      <c r="I368" s="178"/>
      <c r="L368" s="174"/>
      <c r="M368" s="179"/>
      <c r="T368" s="180"/>
      <c r="AT368" s="175" t="s">
        <v>205</v>
      </c>
      <c r="AU368" s="175" t="s">
        <v>85</v>
      </c>
      <c r="AV368" s="15" t="s">
        <v>201</v>
      </c>
      <c r="AW368" s="15" t="s">
        <v>34</v>
      </c>
      <c r="AX368" s="15" t="s">
        <v>76</v>
      </c>
      <c r="AY368" s="175" t="s">
        <v>191</v>
      </c>
    </row>
    <row r="369" spans="2:65" s="12" customFormat="1">
      <c r="B369" s="153"/>
      <c r="D369" s="154" t="s">
        <v>205</v>
      </c>
      <c r="E369" s="155" t="s">
        <v>1</v>
      </c>
      <c r="F369" s="156" t="s">
        <v>208</v>
      </c>
      <c r="H369" s="155" t="s">
        <v>1</v>
      </c>
      <c r="I369" s="157"/>
      <c r="L369" s="153"/>
      <c r="M369" s="158"/>
      <c r="T369" s="159"/>
      <c r="AT369" s="155" t="s">
        <v>205</v>
      </c>
      <c r="AU369" s="155" t="s">
        <v>85</v>
      </c>
      <c r="AV369" s="12" t="s">
        <v>83</v>
      </c>
      <c r="AW369" s="12" t="s">
        <v>34</v>
      </c>
      <c r="AX369" s="12" t="s">
        <v>76</v>
      </c>
      <c r="AY369" s="155" t="s">
        <v>191</v>
      </c>
    </row>
    <row r="370" spans="2:65" s="13" customFormat="1">
      <c r="B370" s="160"/>
      <c r="D370" s="154" t="s">
        <v>205</v>
      </c>
      <c r="E370" s="161" t="s">
        <v>1</v>
      </c>
      <c r="F370" s="162" t="s">
        <v>374</v>
      </c>
      <c r="H370" s="163">
        <v>0.51488</v>
      </c>
      <c r="I370" s="164"/>
      <c r="L370" s="160"/>
      <c r="M370" s="165"/>
      <c r="T370" s="166"/>
      <c r="AT370" s="161" t="s">
        <v>205</v>
      </c>
      <c r="AU370" s="161" t="s">
        <v>85</v>
      </c>
      <c r="AV370" s="13" t="s">
        <v>85</v>
      </c>
      <c r="AW370" s="13" t="s">
        <v>34</v>
      </c>
      <c r="AX370" s="13" t="s">
        <v>76</v>
      </c>
      <c r="AY370" s="161" t="s">
        <v>191</v>
      </c>
    </row>
    <row r="371" spans="2:65" s="15" customFormat="1">
      <c r="B371" s="174"/>
      <c r="D371" s="154" t="s">
        <v>205</v>
      </c>
      <c r="E371" s="175" t="s">
        <v>1</v>
      </c>
      <c r="F371" s="176" t="s">
        <v>274</v>
      </c>
      <c r="H371" s="177">
        <v>0.51488</v>
      </c>
      <c r="I371" s="178"/>
      <c r="L371" s="174"/>
      <c r="M371" s="179"/>
      <c r="T371" s="180"/>
      <c r="AT371" s="175" t="s">
        <v>205</v>
      </c>
      <c r="AU371" s="175" t="s">
        <v>85</v>
      </c>
      <c r="AV371" s="15" t="s">
        <v>201</v>
      </c>
      <c r="AW371" s="15" t="s">
        <v>34</v>
      </c>
      <c r="AX371" s="15" t="s">
        <v>76</v>
      </c>
      <c r="AY371" s="175" t="s">
        <v>191</v>
      </c>
    </row>
    <row r="372" spans="2:65" s="14" customFormat="1">
      <c r="B372" s="167"/>
      <c r="D372" s="154" t="s">
        <v>205</v>
      </c>
      <c r="E372" s="168" t="s">
        <v>1</v>
      </c>
      <c r="F372" s="169" t="s">
        <v>217</v>
      </c>
      <c r="H372" s="170">
        <v>1.2276800000000001</v>
      </c>
      <c r="I372" s="171"/>
      <c r="L372" s="167"/>
      <c r="M372" s="172"/>
      <c r="T372" s="173"/>
      <c r="AT372" s="168" t="s">
        <v>205</v>
      </c>
      <c r="AU372" s="168" t="s">
        <v>85</v>
      </c>
      <c r="AV372" s="14" t="s">
        <v>200</v>
      </c>
      <c r="AW372" s="14" t="s">
        <v>34</v>
      </c>
      <c r="AX372" s="14" t="s">
        <v>83</v>
      </c>
      <c r="AY372" s="168" t="s">
        <v>191</v>
      </c>
    </row>
    <row r="373" spans="2:65" s="1" customFormat="1" ht="24" customHeight="1">
      <c r="B373" s="32"/>
      <c r="C373" s="136" t="s">
        <v>375</v>
      </c>
      <c r="D373" s="136" t="s">
        <v>195</v>
      </c>
      <c r="E373" s="137" t="s">
        <v>376</v>
      </c>
      <c r="F373" s="138" t="s">
        <v>377</v>
      </c>
      <c r="G373" s="139" t="s">
        <v>378</v>
      </c>
      <c r="H373" s="140">
        <v>8</v>
      </c>
      <c r="I373" s="141"/>
      <c r="J373" s="142">
        <f>ROUND(I373*H373,2)</f>
        <v>0</v>
      </c>
      <c r="K373" s="138" t="s">
        <v>199</v>
      </c>
      <c r="L373" s="32"/>
      <c r="M373" s="143" t="s">
        <v>1</v>
      </c>
      <c r="N373" s="144" t="s">
        <v>41</v>
      </c>
      <c r="P373" s="145">
        <f>O373*H373</f>
        <v>0</v>
      </c>
      <c r="Q373" s="145">
        <v>3.6549999999999999E-2</v>
      </c>
      <c r="R373" s="145">
        <f>Q373*H373</f>
        <v>0.29239999999999999</v>
      </c>
      <c r="S373" s="145">
        <v>0</v>
      </c>
      <c r="T373" s="146">
        <f>S373*H373</f>
        <v>0</v>
      </c>
      <c r="AR373" s="147" t="s">
        <v>200</v>
      </c>
      <c r="AT373" s="147" t="s">
        <v>195</v>
      </c>
      <c r="AU373" s="147" t="s">
        <v>85</v>
      </c>
      <c r="AY373" s="17" t="s">
        <v>191</v>
      </c>
      <c r="BE373" s="148">
        <f>IF(N373="základní",J373,0)</f>
        <v>0</v>
      </c>
      <c r="BF373" s="148">
        <f>IF(N373="snížená",J373,0)</f>
        <v>0</v>
      </c>
      <c r="BG373" s="148">
        <f>IF(N373="zákl. přenesená",J373,0)</f>
        <v>0</v>
      </c>
      <c r="BH373" s="148">
        <f>IF(N373="sníž. přenesená",J373,0)</f>
        <v>0</v>
      </c>
      <c r="BI373" s="148">
        <f>IF(N373="nulová",J373,0)</f>
        <v>0</v>
      </c>
      <c r="BJ373" s="17" t="s">
        <v>83</v>
      </c>
      <c r="BK373" s="148">
        <f>ROUND(I373*H373,2)</f>
        <v>0</v>
      </c>
      <c r="BL373" s="17" t="s">
        <v>200</v>
      </c>
      <c r="BM373" s="147" t="s">
        <v>379</v>
      </c>
    </row>
    <row r="374" spans="2:65" s="1" customFormat="1">
      <c r="B374" s="32"/>
      <c r="D374" s="149" t="s">
        <v>203</v>
      </c>
      <c r="F374" s="150" t="s">
        <v>380</v>
      </c>
      <c r="I374" s="151"/>
      <c r="L374" s="32"/>
      <c r="M374" s="152"/>
      <c r="T374" s="56"/>
      <c r="AT374" s="17" t="s">
        <v>203</v>
      </c>
      <c r="AU374" s="17" t="s">
        <v>85</v>
      </c>
    </row>
    <row r="375" spans="2:65" s="12" customFormat="1">
      <c r="B375" s="153"/>
      <c r="D375" s="154" t="s">
        <v>205</v>
      </c>
      <c r="E375" s="155" t="s">
        <v>1</v>
      </c>
      <c r="F375" s="156" t="s">
        <v>206</v>
      </c>
      <c r="H375" s="155" t="s">
        <v>1</v>
      </c>
      <c r="I375" s="157"/>
      <c r="L375" s="153"/>
      <c r="M375" s="158"/>
      <c r="T375" s="159"/>
      <c r="AT375" s="155" t="s">
        <v>205</v>
      </c>
      <c r="AU375" s="155" t="s">
        <v>85</v>
      </c>
      <c r="AV375" s="12" t="s">
        <v>83</v>
      </c>
      <c r="AW375" s="12" t="s">
        <v>34</v>
      </c>
      <c r="AX375" s="12" t="s">
        <v>76</v>
      </c>
      <c r="AY375" s="155" t="s">
        <v>191</v>
      </c>
    </row>
    <row r="376" spans="2:65" s="12" customFormat="1">
      <c r="B376" s="153"/>
      <c r="D376" s="154" t="s">
        <v>205</v>
      </c>
      <c r="E376" s="155" t="s">
        <v>1</v>
      </c>
      <c r="F376" s="156" t="s">
        <v>207</v>
      </c>
      <c r="H376" s="155" t="s">
        <v>1</v>
      </c>
      <c r="I376" s="157"/>
      <c r="L376" s="153"/>
      <c r="M376" s="158"/>
      <c r="T376" s="159"/>
      <c r="AT376" s="155" t="s">
        <v>205</v>
      </c>
      <c r="AU376" s="155" t="s">
        <v>85</v>
      </c>
      <c r="AV376" s="12" t="s">
        <v>83</v>
      </c>
      <c r="AW376" s="12" t="s">
        <v>34</v>
      </c>
      <c r="AX376" s="12" t="s">
        <v>76</v>
      </c>
      <c r="AY376" s="155" t="s">
        <v>191</v>
      </c>
    </row>
    <row r="377" spans="2:65" s="12" customFormat="1">
      <c r="B377" s="153"/>
      <c r="D377" s="154" t="s">
        <v>205</v>
      </c>
      <c r="E377" s="155" t="s">
        <v>1</v>
      </c>
      <c r="F377" s="156" t="s">
        <v>208</v>
      </c>
      <c r="H377" s="155" t="s">
        <v>1</v>
      </c>
      <c r="I377" s="157"/>
      <c r="L377" s="153"/>
      <c r="M377" s="158"/>
      <c r="T377" s="159"/>
      <c r="AT377" s="155" t="s">
        <v>205</v>
      </c>
      <c r="AU377" s="155" t="s">
        <v>85</v>
      </c>
      <c r="AV377" s="12" t="s">
        <v>83</v>
      </c>
      <c r="AW377" s="12" t="s">
        <v>34</v>
      </c>
      <c r="AX377" s="12" t="s">
        <v>76</v>
      </c>
      <c r="AY377" s="155" t="s">
        <v>191</v>
      </c>
    </row>
    <row r="378" spans="2:65" s="13" customFormat="1">
      <c r="B378" s="160"/>
      <c r="D378" s="154" t="s">
        <v>205</v>
      </c>
      <c r="E378" s="161" t="s">
        <v>1</v>
      </c>
      <c r="F378" s="162" t="s">
        <v>381</v>
      </c>
      <c r="H378" s="163">
        <v>8</v>
      </c>
      <c r="I378" s="164"/>
      <c r="L378" s="160"/>
      <c r="M378" s="165"/>
      <c r="T378" s="166"/>
      <c r="AT378" s="161" t="s">
        <v>205</v>
      </c>
      <c r="AU378" s="161" t="s">
        <v>85</v>
      </c>
      <c r="AV378" s="13" t="s">
        <v>85</v>
      </c>
      <c r="AW378" s="13" t="s">
        <v>34</v>
      </c>
      <c r="AX378" s="13" t="s">
        <v>76</v>
      </c>
      <c r="AY378" s="161" t="s">
        <v>191</v>
      </c>
    </row>
    <row r="379" spans="2:65" s="14" customFormat="1">
      <c r="B379" s="167"/>
      <c r="D379" s="154" t="s">
        <v>205</v>
      </c>
      <c r="E379" s="168" t="s">
        <v>1</v>
      </c>
      <c r="F379" s="169" t="s">
        <v>217</v>
      </c>
      <c r="H379" s="170">
        <v>8</v>
      </c>
      <c r="I379" s="171"/>
      <c r="L379" s="167"/>
      <c r="M379" s="172"/>
      <c r="T379" s="173"/>
      <c r="AT379" s="168" t="s">
        <v>205</v>
      </c>
      <c r="AU379" s="168" t="s">
        <v>85</v>
      </c>
      <c r="AV379" s="14" t="s">
        <v>200</v>
      </c>
      <c r="AW379" s="14" t="s">
        <v>34</v>
      </c>
      <c r="AX379" s="14" t="s">
        <v>83</v>
      </c>
      <c r="AY379" s="168" t="s">
        <v>191</v>
      </c>
    </row>
    <row r="380" spans="2:65" s="1" customFormat="1" ht="26.45" customHeight="1">
      <c r="B380" s="32"/>
      <c r="C380" s="136" t="s">
        <v>382</v>
      </c>
      <c r="D380" s="136" t="s">
        <v>195</v>
      </c>
      <c r="E380" s="137" t="s">
        <v>383</v>
      </c>
      <c r="F380" s="138" t="s">
        <v>384</v>
      </c>
      <c r="G380" s="139" t="s">
        <v>378</v>
      </c>
      <c r="H380" s="140">
        <v>1</v>
      </c>
      <c r="I380" s="141"/>
      <c r="J380" s="142">
        <f>ROUND(I380*H380,2)</f>
        <v>0</v>
      </c>
      <c r="K380" s="138" t="s">
        <v>199</v>
      </c>
      <c r="L380" s="32"/>
      <c r="M380" s="143" t="s">
        <v>1</v>
      </c>
      <c r="N380" s="144" t="s">
        <v>41</v>
      </c>
      <c r="P380" s="145">
        <f>O380*H380</f>
        <v>0</v>
      </c>
      <c r="Q380" s="145">
        <v>2.588E-2</v>
      </c>
      <c r="R380" s="145">
        <f>Q380*H380</f>
        <v>2.588E-2</v>
      </c>
      <c r="S380" s="145">
        <v>0</v>
      </c>
      <c r="T380" s="146">
        <f>S380*H380</f>
        <v>0</v>
      </c>
      <c r="AR380" s="147" t="s">
        <v>200</v>
      </c>
      <c r="AT380" s="147" t="s">
        <v>195</v>
      </c>
      <c r="AU380" s="147" t="s">
        <v>85</v>
      </c>
      <c r="AY380" s="17" t="s">
        <v>191</v>
      </c>
      <c r="BE380" s="148">
        <f>IF(N380="základní",J380,0)</f>
        <v>0</v>
      </c>
      <c r="BF380" s="148">
        <f>IF(N380="snížená",J380,0)</f>
        <v>0</v>
      </c>
      <c r="BG380" s="148">
        <f>IF(N380="zákl. přenesená",J380,0)</f>
        <v>0</v>
      </c>
      <c r="BH380" s="148">
        <f>IF(N380="sníž. přenesená",J380,0)</f>
        <v>0</v>
      </c>
      <c r="BI380" s="148">
        <f>IF(N380="nulová",J380,0)</f>
        <v>0</v>
      </c>
      <c r="BJ380" s="17" t="s">
        <v>83</v>
      </c>
      <c r="BK380" s="148">
        <f>ROUND(I380*H380,2)</f>
        <v>0</v>
      </c>
      <c r="BL380" s="17" t="s">
        <v>200</v>
      </c>
      <c r="BM380" s="147" t="s">
        <v>385</v>
      </c>
    </row>
    <row r="381" spans="2:65" s="1" customFormat="1">
      <c r="B381" s="32"/>
      <c r="D381" s="149" t="s">
        <v>203</v>
      </c>
      <c r="F381" s="150" t="s">
        <v>386</v>
      </c>
      <c r="I381" s="151"/>
      <c r="L381" s="32"/>
      <c r="M381" s="152"/>
      <c r="T381" s="56"/>
      <c r="AT381" s="17" t="s">
        <v>203</v>
      </c>
      <c r="AU381" s="17" t="s">
        <v>85</v>
      </c>
    </row>
    <row r="382" spans="2:65" s="1" customFormat="1" ht="16.5" customHeight="1">
      <c r="B382" s="32"/>
      <c r="C382" s="181" t="s">
        <v>387</v>
      </c>
      <c r="D382" s="181" t="s">
        <v>388</v>
      </c>
      <c r="E382" s="182" t="s">
        <v>389</v>
      </c>
      <c r="F382" s="183" t="s">
        <v>390</v>
      </c>
      <c r="G382" s="184" t="s">
        <v>378</v>
      </c>
      <c r="H382" s="185">
        <v>1</v>
      </c>
      <c r="I382" s="186"/>
      <c r="J382" s="187">
        <f>ROUND(I382*H382,2)</f>
        <v>0</v>
      </c>
      <c r="K382" s="183" t="s">
        <v>199</v>
      </c>
      <c r="L382" s="188"/>
      <c r="M382" s="189" t="s">
        <v>1</v>
      </c>
      <c r="N382" s="190" t="s">
        <v>41</v>
      </c>
      <c r="P382" s="145">
        <f>O382*H382</f>
        <v>0</v>
      </c>
      <c r="Q382" s="145">
        <v>2.5000000000000001E-2</v>
      </c>
      <c r="R382" s="145">
        <f>Q382*H382</f>
        <v>2.5000000000000001E-2</v>
      </c>
      <c r="S382" s="145">
        <v>0</v>
      </c>
      <c r="T382" s="146">
        <f>S382*H382</f>
        <v>0</v>
      </c>
      <c r="AR382" s="147" t="s">
        <v>253</v>
      </c>
      <c r="AT382" s="147" t="s">
        <v>388</v>
      </c>
      <c r="AU382" s="147" t="s">
        <v>85</v>
      </c>
      <c r="AY382" s="17" t="s">
        <v>191</v>
      </c>
      <c r="BE382" s="148">
        <f>IF(N382="základní",J382,0)</f>
        <v>0</v>
      </c>
      <c r="BF382" s="148">
        <f>IF(N382="snížená",J382,0)</f>
        <v>0</v>
      </c>
      <c r="BG382" s="148">
        <f>IF(N382="zákl. přenesená",J382,0)</f>
        <v>0</v>
      </c>
      <c r="BH382" s="148">
        <f>IF(N382="sníž. přenesená",J382,0)</f>
        <v>0</v>
      </c>
      <c r="BI382" s="148">
        <f>IF(N382="nulová",J382,0)</f>
        <v>0</v>
      </c>
      <c r="BJ382" s="17" t="s">
        <v>83</v>
      </c>
      <c r="BK382" s="148">
        <f>ROUND(I382*H382,2)</f>
        <v>0</v>
      </c>
      <c r="BL382" s="17" t="s">
        <v>200</v>
      </c>
      <c r="BM382" s="147" t="s">
        <v>391</v>
      </c>
    </row>
    <row r="383" spans="2:65" s="12" customFormat="1">
      <c r="B383" s="153"/>
      <c r="D383" s="154" t="s">
        <v>205</v>
      </c>
      <c r="E383" s="155" t="s">
        <v>1</v>
      </c>
      <c r="F383" s="156" t="s">
        <v>206</v>
      </c>
      <c r="H383" s="155" t="s">
        <v>1</v>
      </c>
      <c r="I383" s="157"/>
      <c r="L383" s="153"/>
      <c r="M383" s="158"/>
      <c r="T383" s="159"/>
      <c r="AT383" s="155" t="s">
        <v>205</v>
      </c>
      <c r="AU383" s="155" t="s">
        <v>85</v>
      </c>
      <c r="AV383" s="12" t="s">
        <v>83</v>
      </c>
      <c r="AW383" s="12" t="s">
        <v>34</v>
      </c>
      <c r="AX383" s="12" t="s">
        <v>76</v>
      </c>
      <c r="AY383" s="155" t="s">
        <v>191</v>
      </c>
    </row>
    <row r="384" spans="2:65" s="12" customFormat="1">
      <c r="B384" s="153"/>
      <c r="D384" s="154" t="s">
        <v>205</v>
      </c>
      <c r="E384" s="155" t="s">
        <v>1</v>
      </c>
      <c r="F384" s="156" t="s">
        <v>207</v>
      </c>
      <c r="H384" s="155" t="s">
        <v>1</v>
      </c>
      <c r="I384" s="157"/>
      <c r="L384" s="153"/>
      <c r="M384" s="158"/>
      <c r="T384" s="159"/>
      <c r="AT384" s="155" t="s">
        <v>205</v>
      </c>
      <c r="AU384" s="155" t="s">
        <v>85</v>
      </c>
      <c r="AV384" s="12" t="s">
        <v>83</v>
      </c>
      <c r="AW384" s="12" t="s">
        <v>34</v>
      </c>
      <c r="AX384" s="12" t="s">
        <v>76</v>
      </c>
      <c r="AY384" s="155" t="s">
        <v>191</v>
      </c>
    </row>
    <row r="385" spans="2:65" s="12" customFormat="1">
      <c r="B385" s="153"/>
      <c r="D385" s="154" t="s">
        <v>205</v>
      </c>
      <c r="E385" s="155" t="s">
        <v>1</v>
      </c>
      <c r="F385" s="156" t="s">
        <v>392</v>
      </c>
      <c r="H385" s="155" t="s">
        <v>1</v>
      </c>
      <c r="I385" s="157"/>
      <c r="L385" s="153"/>
      <c r="M385" s="158"/>
      <c r="T385" s="159"/>
      <c r="AT385" s="155" t="s">
        <v>205</v>
      </c>
      <c r="AU385" s="155" t="s">
        <v>85</v>
      </c>
      <c r="AV385" s="12" t="s">
        <v>83</v>
      </c>
      <c r="AW385" s="12" t="s">
        <v>34</v>
      </c>
      <c r="AX385" s="12" t="s">
        <v>76</v>
      </c>
      <c r="AY385" s="155" t="s">
        <v>191</v>
      </c>
    </row>
    <row r="386" spans="2:65" s="12" customFormat="1">
      <c r="B386" s="153"/>
      <c r="D386" s="154" t="s">
        <v>205</v>
      </c>
      <c r="E386" s="155" t="s">
        <v>1</v>
      </c>
      <c r="F386" s="156" t="s">
        <v>208</v>
      </c>
      <c r="H386" s="155" t="s">
        <v>1</v>
      </c>
      <c r="I386" s="157"/>
      <c r="L386" s="153"/>
      <c r="M386" s="158"/>
      <c r="T386" s="159"/>
      <c r="AT386" s="155" t="s">
        <v>205</v>
      </c>
      <c r="AU386" s="155" t="s">
        <v>85</v>
      </c>
      <c r="AV386" s="12" t="s">
        <v>83</v>
      </c>
      <c r="AW386" s="12" t="s">
        <v>34</v>
      </c>
      <c r="AX386" s="12" t="s">
        <v>76</v>
      </c>
      <c r="AY386" s="155" t="s">
        <v>191</v>
      </c>
    </row>
    <row r="387" spans="2:65" s="13" customFormat="1">
      <c r="B387" s="160"/>
      <c r="D387" s="154" t="s">
        <v>205</v>
      </c>
      <c r="E387" s="161" t="s">
        <v>1</v>
      </c>
      <c r="F387" s="162" t="s">
        <v>393</v>
      </c>
      <c r="H387" s="163">
        <v>1</v>
      </c>
      <c r="I387" s="164"/>
      <c r="L387" s="160"/>
      <c r="M387" s="165"/>
      <c r="T387" s="166"/>
      <c r="AT387" s="161" t="s">
        <v>205</v>
      </c>
      <c r="AU387" s="161" t="s">
        <v>85</v>
      </c>
      <c r="AV387" s="13" t="s">
        <v>85</v>
      </c>
      <c r="AW387" s="13" t="s">
        <v>34</v>
      </c>
      <c r="AX387" s="13" t="s">
        <v>76</v>
      </c>
      <c r="AY387" s="161" t="s">
        <v>191</v>
      </c>
    </row>
    <row r="388" spans="2:65" s="14" customFormat="1">
      <c r="B388" s="167"/>
      <c r="D388" s="154" t="s">
        <v>205</v>
      </c>
      <c r="E388" s="168" t="s">
        <v>1</v>
      </c>
      <c r="F388" s="169" t="s">
        <v>217</v>
      </c>
      <c r="H388" s="170">
        <v>1</v>
      </c>
      <c r="I388" s="171"/>
      <c r="L388" s="167"/>
      <c r="M388" s="172"/>
      <c r="T388" s="173"/>
      <c r="AT388" s="168" t="s">
        <v>205</v>
      </c>
      <c r="AU388" s="168" t="s">
        <v>85</v>
      </c>
      <c r="AV388" s="14" t="s">
        <v>200</v>
      </c>
      <c r="AW388" s="14" t="s">
        <v>34</v>
      </c>
      <c r="AX388" s="14" t="s">
        <v>83</v>
      </c>
      <c r="AY388" s="168" t="s">
        <v>191</v>
      </c>
    </row>
    <row r="389" spans="2:65" s="1" customFormat="1" ht="26.45" customHeight="1">
      <c r="B389" s="32"/>
      <c r="C389" s="136" t="s">
        <v>394</v>
      </c>
      <c r="D389" s="136" t="s">
        <v>195</v>
      </c>
      <c r="E389" s="137" t="s">
        <v>395</v>
      </c>
      <c r="F389" s="138" t="s">
        <v>396</v>
      </c>
      <c r="G389" s="139" t="s">
        <v>198</v>
      </c>
      <c r="H389" s="140">
        <v>0.22500000000000001</v>
      </c>
      <c r="I389" s="141"/>
      <c r="J389" s="142">
        <f>ROUND(I389*H389,2)</f>
        <v>0</v>
      </c>
      <c r="K389" s="138" t="s">
        <v>199</v>
      </c>
      <c r="L389" s="32"/>
      <c r="M389" s="143" t="s">
        <v>1</v>
      </c>
      <c r="N389" s="144" t="s">
        <v>41</v>
      </c>
      <c r="P389" s="145">
        <f>O389*H389</f>
        <v>0</v>
      </c>
      <c r="Q389" s="145">
        <v>1.89706</v>
      </c>
      <c r="R389" s="145">
        <f>Q389*H389</f>
        <v>0.42683850000000001</v>
      </c>
      <c r="S389" s="145">
        <v>0</v>
      </c>
      <c r="T389" s="146">
        <f>S389*H389</f>
        <v>0</v>
      </c>
      <c r="AR389" s="147" t="s">
        <v>200</v>
      </c>
      <c r="AT389" s="147" t="s">
        <v>195</v>
      </c>
      <c r="AU389" s="147" t="s">
        <v>85</v>
      </c>
      <c r="AY389" s="17" t="s">
        <v>191</v>
      </c>
      <c r="BE389" s="148">
        <f>IF(N389="základní",J389,0)</f>
        <v>0</v>
      </c>
      <c r="BF389" s="148">
        <f>IF(N389="snížená",J389,0)</f>
        <v>0</v>
      </c>
      <c r="BG389" s="148">
        <f>IF(N389="zákl. přenesená",J389,0)</f>
        <v>0</v>
      </c>
      <c r="BH389" s="148">
        <f>IF(N389="sníž. přenesená",J389,0)</f>
        <v>0</v>
      </c>
      <c r="BI389" s="148">
        <f>IF(N389="nulová",J389,0)</f>
        <v>0</v>
      </c>
      <c r="BJ389" s="17" t="s">
        <v>83</v>
      </c>
      <c r="BK389" s="148">
        <f>ROUND(I389*H389,2)</f>
        <v>0</v>
      </c>
      <c r="BL389" s="17" t="s">
        <v>200</v>
      </c>
      <c r="BM389" s="147" t="s">
        <v>397</v>
      </c>
    </row>
    <row r="390" spans="2:65" s="1" customFormat="1">
      <c r="B390" s="32"/>
      <c r="D390" s="149" t="s">
        <v>203</v>
      </c>
      <c r="F390" s="150" t="s">
        <v>398</v>
      </c>
      <c r="I390" s="151"/>
      <c r="L390" s="32"/>
      <c r="M390" s="152"/>
      <c r="T390" s="56"/>
      <c r="AT390" s="17" t="s">
        <v>203</v>
      </c>
      <c r="AU390" s="17" t="s">
        <v>85</v>
      </c>
    </row>
    <row r="391" spans="2:65" s="12" customFormat="1">
      <c r="B391" s="153"/>
      <c r="D391" s="154" t="s">
        <v>205</v>
      </c>
      <c r="E391" s="155" t="s">
        <v>1</v>
      </c>
      <c r="F391" s="156" t="s">
        <v>347</v>
      </c>
      <c r="H391" s="155" t="s">
        <v>1</v>
      </c>
      <c r="I391" s="157"/>
      <c r="L391" s="153"/>
      <c r="M391" s="158"/>
      <c r="T391" s="159"/>
      <c r="AT391" s="155" t="s">
        <v>205</v>
      </c>
      <c r="AU391" s="155" t="s">
        <v>85</v>
      </c>
      <c r="AV391" s="12" t="s">
        <v>83</v>
      </c>
      <c r="AW391" s="12" t="s">
        <v>34</v>
      </c>
      <c r="AX391" s="12" t="s">
        <v>76</v>
      </c>
      <c r="AY391" s="155" t="s">
        <v>191</v>
      </c>
    </row>
    <row r="392" spans="2:65" s="12" customFormat="1">
      <c r="B392" s="153"/>
      <c r="D392" s="154" t="s">
        <v>205</v>
      </c>
      <c r="E392" s="155" t="s">
        <v>1</v>
      </c>
      <c r="F392" s="156" t="s">
        <v>207</v>
      </c>
      <c r="H392" s="155" t="s">
        <v>1</v>
      </c>
      <c r="I392" s="157"/>
      <c r="L392" s="153"/>
      <c r="M392" s="158"/>
      <c r="T392" s="159"/>
      <c r="AT392" s="155" t="s">
        <v>205</v>
      </c>
      <c r="AU392" s="155" t="s">
        <v>85</v>
      </c>
      <c r="AV392" s="12" t="s">
        <v>83</v>
      </c>
      <c r="AW392" s="12" t="s">
        <v>34</v>
      </c>
      <c r="AX392" s="12" t="s">
        <v>76</v>
      </c>
      <c r="AY392" s="155" t="s">
        <v>191</v>
      </c>
    </row>
    <row r="393" spans="2:65" s="12" customFormat="1">
      <c r="B393" s="153"/>
      <c r="D393" s="154" t="s">
        <v>205</v>
      </c>
      <c r="E393" s="155" t="s">
        <v>1</v>
      </c>
      <c r="F393" s="156" t="s">
        <v>208</v>
      </c>
      <c r="H393" s="155" t="s">
        <v>1</v>
      </c>
      <c r="I393" s="157"/>
      <c r="L393" s="153"/>
      <c r="M393" s="158"/>
      <c r="T393" s="159"/>
      <c r="AT393" s="155" t="s">
        <v>205</v>
      </c>
      <c r="AU393" s="155" t="s">
        <v>85</v>
      </c>
      <c r="AV393" s="12" t="s">
        <v>83</v>
      </c>
      <c r="AW393" s="12" t="s">
        <v>34</v>
      </c>
      <c r="AX393" s="12" t="s">
        <v>76</v>
      </c>
      <c r="AY393" s="155" t="s">
        <v>191</v>
      </c>
    </row>
    <row r="394" spans="2:65" s="13" customFormat="1">
      <c r="B394" s="160"/>
      <c r="D394" s="154" t="s">
        <v>205</v>
      </c>
      <c r="E394" s="161" t="s">
        <v>1</v>
      </c>
      <c r="F394" s="162" t="s">
        <v>399</v>
      </c>
      <c r="H394" s="163">
        <v>0.22500000000000001</v>
      </c>
      <c r="I394" s="164"/>
      <c r="L394" s="160"/>
      <c r="M394" s="165"/>
      <c r="T394" s="166"/>
      <c r="AT394" s="161" t="s">
        <v>205</v>
      </c>
      <c r="AU394" s="161" t="s">
        <v>85</v>
      </c>
      <c r="AV394" s="13" t="s">
        <v>85</v>
      </c>
      <c r="AW394" s="13" t="s">
        <v>34</v>
      </c>
      <c r="AX394" s="13" t="s">
        <v>76</v>
      </c>
      <c r="AY394" s="161" t="s">
        <v>191</v>
      </c>
    </row>
    <row r="395" spans="2:65" s="14" customFormat="1">
      <c r="B395" s="167"/>
      <c r="D395" s="154" t="s">
        <v>205</v>
      </c>
      <c r="E395" s="168" t="s">
        <v>1</v>
      </c>
      <c r="F395" s="169" t="s">
        <v>217</v>
      </c>
      <c r="H395" s="170">
        <v>0.22500000000000001</v>
      </c>
      <c r="I395" s="171"/>
      <c r="L395" s="167"/>
      <c r="M395" s="172"/>
      <c r="T395" s="173"/>
      <c r="AT395" s="168" t="s">
        <v>205</v>
      </c>
      <c r="AU395" s="168" t="s">
        <v>85</v>
      </c>
      <c r="AV395" s="14" t="s">
        <v>200</v>
      </c>
      <c r="AW395" s="14" t="s">
        <v>34</v>
      </c>
      <c r="AX395" s="14" t="s">
        <v>83</v>
      </c>
      <c r="AY395" s="168" t="s">
        <v>191</v>
      </c>
    </row>
    <row r="396" spans="2:65" s="1" customFormat="1" ht="26.45" customHeight="1">
      <c r="B396" s="32"/>
      <c r="C396" s="136" t="s">
        <v>400</v>
      </c>
      <c r="D396" s="136" t="s">
        <v>195</v>
      </c>
      <c r="E396" s="137" t="s">
        <v>401</v>
      </c>
      <c r="F396" s="138" t="s">
        <v>402</v>
      </c>
      <c r="G396" s="139" t="s">
        <v>403</v>
      </c>
      <c r="H396" s="140">
        <v>13.28</v>
      </c>
      <c r="I396" s="141"/>
      <c r="J396" s="142">
        <f>ROUND(I396*H396,2)</f>
        <v>0</v>
      </c>
      <c r="K396" s="138" t="s">
        <v>305</v>
      </c>
      <c r="L396" s="32"/>
      <c r="M396" s="143" t="s">
        <v>1</v>
      </c>
      <c r="N396" s="144" t="s">
        <v>41</v>
      </c>
      <c r="P396" s="145">
        <f>O396*H396</f>
        <v>0</v>
      </c>
      <c r="Q396" s="145">
        <v>3.0599999999999998E-3</v>
      </c>
      <c r="R396" s="145">
        <f>Q396*H396</f>
        <v>4.0636799999999994E-2</v>
      </c>
      <c r="S396" s="145">
        <v>0</v>
      </c>
      <c r="T396" s="146">
        <f>S396*H396</f>
        <v>0</v>
      </c>
      <c r="AR396" s="147" t="s">
        <v>200</v>
      </c>
      <c r="AT396" s="147" t="s">
        <v>195</v>
      </c>
      <c r="AU396" s="147" t="s">
        <v>85</v>
      </c>
      <c r="AY396" s="17" t="s">
        <v>191</v>
      </c>
      <c r="BE396" s="148">
        <f>IF(N396="základní",J396,0)</f>
        <v>0</v>
      </c>
      <c r="BF396" s="148">
        <f>IF(N396="snížená",J396,0)</f>
        <v>0</v>
      </c>
      <c r="BG396" s="148">
        <f>IF(N396="zákl. přenesená",J396,0)</f>
        <v>0</v>
      </c>
      <c r="BH396" s="148">
        <f>IF(N396="sníž. přenesená",J396,0)</f>
        <v>0</v>
      </c>
      <c r="BI396" s="148">
        <f>IF(N396="nulová",J396,0)</f>
        <v>0</v>
      </c>
      <c r="BJ396" s="17" t="s">
        <v>83</v>
      </c>
      <c r="BK396" s="148">
        <f>ROUND(I396*H396,2)</f>
        <v>0</v>
      </c>
      <c r="BL396" s="17" t="s">
        <v>200</v>
      </c>
      <c r="BM396" s="147" t="s">
        <v>404</v>
      </c>
    </row>
    <row r="397" spans="2:65" s="12" customFormat="1">
      <c r="B397" s="153"/>
      <c r="D397" s="154" t="s">
        <v>205</v>
      </c>
      <c r="E397" s="155" t="s">
        <v>1</v>
      </c>
      <c r="F397" s="156" t="s">
        <v>347</v>
      </c>
      <c r="H397" s="155" t="s">
        <v>1</v>
      </c>
      <c r="I397" s="157"/>
      <c r="L397" s="153"/>
      <c r="M397" s="158"/>
      <c r="T397" s="159"/>
      <c r="AT397" s="155" t="s">
        <v>205</v>
      </c>
      <c r="AU397" s="155" t="s">
        <v>85</v>
      </c>
      <c r="AV397" s="12" t="s">
        <v>83</v>
      </c>
      <c r="AW397" s="12" t="s">
        <v>34</v>
      </c>
      <c r="AX397" s="12" t="s">
        <v>76</v>
      </c>
      <c r="AY397" s="155" t="s">
        <v>191</v>
      </c>
    </row>
    <row r="398" spans="2:65" s="12" customFormat="1">
      <c r="B398" s="153"/>
      <c r="D398" s="154" t="s">
        <v>205</v>
      </c>
      <c r="E398" s="155" t="s">
        <v>1</v>
      </c>
      <c r="F398" s="156" t="s">
        <v>207</v>
      </c>
      <c r="H398" s="155" t="s">
        <v>1</v>
      </c>
      <c r="I398" s="157"/>
      <c r="L398" s="153"/>
      <c r="M398" s="158"/>
      <c r="T398" s="159"/>
      <c r="AT398" s="155" t="s">
        <v>205</v>
      </c>
      <c r="AU398" s="155" t="s">
        <v>85</v>
      </c>
      <c r="AV398" s="12" t="s">
        <v>83</v>
      </c>
      <c r="AW398" s="12" t="s">
        <v>34</v>
      </c>
      <c r="AX398" s="12" t="s">
        <v>76</v>
      </c>
      <c r="AY398" s="155" t="s">
        <v>191</v>
      </c>
    </row>
    <row r="399" spans="2:65" s="12" customFormat="1">
      <c r="B399" s="153"/>
      <c r="D399" s="154" t="s">
        <v>205</v>
      </c>
      <c r="E399" s="155" t="s">
        <v>1</v>
      </c>
      <c r="F399" s="156" t="s">
        <v>208</v>
      </c>
      <c r="H399" s="155" t="s">
        <v>1</v>
      </c>
      <c r="I399" s="157"/>
      <c r="L399" s="153"/>
      <c r="M399" s="158"/>
      <c r="T399" s="159"/>
      <c r="AT399" s="155" t="s">
        <v>205</v>
      </c>
      <c r="AU399" s="155" t="s">
        <v>85</v>
      </c>
      <c r="AV399" s="12" t="s">
        <v>83</v>
      </c>
      <c r="AW399" s="12" t="s">
        <v>34</v>
      </c>
      <c r="AX399" s="12" t="s">
        <v>76</v>
      </c>
      <c r="AY399" s="155" t="s">
        <v>191</v>
      </c>
    </row>
    <row r="400" spans="2:65" s="12" customFormat="1">
      <c r="B400" s="153"/>
      <c r="D400" s="154" t="s">
        <v>205</v>
      </c>
      <c r="E400" s="155" t="s">
        <v>1</v>
      </c>
      <c r="F400" s="156" t="s">
        <v>348</v>
      </c>
      <c r="H400" s="155" t="s">
        <v>1</v>
      </c>
      <c r="I400" s="157"/>
      <c r="L400" s="153"/>
      <c r="M400" s="158"/>
      <c r="T400" s="159"/>
      <c r="AT400" s="155" t="s">
        <v>205</v>
      </c>
      <c r="AU400" s="155" t="s">
        <v>85</v>
      </c>
      <c r="AV400" s="12" t="s">
        <v>83</v>
      </c>
      <c r="AW400" s="12" t="s">
        <v>34</v>
      </c>
      <c r="AX400" s="12" t="s">
        <v>76</v>
      </c>
      <c r="AY400" s="155" t="s">
        <v>191</v>
      </c>
    </row>
    <row r="401" spans="2:65" s="12" customFormat="1">
      <c r="B401" s="153"/>
      <c r="D401" s="154" t="s">
        <v>205</v>
      </c>
      <c r="E401" s="155" t="s">
        <v>1</v>
      </c>
      <c r="F401" s="156" t="s">
        <v>405</v>
      </c>
      <c r="H401" s="155" t="s">
        <v>1</v>
      </c>
      <c r="I401" s="157"/>
      <c r="L401" s="153"/>
      <c r="M401" s="158"/>
      <c r="T401" s="159"/>
      <c r="AT401" s="155" t="s">
        <v>205</v>
      </c>
      <c r="AU401" s="155" t="s">
        <v>85</v>
      </c>
      <c r="AV401" s="12" t="s">
        <v>83</v>
      </c>
      <c r="AW401" s="12" t="s">
        <v>34</v>
      </c>
      <c r="AX401" s="12" t="s">
        <v>76</v>
      </c>
      <c r="AY401" s="155" t="s">
        <v>191</v>
      </c>
    </row>
    <row r="402" spans="2:65" s="13" customFormat="1">
      <c r="B402" s="160"/>
      <c r="D402" s="154" t="s">
        <v>205</v>
      </c>
      <c r="E402" s="161" t="s">
        <v>1</v>
      </c>
      <c r="F402" s="162" t="s">
        <v>406</v>
      </c>
      <c r="H402" s="163">
        <v>13.28</v>
      </c>
      <c r="I402" s="164"/>
      <c r="L402" s="160"/>
      <c r="M402" s="165"/>
      <c r="T402" s="166"/>
      <c r="AT402" s="161" t="s">
        <v>205</v>
      </c>
      <c r="AU402" s="161" t="s">
        <v>85</v>
      </c>
      <c r="AV402" s="13" t="s">
        <v>85</v>
      </c>
      <c r="AW402" s="13" t="s">
        <v>34</v>
      </c>
      <c r="AX402" s="13" t="s">
        <v>76</v>
      </c>
      <c r="AY402" s="161" t="s">
        <v>191</v>
      </c>
    </row>
    <row r="403" spans="2:65" s="14" customFormat="1">
      <c r="B403" s="167"/>
      <c r="D403" s="154" t="s">
        <v>205</v>
      </c>
      <c r="E403" s="168" t="s">
        <v>1</v>
      </c>
      <c r="F403" s="169" t="s">
        <v>217</v>
      </c>
      <c r="H403" s="170">
        <v>13.28</v>
      </c>
      <c r="I403" s="171"/>
      <c r="L403" s="167"/>
      <c r="M403" s="172"/>
      <c r="T403" s="173"/>
      <c r="AT403" s="168" t="s">
        <v>205</v>
      </c>
      <c r="AU403" s="168" t="s">
        <v>85</v>
      </c>
      <c r="AV403" s="14" t="s">
        <v>200</v>
      </c>
      <c r="AW403" s="14" t="s">
        <v>34</v>
      </c>
      <c r="AX403" s="14" t="s">
        <v>83</v>
      </c>
      <c r="AY403" s="168" t="s">
        <v>191</v>
      </c>
    </row>
    <row r="404" spans="2:65" s="1" customFormat="1" ht="16.5" customHeight="1">
      <c r="B404" s="32"/>
      <c r="C404" s="136" t="s">
        <v>407</v>
      </c>
      <c r="D404" s="136" t="s">
        <v>195</v>
      </c>
      <c r="E404" s="137" t="s">
        <v>408</v>
      </c>
      <c r="F404" s="138" t="s">
        <v>409</v>
      </c>
      <c r="G404" s="139" t="s">
        <v>289</v>
      </c>
      <c r="H404" s="140">
        <v>0.97499999999999998</v>
      </c>
      <c r="I404" s="141"/>
      <c r="J404" s="142">
        <f>ROUND(I404*H404,2)</f>
        <v>0</v>
      </c>
      <c r="K404" s="138" t="s">
        <v>199</v>
      </c>
      <c r="L404" s="32"/>
      <c r="M404" s="143" t="s">
        <v>1</v>
      </c>
      <c r="N404" s="144" t="s">
        <v>41</v>
      </c>
      <c r="P404" s="145">
        <f>O404*H404</f>
        <v>0</v>
      </c>
      <c r="Q404" s="145">
        <v>5.4600000000000003E-2</v>
      </c>
      <c r="R404" s="145">
        <f>Q404*H404</f>
        <v>5.3235000000000005E-2</v>
      </c>
      <c r="S404" s="145">
        <v>0</v>
      </c>
      <c r="T404" s="146">
        <f>S404*H404</f>
        <v>0</v>
      </c>
      <c r="AR404" s="147" t="s">
        <v>200</v>
      </c>
      <c r="AT404" s="147" t="s">
        <v>195</v>
      </c>
      <c r="AU404" s="147" t="s">
        <v>85</v>
      </c>
      <c r="AY404" s="17" t="s">
        <v>191</v>
      </c>
      <c r="BE404" s="148">
        <f>IF(N404="základní",J404,0)</f>
        <v>0</v>
      </c>
      <c r="BF404" s="148">
        <f>IF(N404="snížená",J404,0)</f>
        <v>0</v>
      </c>
      <c r="BG404" s="148">
        <f>IF(N404="zákl. přenesená",J404,0)</f>
        <v>0</v>
      </c>
      <c r="BH404" s="148">
        <f>IF(N404="sníž. přenesená",J404,0)</f>
        <v>0</v>
      </c>
      <c r="BI404" s="148">
        <f>IF(N404="nulová",J404,0)</f>
        <v>0</v>
      </c>
      <c r="BJ404" s="17" t="s">
        <v>83</v>
      </c>
      <c r="BK404" s="148">
        <f>ROUND(I404*H404,2)</f>
        <v>0</v>
      </c>
      <c r="BL404" s="17" t="s">
        <v>200</v>
      </c>
      <c r="BM404" s="147" t="s">
        <v>410</v>
      </c>
    </row>
    <row r="405" spans="2:65" s="1" customFormat="1">
      <c r="B405" s="32"/>
      <c r="D405" s="149" t="s">
        <v>203</v>
      </c>
      <c r="F405" s="150" t="s">
        <v>411</v>
      </c>
      <c r="I405" s="151"/>
      <c r="L405" s="32"/>
      <c r="M405" s="152"/>
      <c r="T405" s="56"/>
      <c r="AT405" s="17" t="s">
        <v>203</v>
      </c>
      <c r="AU405" s="17" t="s">
        <v>85</v>
      </c>
    </row>
    <row r="406" spans="2:65" s="12" customFormat="1">
      <c r="B406" s="153"/>
      <c r="D406" s="154" t="s">
        <v>205</v>
      </c>
      <c r="E406" s="155" t="s">
        <v>1</v>
      </c>
      <c r="F406" s="156" t="s">
        <v>347</v>
      </c>
      <c r="H406" s="155" t="s">
        <v>1</v>
      </c>
      <c r="I406" s="157"/>
      <c r="L406" s="153"/>
      <c r="M406" s="158"/>
      <c r="T406" s="159"/>
      <c r="AT406" s="155" t="s">
        <v>205</v>
      </c>
      <c r="AU406" s="155" t="s">
        <v>85</v>
      </c>
      <c r="AV406" s="12" t="s">
        <v>83</v>
      </c>
      <c r="AW406" s="12" t="s">
        <v>34</v>
      </c>
      <c r="AX406" s="12" t="s">
        <v>76</v>
      </c>
      <c r="AY406" s="155" t="s">
        <v>191</v>
      </c>
    </row>
    <row r="407" spans="2:65" s="12" customFormat="1">
      <c r="B407" s="153"/>
      <c r="D407" s="154" t="s">
        <v>205</v>
      </c>
      <c r="E407" s="155" t="s">
        <v>1</v>
      </c>
      <c r="F407" s="156" t="s">
        <v>207</v>
      </c>
      <c r="H407" s="155" t="s">
        <v>1</v>
      </c>
      <c r="I407" s="157"/>
      <c r="L407" s="153"/>
      <c r="M407" s="158"/>
      <c r="T407" s="159"/>
      <c r="AT407" s="155" t="s">
        <v>205</v>
      </c>
      <c r="AU407" s="155" t="s">
        <v>85</v>
      </c>
      <c r="AV407" s="12" t="s">
        <v>83</v>
      </c>
      <c r="AW407" s="12" t="s">
        <v>34</v>
      </c>
      <c r="AX407" s="12" t="s">
        <v>76</v>
      </c>
      <c r="AY407" s="155" t="s">
        <v>191</v>
      </c>
    </row>
    <row r="408" spans="2:65" s="12" customFormat="1">
      <c r="B408" s="153"/>
      <c r="D408" s="154" t="s">
        <v>205</v>
      </c>
      <c r="E408" s="155" t="s">
        <v>1</v>
      </c>
      <c r="F408" s="156" t="s">
        <v>208</v>
      </c>
      <c r="H408" s="155" t="s">
        <v>1</v>
      </c>
      <c r="I408" s="157"/>
      <c r="L408" s="153"/>
      <c r="M408" s="158"/>
      <c r="T408" s="159"/>
      <c r="AT408" s="155" t="s">
        <v>205</v>
      </c>
      <c r="AU408" s="155" t="s">
        <v>85</v>
      </c>
      <c r="AV408" s="12" t="s">
        <v>83</v>
      </c>
      <c r="AW408" s="12" t="s">
        <v>34</v>
      </c>
      <c r="AX408" s="12" t="s">
        <v>76</v>
      </c>
      <c r="AY408" s="155" t="s">
        <v>191</v>
      </c>
    </row>
    <row r="409" spans="2:65" s="13" customFormat="1">
      <c r="B409" s="160"/>
      <c r="D409" s="154" t="s">
        <v>205</v>
      </c>
      <c r="E409" s="161" t="s">
        <v>1</v>
      </c>
      <c r="F409" s="162" t="s">
        <v>412</v>
      </c>
      <c r="H409" s="163">
        <v>0.97499999999999998</v>
      </c>
      <c r="I409" s="164"/>
      <c r="L409" s="160"/>
      <c r="M409" s="165"/>
      <c r="T409" s="166"/>
      <c r="AT409" s="161" t="s">
        <v>205</v>
      </c>
      <c r="AU409" s="161" t="s">
        <v>85</v>
      </c>
      <c r="AV409" s="13" t="s">
        <v>85</v>
      </c>
      <c r="AW409" s="13" t="s">
        <v>34</v>
      </c>
      <c r="AX409" s="13" t="s">
        <v>76</v>
      </c>
      <c r="AY409" s="161" t="s">
        <v>191</v>
      </c>
    </row>
    <row r="410" spans="2:65" s="14" customFormat="1">
      <c r="B410" s="167"/>
      <c r="D410" s="154" t="s">
        <v>205</v>
      </c>
      <c r="E410" s="168" t="s">
        <v>1</v>
      </c>
      <c r="F410" s="169" t="s">
        <v>217</v>
      </c>
      <c r="H410" s="170">
        <v>0.97499999999999998</v>
      </c>
      <c r="I410" s="171"/>
      <c r="L410" s="167"/>
      <c r="M410" s="172"/>
      <c r="T410" s="173"/>
      <c r="AT410" s="168" t="s">
        <v>205</v>
      </c>
      <c r="AU410" s="168" t="s">
        <v>85</v>
      </c>
      <c r="AV410" s="14" t="s">
        <v>200</v>
      </c>
      <c r="AW410" s="14" t="s">
        <v>34</v>
      </c>
      <c r="AX410" s="14" t="s">
        <v>83</v>
      </c>
      <c r="AY410" s="168" t="s">
        <v>191</v>
      </c>
    </row>
    <row r="411" spans="2:65" s="11" customFormat="1" ht="22.9" customHeight="1">
      <c r="B411" s="124"/>
      <c r="D411" s="125" t="s">
        <v>75</v>
      </c>
      <c r="E411" s="134" t="s">
        <v>200</v>
      </c>
      <c r="F411" s="134" t="s">
        <v>413</v>
      </c>
      <c r="I411" s="127"/>
      <c r="J411" s="135">
        <f>BK411</f>
        <v>0</v>
      </c>
      <c r="L411" s="124"/>
      <c r="M411" s="129"/>
      <c r="P411" s="130">
        <f>SUM(P412:P457)</f>
        <v>0</v>
      </c>
      <c r="R411" s="130">
        <f>SUM(R412:R457)</f>
        <v>1.76560421</v>
      </c>
      <c r="T411" s="131">
        <f>SUM(T412:T457)</f>
        <v>0</v>
      </c>
      <c r="AR411" s="125" t="s">
        <v>83</v>
      </c>
      <c r="AT411" s="132" t="s">
        <v>75</v>
      </c>
      <c r="AU411" s="132" t="s">
        <v>83</v>
      </c>
      <c r="AY411" s="125" t="s">
        <v>191</v>
      </c>
      <c r="BK411" s="133">
        <f>SUM(BK412:BK457)</f>
        <v>0</v>
      </c>
    </row>
    <row r="412" spans="2:65" s="1" customFormat="1" ht="16.5" customHeight="1">
      <c r="B412" s="32"/>
      <c r="C412" s="136" t="s">
        <v>414</v>
      </c>
      <c r="D412" s="136" t="s">
        <v>195</v>
      </c>
      <c r="E412" s="137" t="s">
        <v>415</v>
      </c>
      <c r="F412" s="138" t="s">
        <v>416</v>
      </c>
      <c r="G412" s="139" t="s">
        <v>198</v>
      </c>
      <c r="H412" s="140">
        <v>0.66</v>
      </c>
      <c r="I412" s="141"/>
      <c r="J412" s="142">
        <f>ROUND(I412*H412,2)</f>
        <v>0</v>
      </c>
      <c r="K412" s="138" t="s">
        <v>199</v>
      </c>
      <c r="L412" s="32"/>
      <c r="M412" s="143" t="s">
        <v>1</v>
      </c>
      <c r="N412" s="144" t="s">
        <v>41</v>
      </c>
      <c r="P412" s="145">
        <f>O412*H412</f>
        <v>0</v>
      </c>
      <c r="Q412" s="145">
        <v>2.5020099999999998</v>
      </c>
      <c r="R412" s="145">
        <f>Q412*H412</f>
        <v>1.6513266</v>
      </c>
      <c r="S412" s="145">
        <v>0</v>
      </c>
      <c r="T412" s="146">
        <f>S412*H412</f>
        <v>0</v>
      </c>
      <c r="AR412" s="147" t="s">
        <v>200</v>
      </c>
      <c r="AT412" s="147" t="s">
        <v>195</v>
      </c>
      <c r="AU412" s="147" t="s">
        <v>85</v>
      </c>
      <c r="AY412" s="17" t="s">
        <v>191</v>
      </c>
      <c r="BE412" s="148">
        <f>IF(N412="základní",J412,0)</f>
        <v>0</v>
      </c>
      <c r="BF412" s="148">
        <f>IF(N412="snížená",J412,0)</f>
        <v>0</v>
      </c>
      <c r="BG412" s="148">
        <f>IF(N412="zákl. přenesená",J412,0)</f>
        <v>0</v>
      </c>
      <c r="BH412" s="148">
        <f>IF(N412="sníž. přenesená",J412,0)</f>
        <v>0</v>
      </c>
      <c r="BI412" s="148">
        <f>IF(N412="nulová",J412,0)</f>
        <v>0</v>
      </c>
      <c r="BJ412" s="17" t="s">
        <v>83</v>
      </c>
      <c r="BK412" s="148">
        <f>ROUND(I412*H412,2)</f>
        <v>0</v>
      </c>
      <c r="BL412" s="17" t="s">
        <v>200</v>
      </c>
      <c r="BM412" s="147" t="s">
        <v>417</v>
      </c>
    </row>
    <row r="413" spans="2:65" s="1" customFormat="1">
      <c r="B413" s="32"/>
      <c r="D413" s="149" t="s">
        <v>203</v>
      </c>
      <c r="F413" s="150" t="s">
        <v>418</v>
      </c>
      <c r="I413" s="151"/>
      <c r="L413" s="32"/>
      <c r="M413" s="152"/>
      <c r="T413" s="56"/>
      <c r="AT413" s="17" t="s">
        <v>203</v>
      </c>
      <c r="AU413" s="17" t="s">
        <v>85</v>
      </c>
    </row>
    <row r="414" spans="2:65" s="12" customFormat="1">
      <c r="B414" s="153"/>
      <c r="D414" s="154" t="s">
        <v>205</v>
      </c>
      <c r="E414" s="155" t="s">
        <v>1</v>
      </c>
      <c r="F414" s="156" t="s">
        <v>347</v>
      </c>
      <c r="H414" s="155" t="s">
        <v>1</v>
      </c>
      <c r="I414" s="157"/>
      <c r="L414" s="153"/>
      <c r="M414" s="158"/>
      <c r="T414" s="159"/>
      <c r="AT414" s="155" t="s">
        <v>205</v>
      </c>
      <c r="AU414" s="155" t="s">
        <v>85</v>
      </c>
      <c r="AV414" s="12" t="s">
        <v>83</v>
      </c>
      <c r="AW414" s="12" t="s">
        <v>34</v>
      </c>
      <c r="AX414" s="12" t="s">
        <v>76</v>
      </c>
      <c r="AY414" s="155" t="s">
        <v>191</v>
      </c>
    </row>
    <row r="415" spans="2:65" s="12" customFormat="1">
      <c r="B415" s="153"/>
      <c r="D415" s="154" t="s">
        <v>205</v>
      </c>
      <c r="E415" s="155" t="s">
        <v>1</v>
      </c>
      <c r="F415" s="156" t="s">
        <v>207</v>
      </c>
      <c r="H415" s="155" t="s">
        <v>1</v>
      </c>
      <c r="I415" s="157"/>
      <c r="L415" s="153"/>
      <c r="M415" s="158"/>
      <c r="T415" s="159"/>
      <c r="AT415" s="155" t="s">
        <v>205</v>
      </c>
      <c r="AU415" s="155" t="s">
        <v>85</v>
      </c>
      <c r="AV415" s="12" t="s">
        <v>83</v>
      </c>
      <c r="AW415" s="12" t="s">
        <v>34</v>
      </c>
      <c r="AX415" s="12" t="s">
        <v>76</v>
      </c>
      <c r="AY415" s="155" t="s">
        <v>191</v>
      </c>
    </row>
    <row r="416" spans="2:65" s="12" customFormat="1">
      <c r="B416" s="153"/>
      <c r="D416" s="154" t="s">
        <v>205</v>
      </c>
      <c r="E416" s="155" t="s">
        <v>1</v>
      </c>
      <c r="F416" s="156" t="s">
        <v>208</v>
      </c>
      <c r="H416" s="155" t="s">
        <v>1</v>
      </c>
      <c r="I416" s="157"/>
      <c r="L416" s="153"/>
      <c r="M416" s="158"/>
      <c r="T416" s="159"/>
      <c r="AT416" s="155" t="s">
        <v>205</v>
      </c>
      <c r="AU416" s="155" t="s">
        <v>85</v>
      </c>
      <c r="AV416" s="12" t="s">
        <v>83</v>
      </c>
      <c r="AW416" s="12" t="s">
        <v>34</v>
      </c>
      <c r="AX416" s="12" t="s">
        <v>76</v>
      </c>
      <c r="AY416" s="155" t="s">
        <v>191</v>
      </c>
    </row>
    <row r="417" spans="2:65" s="13" customFormat="1">
      <c r="B417" s="160"/>
      <c r="D417" s="154" t="s">
        <v>205</v>
      </c>
      <c r="E417" s="161" t="s">
        <v>1</v>
      </c>
      <c r="F417" s="162" t="s">
        <v>419</v>
      </c>
      <c r="H417" s="163">
        <v>0.66</v>
      </c>
      <c r="I417" s="164"/>
      <c r="L417" s="160"/>
      <c r="M417" s="165"/>
      <c r="T417" s="166"/>
      <c r="AT417" s="161" t="s">
        <v>205</v>
      </c>
      <c r="AU417" s="161" t="s">
        <v>85</v>
      </c>
      <c r="AV417" s="13" t="s">
        <v>85</v>
      </c>
      <c r="AW417" s="13" t="s">
        <v>34</v>
      </c>
      <c r="AX417" s="13" t="s">
        <v>76</v>
      </c>
      <c r="AY417" s="161" t="s">
        <v>191</v>
      </c>
    </row>
    <row r="418" spans="2:65" s="14" customFormat="1">
      <c r="B418" s="167"/>
      <c r="D418" s="154" t="s">
        <v>205</v>
      </c>
      <c r="E418" s="168" t="s">
        <v>1</v>
      </c>
      <c r="F418" s="169" t="s">
        <v>217</v>
      </c>
      <c r="H418" s="170">
        <v>0.66</v>
      </c>
      <c r="I418" s="171"/>
      <c r="L418" s="167"/>
      <c r="M418" s="172"/>
      <c r="T418" s="173"/>
      <c r="AT418" s="168" t="s">
        <v>205</v>
      </c>
      <c r="AU418" s="168" t="s">
        <v>85</v>
      </c>
      <c r="AV418" s="14" t="s">
        <v>200</v>
      </c>
      <c r="AW418" s="14" t="s">
        <v>34</v>
      </c>
      <c r="AX418" s="14" t="s">
        <v>83</v>
      </c>
      <c r="AY418" s="168" t="s">
        <v>191</v>
      </c>
    </row>
    <row r="419" spans="2:65" s="1" customFormat="1" ht="26.45" customHeight="1">
      <c r="B419" s="32"/>
      <c r="C419" s="136" t="s">
        <v>420</v>
      </c>
      <c r="D419" s="136" t="s">
        <v>195</v>
      </c>
      <c r="E419" s="137" t="s">
        <v>421</v>
      </c>
      <c r="F419" s="138" t="s">
        <v>422</v>
      </c>
      <c r="G419" s="139" t="s">
        <v>289</v>
      </c>
      <c r="H419" s="140">
        <v>1.47</v>
      </c>
      <c r="I419" s="141"/>
      <c r="J419" s="142">
        <f>ROUND(I419*H419,2)</f>
        <v>0</v>
      </c>
      <c r="K419" s="138" t="s">
        <v>199</v>
      </c>
      <c r="L419" s="32"/>
      <c r="M419" s="143" t="s">
        <v>1</v>
      </c>
      <c r="N419" s="144" t="s">
        <v>41</v>
      </c>
      <c r="P419" s="145">
        <f>O419*H419</f>
        <v>0</v>
      </c>
      <c r="Q419" s="145">
        <v>5.3299999999999997E-3</v>
      </c>
      <c r="R419" s="145">
        <f>Q419*H419</f>
        <v>7.8350999999999994E-3</v>
      </c>
      <c r="S419" s="145">
        <v>0</v>
      </c>
      <c r="T419" s="146">
        <f>S419*H419</f>
        <v>0</v>
      </c>
      <c r="AR419" s="147" t="s">
        <v>200</v>
      </c>
      <c r="AT419" s="147" t="s">
        <v>195</v>
      </c>
      <c r="AU419" s="147" t="s">
        <v>85</v>
      </c>
      <c r="AY419" s="17" t="s">
        <v>191</v>
      </c>
      <c r="BE419" s="148">
        <f>IF(N419="základní",J419,0)</f>
        <v>0</v>
      </c>
      <c r="BF419" s="148">
        <f>IF(N419="snížená",J419,0)</f>
        <v>0</v>
      </c>
      <c r="BG419" s="148">
        <f>IF(N419="zákl. přenesená",J419,0)</f>
        <v>0</v>
      </c>
      <c r="BH419" s="148">
        <f>IF(N419="sníž. přenesená",J419,0)</f>
        <v>0</v>
      </c>
      <c r="BI419" s="148">
        <f>IF(N419="nulová",J419,0)</f>
        <v>0</v>
      </c>
      <c r="BJ419" s="17" t="s">
        <v>83</v>
      </c>
      <c r="BK419" s="148">
        <f>ROUND(I419*H419,2)</f>
        <v>0</v>
      </c>
      <c r="BL419" s="17" t="s">
        <v>200</v>
      </c>
      <c r="BM419" s="147" t="s">
        <v>423</v>
      </c>
    </row>
    <row r="420" spans="2:65" s="1" customFormat="1">
      <c r="B420" s="32"/>
      <c r="D420" s="149" t="s">
        <v>203</v>
      </c>
      <c r="F420" s="150" t="s">
        <v>424</v>
      </c>
      <c r="I420" s="151"/>
      <c r="L420" s="32"/>
      <c r="M420" s="152"/>
      <c r="T420" s="56"/>
      <c r="AT420" s="17" t="s">
        <v>203</v>
      </c>
      <c r="AU420" s="17" t="s">
        <v>85</v>
      </c>
    </row>
    <row r="421" spans="2:65" s="12" customFormat="1">
      <c r="B421" s="153"/>
      <c r="D421" s="154" t="s">
        <v>205</v>
      </c>
      <c r="E421" s="155" t="s">
        <v>1</v>
      </c>
      <c r="F421" s="156" t="s">
        <v>347</v>
      </c>
      <c r="H421" s="155" t="s">
        <v>1</v>
      </c>
      <c r="I421" s="157"/>
      <c r="L421" s="153"/>
      <c r="M421" s="158"/>
      <c r="T421" s="159"/>
      <c r="AT421" s="155" t="s">
        <v>205</v>
      </c>
      <c r="AU421" s="155" t="s">
        <v>85</v>
      </c>
      <c r="AV421" s="12" t="s">
        <v>83</v>
      </c>
      <c r="AW421" s="12" t="s">
        <v>34</v>
      </c>
      <c r="AX421" s="12" t="s">
        <v>76</v>
      </c>
      <c r="AY421" s="155" t="s">
        <v>191</v>
      </c>
    </row>
    <row r="422" spans="2:65" s="12" customFormat="1">
      <c r="B422" s="153"/>
      <c r="D422" s="154" t="s">
        <v>205</v>
      </c>
      <c r="E422" s="155" t="s">
        <v>1</v>
      </c>
      <c r="F422" s="156" t="s">
        <v>207</v>
      </c>
      <c r="H422" s="155" t="s">
        <v>1</v>
      </c>
      <c r="I422" s="157"/>
      <c r="L422" s="153"/>
      <c r="M422" s="158"/>
      <c r="T422" s="159"/>
      <c r="AT422" s="155" t="s">
        <v>205</v>
      </c>
      <c r="AU422" s="155" t="s">
        <v>85</v>
      </c>
      <c r="AV422" s="12" t="s">
        <v>83</v>
      </c>
      <c r="AW422" s="12" t="s">
        <v>34</v>
      </c>
      <c r="AX422" s="12" t="s">
        <v>76</v>
      </c>
      <c r="AY422" s="155" t="s">
        <v>191</v>
      </c>
    </row>
    <row r="423" spans="2:65" s="12" customFormat="1">
      <c r="B423" s="153"/>
      <c r="D423" s="154" t="s">
        <v>205</v>
      </c>
      <c r="E423" s="155" t="s">
        <v>1</v>
      </c>
      <c r="F423" s="156" t="s">
        <v>208</v>
      </c>
      <c r="H423" s="155" t="s">
        <v>1</v>
      </c>
      <c r="I423" s="157"/>
      <c r="L423" s="153"/>
      <c r="M423" s="158"/>
      <c r="T423" s="159"/>
      <c r="AT423" s="155" t="s">
        <v>205</v>
      </c>
      <c r="AU423" s="155" t="s">
        <v>85</v>
      </c>
      <c r="AV423" s="12" t="s">
        <v>83</v>
      </c>
      <c r="AW423" s="12" t="s">
        <v>34</v>
      </c>
      <c r="AX423" s="12" t="s">
        <v>76</v>
      </c>
      <c r="AY423" s="155" t="s">
        <v>191</v>
      </c>
    </row>
    <row r="424" spans="2:65" s="13" customFormat="1">
      <c r="B424" s="160"/>
      <c r="D424" s="154" t="s">
        <v>205</v>
      </c>
      <c r="E424" s="161" t="s">
        <v>1</v>
      </c>
      <c r="F424" s="162" t="s">
        <v>425</v>
      </c>
      <c r="H424" s="163">
        <v>1.47</v>
      </c>
      <c r="I424" s="164"/>
      <c r="L424" s="160"/>
      <c r="M424" s="165"/>
      <c r="T424" s="166"/>
      <c r="AT424" s="161" t="s">
        <v>205</v>
      </c>
      <c r="AU424" s="161" t="s">
        <v>85</v>
      </c>
      <c r="AV424" s="13" t="s">
        <v>85</v>
      </c>
      <c r="AW424" s="13" t="s">
        <v>34</v>
      </c>
      <c r="AX424" s="13" t="s">
        <v>76</v>
      </c>
      <c r="AY424" s="161" t="s">
        <v>191</v>
      </c>
    </row>
    <row r="425" spans="2:65" s="14" customFormat="1">
      <c r="B425" s="167"/>
      <c r="D425" s="154" t="s">
        <v>205</v>
      </c>
      <c r="E425" s="168" t="s">
        <v>1</v>
      </c>
      <c r="F425" s="169" t="s">
        <v>217</v>
      </c>
      <c r="H425" s="170">
        <v>1.47</v>
      </c>
      <c r="I425" s="171"/>
      <c r="L425" s="167"/>
      <c r="M425" s="172"/>
      <c r="T425" s="173"/>
      <c r="AT425" s="168" t="s">
        <v>205</v>
      </c>
      <c r="AU425" s="168" t="s">
        <v>85</v>
      </c>
      <c r="AV425" s="14" t="s">
        <v>200</v>
      </c>
      <c r="AW425" s="14" t="s">
        <v>34</v>
      </c>
      <c r="AX425" s="14" t="s">
        <v>83</v>
      </c>
      <c r="AY425" s="168" t="s">
        <v>191</v>
      </c>
    </row>
    <row r="426" spans="2:65" s="1" customFormat="1" ht="26.45" customHeight="1">
      <c r="B426" s="32"/>
      <c r="C426" s="136" t="s">
        <v>426</v>
      </c>
      <c r="D426" s="136" t="s">
        <v>195</v>
      </c>
      <c r="E426" s="137" t="s">
        <v>427</v>
      </c>
      <c r="F426" s="138" t="s">
        <v>428</v>
      </c>
      <c r="G426" s="139" t="s">
        <v>289</v>
      </c>
      <c r="H426" s="140">
        <v>1.47</v>
      </c>
      <c r="I426" s="141"/>
      <c r="J426" s="142">
        <f>ROUND(I426*H426,2)</f>
        <v>0</v>
      </c>
      <c r="K426" s="138" t="s">
        <v>199</v>
      </c>
      <c r="L426" s="32"/>
      <c r="M426" s="143" t="s">
        <v>1</v>
      </c>
      <c r="N426" s="144" t="s">
        <v>41</v>
      </c>
      <c r="P426" s="145">
        <f>O426*H426</f>
        <v>0</v>
      </c>
      <c r="Q426" s="145">
        <v>0</v>
      </c>
      <c r="R426" s="145">
        <f>Q426*H426</f>
        <v>0</v>
      </c>
      <c r="S426" s="145">
        <v>0</v>
      </c>
      <c r="T426" s="146">
        <f>S426*H426</f>
        <v>0</v>
      </c>
      <c r="AR426" s="147" t="s">
        <v>200</v>
      </c>
      <c r="AT426" s="147" t="s">
        <v>195</v>
      </c>
      <c r="AU426" s="147" t="s">
        <v>85</v>
      </c>
      <c r="AY426" s="17" t="s">
        <v>191</v>
      </c>
      <c r="BE426" s="148">
        <f>IF(N426="základní",J426,0)</f>
        <v>0</v>
      </c>
      <c r="BF426" s="148">
        <f>IF(N426="snížená",J426,0)</f>
        <v>0</v>
      </c>
      <c r="BG426" s="148">
        <f>IF(N426="zákl. přenesená",J426,0)</f>
        <v>0</v>
      </c>
      <c r="BH426" s="148">
        <f>IF(N426="sníž. přenesená",J426,0)</f>
        <v>0</v>
      </c>
      <c r="BI426" s="148">
        <f>IF(N426="nulová",J426,0)</f>
        <v>0</v>
      </c>
      <c r="BJ426" s="17" t="s">
        <v>83</v>
      </c>
      <c r="BK426" s="148">
        <f>ROUND(I426*H426,2)</f>
        <v>0</v>
      </c>
      <c r="BL426" s="17" t="s">
        <v>200</v>
      </c>
      <c r="BM426" s="147" t="s">
        <v>429</v>
      </c>
    </row>
    <row r="427" spans="2:65" s="1" customFormat="1">
      <c r="B427" s="32"/>
      <c r="D427" s="149" t="s">
        <v>203</v>
      </c>
      <c r="F427" s="150" t="s">
        <v>430</v>
      </c>
      <c r="I427" s="151"/>
      <c r="L427" s="32"/>
      <c r="M427" s="152"/>
      <c r="T427" s="56"/>
      <c r="AT427" s="17" t="s">
        <v>203</v>
      </c>
      <c r="AU427" s="17" t="s">
        <v>85</v>
      </c>
    </row>
    <row r="428" spans="2:65" s="1" customFormat="1" ht="26.45" customHeight="1">
      <c r="B428" s="32"/>
      <c r="C428" s="136" t="s">
        <v>431</v>
      </c>
      <c r="D428" s="136" t="s">
        <v>195</v>
      </c>
      <c r="E428" s="137" t="s">
        <v>432</v>
      </c>
      <c r="F428" s="138" t="s">
        <v>433</v>
      </c>
      <c r="G428" s="139" t="s">
        <v>289</v>
      </c>
      <c r="H428" s="140">
        <v>36.72</v>
      </c>
      <c r="I428" s="141"/>
      <c r="J428" s="142">
        <f>ROUND(I428*H428,2)</f>
        <v>0</v>
      </c>
      <c r="K428" s="138" t="s">
        <v>199</v>
      </c>
      <c r="L428" s="32"/>
      <c r="M428" s="143" t="s">
        <v>1</v>
      </c>
      <c r="N428" s="144" t="s">
        <v>41</v>
      </c>
      <c r="P428" s="145">
        <f>O428*H428</f>
        <v>0</v>
      </c>
      <c r="Q428" s="145">
        <v>8.8000000000000003E-4</v>
      </c>
      <c r="R428" s="145">
        <f>Q428*H428</f>
        <v>3.2313599999999998E-2</v>
      </c>
      <c r="S428" s="145">
        <v>0</v>
      </c>
      <c r="T428" s="146">
        <f>S428*H428</f>
        <v>0</v>
      </c>
      <c r="AR428" s="147" t="s">
        <v>200</v>
      </c>
      <c r="AT428" s="147" t="s">
        <v>195</v>
      </c>
      <c r="AU428" s="147" t="s">
        <v>85</v>
      </c>
      <c r="AY428" s="17" t="s">
        <v>191</v>
      </c>
      <c r="BE428" s="148">
        <f>IF(N428="základní",J428,0)</f>
        <v>0</v>
      </c>
      <c r="BF428" s="148">
        <f>IF(N428="snížená",J428,0)</f>
        <v>0</v>
      </c>
      <c r="BG428" s="148">
        <f>IF(N428="zákl. přenesená",J428,0)</f>
        <v>0</v>
      </c>
      <c r="BH428" s="148">
        <f>IF(N428="sníž. přenesená",J428,0)</f>
        <v>0</v>
      </c>
      <c r="BI428" s="148">
        <f>IF(N428="nulová",J428,0)</f>
        <v>0</v>
      </c>
      <c r="BJ428" s="17" t="s">
        <v>83</v>
      </c>
      <c r="BK428" s="148">
        <f>ROUND(I428*H428,2)</f>
        <v>0</v>
      </c>
      <c r="BL428" s="17" t="s">
        <v>200</v>
      </c>
      <c r="BM428" s="147" t="s">
        <v>434</v>
      </c>
    </row>
    <row r="429" spans="2:65" s="1" customFormat="1">
      <c r="B429" s="32"/>
      <c r="D429" s="149" t="s">
        <v>203</v>
      </c>
      <c r="F429" s="150" t="s">
        <v>435</v>
      </c>
      <c r="I429" s="151"/>
      <c r="L429" s="32"/>
      <c r="M429" s="152"/>
      <c r="T429" s="56"/>
      <c r="AT429" s="17" t="s">
        <v>203</v>
      </c>
      <c r="AU429" s="17" t="s">
        <v>85</v>
      </c>
    </row>
    <row r="430" spans="2:65" s="12" customFormat="1">
      <c r="B430" s="153"/>
      <c r="D430" s="154" t="s">
        <v>205</v>
      </c>
      <c r="E430" s="155" t="s">
        <v>1</v>
      </c>
      <c r="F430" s="156" t="s">
        <v>347</v>
      </c>
      <c r="H430" s="155" t="s">
        <v>1</v>
      </c>
      <c r="I430" s="157"/>
      <c r="L430" s="153"/>
      <c r="M430" s="158"/>
      <c r="T430" s="159"/>
      <c r="AT430" s="155" t="s">
        <v>205</v>
      </c>
      <c r="AU430" s="155" t="s">
        <v>85</v>
      </c>
      <c r="AV430" s="12" t="s">
        <v>83</v>
      </c>
      <c r="AW430" s="12" t="s">
        <v>34</v>
      </c>
      <c r="AX430" s="12" t="s">
        <v>76</v>
      </c>
      <c r="AY430" s="155" t="s">
        <v>191</v>
      </c>
    </row>
    <row r="431" spans="2:65" s="12" customFormat="1">
      <c r="B431" s="153"/>
      <c r="D431" s="154" t="s">
        <v>205</v>
      </c>
      <c r="E431" s="155" t="s">
        <v>1</v>
      </c>
      <c r="F431" s="156" t="s">
        <v>207</v>
      </c>
      <c r="H431" s="155" t="s">
        <v>1</v>
      </c>
      <c r="I431" s="157"/>
      <c r="L431" s="153"/>
      <c r="M431" s="158"/>
      <c r="T431" s="159"/>
      <c r="AT431" s="155" t="s">
        <v>205</v>
      </c>
      <c r="AU431" s="155" t="s">
        <v>85</v>
      </c>
      <c r="AV431" s="12" t="s">
        <v>83</v>
      </c>
      <c r="AW431" s="12" t="s">
        <v>34</v>
      </c>
      <c r="AX431" s="12" t="s">
        <v>76</v>
      </c>
      <c r="AY431" s="155" t="s">
        <v>191</v>
      </c>
    </row>
    <row r="432" spans="2:65" s="12" customFormat="1">
      <c r="B432" s="153"/>
      <c r="D432" s="154" t="s">
        <v>205</v>
      </c>
      <c r="E432" s="155" t="s">
        <v>1</v>
      </c>
      <c r="F432" s="156" t="s">
        <v>208</v>
      </c>
      <c r="H432" s="155" t="s">
        <v>1</v>
      </c>
      <c r="I432" s="157"/>
      <c r="L432" s="153"/>
      <c r="M432" s="158"/>
      <c r="T432" s="159"/>
      <c r="AT432" s="155" t="s">
        <v>205</v>
      </c>
      <c r="AU432" s="155" t="s">
        <v>85</v>
      </c>
      <c r="AV432" s="12" t="s">
        <v>83</v>
      </c>
      <c r="AW432" s="12" t="s">
        <v>34</v>
      </c>
      <c r="AX432" s="12" t="s">
        <v>76</v>
      </c>
      <c r="AY432" s="155" t="s">
        <v>191</v>
      </c>
    </row>
    <row r="433" spans="2:65" s="12" customFormat="1">
      <c r="B433" s="153"/>
      <c r="D433" s="154" t="s">
        <v>205</v>
      </c>
      <c r="E433" s="155" t="s">
        <v>1</v>
      </c>
      <c r="F433" s="156" t="s">
        <v>436</v>
      </c>
      <c r="H433" s="155" t="s">
        <v>1</v>
      </c>
      <c r="I433" s="157"/>
      <c r="L433" s="153"/>
      <c r="M433" s="158"/>
      <c r="T433" s="159"/>
      <c r="AT433" s="155" t="s">
        <v>205</v>
      </c>
      <c r="AU433" s="155" t="s">
        <v>85</v>
      </c>
      <c r="AV433" s="12" t="s">
        <v>83</v>
      </c>
      <c r="AW433" s="12" t="s">
        <v>34</v>
      </c>
      <c r="AX433" s="12" t="s">
        <v>76</v>
      </c>
      <c r="AY433" s="155" t="s">
        <v>191</v>
      </c>
    </row>
    <row r="434" spans="2:65" s="13" customFormat="1">
      <c r="B434" s="160"/>
      <c r="D434" s="154" t="s">
        <v>205</v>
      </c>
      <c r="E434" s="161" t="s">
        <v>1</v>
      </c>
      <c r="F434" s="162" t="s">
        <v>437</v>
      </c>
      <c r="H434" s="163">
        <v>35.25</v>
      </c>
      <c r="I434" s="164"/>
      <c r="L434" s="160"/>
      <c r="M434" s="165"/>
      <c r="T434" s="166"/>
      <c r="AT434" s="161" t="s">
        <v>205</v>
      </c>
      <c r="AU434" s="161" t="s">
        <v>85</v>
      </c>
      <c r="AV434" s="13" t="s">
        <v>85</v>
      </c>
      <c r="AW434" s="13" t="s">
        <v>34</v>
      </c>
      <c r="AX434" s="13" t="s">
        <v>76</v>
      </c>
      <c r="AY434" s="161" t="s">
        <v>191</v>
      </c>
    </row>
    <row r="435" spans="2:65" s="12" customFormat="1">
      <c r="B435" s="153"/>
      <c r="D435" s="154" t="s">
        <v>205</v>
      </c>
      <c r="E435" s="155" t="s">
        <v>1</v>
      </c>
      <c r="F435" s="156" t="s">
        <v>438</v>
      </c>
      <c r="H435" s="155" t="s">
        <v>1</v>
      </c>
      <c r="I435" s="157"/>
      <c r="L435" s="153"/>
      <c r="M435" s="158"/>
      <c r="T435" s="159"/>
      <c r="AT435" s="155" t="s">
        <v>205</v>
      </c>
      <c r="AU435" s="155" t="s">
        <v>85</v>
      </c>
      <c r="AV435" s="12" t="s">
        <v>83</v>
      </c>
      <c r="AW435" s="12" t="s">
        <v>34</v>
      </c>
      <c r="AX435" s="12" t="s">
        <v>76</v>
      </c>
      <c r="AY435" s="155" t="s">
        <v>191</v>
      </c>
    </row>
    <row r="436" spans="2:65" s="13" customFormat="1">
      <c r="B436" s="160"/>
      <c r="D436" s="154" t="s">
        <v>205</v>
      </c>
      <c r="E436" s="161" t="s">
        <v>1</v>
      </c>
      <c r="F436" s="162" t="s">
        <v>425</v>
      </c>
      <c r="H436" s="163">
        <v>1.47</v>
      </c>
      <c r="I436" s="164"/>
      <c r="L436" s="160"/>
      <c r="M436" s="165"/>
      <c r="T436" s="166"/>
      <c r="AT436" s="161" t="s">
        <v>205</v>
      </c>
      <c r="AU436" s="161" t="s">
        <v>85</v>
      </c>
      <c r="AV436" s="13" t="s">
        <v>85</v>
      </c>
      <c r="AW436" s="13" t="s">
        <v>34</v>
      </c>
      <c r="AX436" s="13" t="s">
        <v>76</v>
      </c>
      <c r="AY436" s="161" t="s">
        <v>191</v>
      </c>
    </row>
    <row r="437" spans="2:65" s="14" customFormat="1">
      <c r="B437" s="167"/>
      <c r="D437" s="154" t="s">
        <v>205</v>
      </c>
      <c r="E437" s="168" t="s">
        <v>1</v>
      </c>
      <c r="F437" s="169" t="s">
        <v>217</v>
      </c>
      <c r="H437" s="170">
        <v>36.72</v>
      </c>
      <c r="I437" s="171"/>
      <c r="L437" s="167"/>
      <c r="M437" s="172"/>
      <c r="T437" s="173"/>
      <c r="AT437" s="168" t="s">
        <v>205</v>
      </c>
      <c r="AU437" s="168" t="s">
        <v>85</v>
      </c>
      <c r="AV437" s="14" t="s">
        <v>200</v>
      </c>
      <c r="AW437" s="14" t="s">
        <v>34</v>
      </c>
      <c r="AX437" s="14" t="s">
        <v>83</v>
      </c>
      <c r="AY437" s="168" t="s">
        <v>191</v>
      </c>
    </row>
    <row r="438" spans="2:65" s="1" customFormat="1" ht="26.45" customHeight="1">
      <c r="B438" s="32"/>
      <c r="C438" s="136" t="s">
        <v>439</v>
      </c>
      <c r="D438" s="136" t="s">
        <v>195</v>
      </c>
      <c r="E438" s="137" t="s">
        <v>440</v>
      </c>
      <c r="F438" s="138" t="s">
        <v>441</v>
      </c>
      <c r="G438" s="139" t="s">
        <v>289</v>
      </c>
      <c r="H438" s="140">
        <v>36.72</v>
      </c>
      <c r="I438" s="141"/>
      <c r="J438" s="142">
        <f>ROUND(I438*H438,2)</f>
        <v>0</v>
      </c>
      <c r="K438" s="138" t="s">
        <v>199</v>
      </c>
      <c r="L438" s="32"/>
      <c r="M438" s="143" t="s">
        <v>1</v>
      </c>
      <c r="N438" s="144" t="s">
        <v>41</v>
      </c>
      <c r="P438" s="145">
        <f>O438*H438</f>
        <v>0</v>
      </c>
      <c r="Q438" s="145">
        <v>0</v>
      </c>
      <c r="R438" s="145">
        <f>Q438*H438</f>
        <v>0</v>
      </c>
      <c r="S438" s="145">
        <v>0</v>
      </c>
      <c r="T438" s="146">
        <f>S438*H438</f>
        <v>0</v>
      </c>
      <c r="AR438" s="147" t="s">
        <v>200</v>
      </c>
      <c r="AT438" s="147" t="s">
        <v>195</v>
      </c>
      <c r="AU438" s="147" t="s">
        <v>85</v>
      </c>
      <c r="AY438" s="17" t="s">
        <v>191</v>
      </c>
      <c r="BE438" s="148">
        <f>IF(N438="základní",J438,0)</f>
        <v>0</v>
      </c>
      <c r="BF438" s="148">
        <f>IF(N438="snížená",J438,0)</f>
        <v>0</v>
      </c>
      <c r="BG438" s="148">
        <f>IF(N438="zákl. přenesená",J438,0)</f>
        <v>0</v>
      </c>
      <c r="BH438" s="148">
        <f>IF(N438="sníž. přenesená",J438,0)</f>
        <v>0</v>
      </c>
      <c r="BI438" s="148">
        <f>IF(N438="nulová",J438,0)</f>
        <v>0</v>
      </c>
      <c r="BJ438" s="17" t="s">
        <v>83</v>
      </c>
      <c r="BK438" s="148">
        <f>ROUND(I438*H438,2)</f>
        <v>0</v>
      </c>
      <c r="BL438" s="17" t="s">
        <v>200</v>
      </c>
      <c r="BM438" s="147" t="s">
        <v>442</v>
      </c>
    </row>
    <row r="439" spans="2:65" s="1" customFormat="1">
      <c r="B439" s="32"/>
      <c r="D439" s="149" t="s">
        <v>203</v>
      </c>
      <c r="F439" s="150" t="s">
        <v>443</v>
      </c>
      <c r="I439" s="151"/>
      <c r="L439" s="32"/>
      <c r="M439" s="152"/>
      <c r="T439" s="56"/>
      <c r="AT439" s="17" t="s">
        <v>203</v>
      </c>
      <c r="AU439" s="17" t="s">
        <v>85</v>
      </c>
    </row>
    <row r="440" spans="2:65" s="1" customFormat="1" ht="16.5" customHeight="1">
      <c r="B440" s="32"/>
      <c r="C440" s="136" t="s">
        <v>444</v>
      </c>
      <c r="D440" s="136" t="s">
        <v>195</v>
      </c>
      <c r="E440" s="137" t="s">
        <v>445</v>
      </c>
      <c r="F440" s="138" t="s">
        <v>446</v>
      </c>
      <c r="G440" s="139" t="s">
        <v>271</v>
      </c>
      <c r="H440" s="140">
        <v>5.2999999999999999E-2</v>
      </c>
      <c r="I440" s="141"/>
      <c r="J440" s="142">
        <f>ROUND(I440*H440,2)</f>
        <v>0</v>
      </c>
      <c r="K440" s="138" t="s">
        <v>199</v>
      </c>
      <c r="L440" s="32"/>
      <c r="M440" s="143" t="s">
        <v>1</v>
      </c>
      <c r="N440" s="144" t="s">
        <v>41</v>
      </c>
      <c r="P440" s="145">
        <f>O440*H440</f>
        <v>0</v>
      </c>
      <c r="Q440" s="145">
        <v>1.05555</v>
      </c>
      <c r="R440" s="145">
        <f>Q440*H440</f>
        <v>5.5944149999999998E-2</v>
      </c>
      <c r="S440" s="145">
        <v>0</v>
      </c>
      <c r="T440" s="146">
        <f>S440*H440</f>
        <v>0</v>
      </c>
      <c r="AR440" s="147" t="s">
        <v>200</v>
      </c>
      <c r="AT440" s="147" t="s">
        <v>195</v>
      </c>
      <c r="AU440" s="147" t="s">
        <v>85</v>
      </c>
      <c r="AY440" s="17" t="s">
        <v>191</v>
      </c>
      <c r="BE440" s="148">
        <f>IF(N440="základní",J440,0)</f>
        <v>0</v>
      </c>
      <c r="BF440" s="148">
        <f>IF(N440="snížená",J440,0)</f>
        <v>0</v>
      </c>
      <c r="BG440" s="148">
        <f>IF(N440="zákl. přenesená",J440,0)</f>
        <v>0</v>
      </c>
      <c r="BH440" s="148">
        <f>IF(N440="sníž. přenesená",J440,0)</f>
        <v>0</v>
      </c>
      <c r="BI440" s="148">
        <f>IF(N440="nulová",J440,0)</f>
        <v>0</v>
      </c>
      <c r="BJ440" s="17" t="s">
        <v>83</v>
      </c>
      <c r="BK440" s="148">
        <f>ROUND(I440*H440,2)</f>
        <v>0</v>
      </c>
      <c r="BL440" s="17" t="s">
        <v>200</v>
      </c>
      <c r="BM440" s="147" t="s">
        <v>447</v>
      </c>
    </row>
    <row r="441" spans="2:65" s="1" customFormat="1">
      <c r="B441" s="32"/>
      <c r="D441" s="149" t="s">
        <v>203</v>
      </c>
      <c r="F441" s="150" t="s">
        <v>448</v>
      </c>
      <c r="I441" s="151"/>
      <c r="L441" s="32"/>
      <c r="M441" s="152"/>
      <c r="T441" s="56"/>
      <c r="AT441" s="17" t="s">
        <v>203</v>
      </c>
      <c r="AU441" s="17" t="s">
        <v>85</v>
      </c>
    </row>
    <row r="442" spans="2:65" s="12" customFormat="1">
      <c r="B442" s="153"/>
      <c r="D442" s="154" t="s">
        <v>205</v>
      </c>
      <c r="E442" s="155" t="s">
        <v>1</v>
      </c>
      <c r="F442" s="156" t="s">
        <v>347</v>
      </c>
      <c r="H442" s="155" t="s">
        <v>1</v>
      </c>
      <c r="I442" s="157"/>
      <c r="L442" s="153"/>
      <c r="M442" s="158"/>
      <c r="T442" s="159"/>
      <c r="AT442" s="155" t="s">
        <v>205</v>
      </c>
      <c r="AU442" s="155" t="s">
        <v>85</v>
      </c>
      <c r="AV442" s="12" t="s">
        <v>83</v>
      </c>
      <c r="AW442" s="12" t="s">
        <v>34</v>
      </c>
      <c r="AX442" s="12" t="s">
        <v>76</v>
      </c>
      <c r="AY442" s="155" t="s">
        <v>191</v>
      </c>
    </row>
    <row r="443" spans="2:65" s="12" customFormat="1">
      <c r="B443" s="153"/>
      <c r="D443" s="154" t="s">
        <v>205</v>
      </c>
      <c r="E443" s="155" t="s">
        <v>1</v>
      </c>
      <c r="F443" s="156" t="s">
        <v>207</v>
      </c>
      <c r="H443" s="155" t="s">
        <v>1</v>
      </c>
      <c r="I443" s="157"/>
      <c r="L443" s="153"/>
      <c r="M443" s="158"/>
      <c r="T443" s="159"/>
      <c r="AT443" s="155" t="s">
        <v>205</v>
      </c>
      <c r="AU443" s="155" t="s">
        <v>85</v>
      </c>
      <c r="AV443" s="12" t="s">
        <v>83</v>
      </c>
      <c r="AW443" s="12" t="s">
        <v>34</v>
      </c>
      <c r="AX443" s="12" t="s">
        <v>76</v>
      </c>
      <c r="AY443" s="155" t="s">
        <v>191</v>
      </c>
    </row>
    <row r="444" spans="2:65" s="12" customFormat="1">
      <c r="B444" s="153"/>
      <c r="D444" s="154" t="s">
        <v>205</v>
      </c>
      <c r="E444" s="155" t="s">
        <v>1</v>
      </c>
      <c r="F444" s="156" t="s">
        <v>208</v>
      </c>
      <c r="H444" s="155" t="s">
        <v>1</v>
      </c>
      <c r="I444" s="157"/>
      <c r="L444" s="153"/>
      <c r="M444" s="158"/>
      <c r="T444" s="159"/>
      <c r="AT444" s="155" t="s">
        <v>205</v>
      </c>
      <c r="AU444" s="155" t="s">
        <v>85</v>
      </c>
      <c r="AV444" s="12" t="s">
        <v>83</v>
      </c>
      <c r="AW444" s="12" t="s">
        <v>34</v>
      </c>
      <c r="AX444" s="12" t="s">
        <v>76</v>
      </c>
      <c r="AY444" s="155" t="s">
        <v>191</v>
      </c>
    </row>
    <row r="445" spans="2:65" s="12" customFormat="1">
      <c r="B445" s="153"/>
      <c r="D445" s="154" t="s">
        <v>205</v>
      </c>
      <c r="E445" s="155" t="s">
        <v>1</v>
      </c>
      <c r="F445" s="156" t="s">
        <v>449</v>
      </c>
      <c r="H445" s="155" t="s">
        <v>1</v>
      </c>
      <c r="I445" s="157"/>
      <c r="L445" s="153"/>
      <c r="M445" s="158"/>
      <c r="T445" s="159"/>
      <c r="AT445" s="155" t="s">
        <v>205</v>
      </c>
      <c r="AU445" s="155" t="s">
        <v>85</v>
      </c>
      <c r="AV445" s="12" t="s">
        <v>83</v>
      </c>
      <c r="AW445" s="12" t="s">
        <v>34</v>
      </c>
      <c r="AX445" s="12" t="s">
        <v>76</v>
      </c>
      <c r="AY445" s="155" t="s">
        <v>191</v>
      </c>
    </row>
    <row r="446" spans="2:65" s="12" customFormat="1">
      <c r="B446" s="153"/>
      <c r="D446" s="154" t="s">
        <v>205</v>
      </c>
      <c r="E446" s="155" t="s">
        <v>1</v>
      </c>
      <c r="F446" s="156" t="s">
        <v>208</v>
      </c>
      <c r="H446" s="155" t="s">
        <v>1</v>
      </c>
      <c r="I446" s="157"/>
      <c r="L446" s="153"/>
      <c r="M446" s="158"/>
      <c r="T446" s="159"/>
      <c r="AT446" s="155" t="s">
        <v>205</v>
      </c>
      <c r="AU446" s="155" t="s">
        <v>85</v>
      </c>
      <c r="AV446" s="12" t="s">
        <v>83</v>
      </c>
      <c r="AW446" s="12" t="s">
        <v>34</v>
      </c>
      <c r="AX446" s="12" t="s">
        <v>76</v>
      </c>
      <c r="AY446" s="155" t="s">
        <v>191</v>
      </c>
    </row>
    <row r="447" spans="2:65" s="13" customFormat="1">
      <c r="B447" s="160"/>
      <c r="D447" s="154" t="s">
        <v>205</v>
      </c>
      <c r="E447" s="161" t="s">
        <v>1</v>
      </c>
      <c r="F447" s="162" t="s">
        <v>450</v>
      </c>
      <c r="H447" s="163">
        <v>5.28E-2</v>
      </c>
      <c r="I447" s="164"/>
      <c r="L447" s="160"/>
      <c r="M447" s="165"/>
      <c r="T447" s="166"/>
      <c r="AT447" s="161" t="s">
        <v>205</v>
      </c>
      <c r="AU447" s="161" t="s">
        <v>85</v>
      </c>
      <c r="AV447" s="13" t="s">
        <v>85</v>
      </c>
      <c r="AW447" s="13" t="s">
        <v>34</v>
      </c>
      <c r="AX447" s="13" t="s">
        <v>76</v>
      </c>
      <c r="AY447" s="161" t="s">
        <v>191</v>
      </c>
    </row>
    <row r="448" spans="2:65" s="14" customFormat="1">
      <c r="B448" s="167"/>
      <c r="D448" s="154" t="s">
        <v>205</v>
      </c>
      <c r="E448" s="168" t="s">
        <v>1</v>
      </c>
      <c r="F448" s="169" t="s">
        <v>217</v>
      </c>
      <c r="H448" s="170">
        <v>5.28E-2</v>
      </c>
      <c r="I448" s="171"/>
      <c r="L448" s="167"/>
      <c r="M448" s="172"/>
      <c r="T448" s="173"/>
      <c r="AT448" s="168" t="s">
        <v>205</v>
      </c>
      <c r="AU448" s="168" t="s">
        <v>85</v>
      </c>
      <c r="AV448" s="14" t="s">
        <v>200</v>
      </c>
      <c r="AW448" s="14" t="s">
        <v>34</v>
      </c>
      <c r="AX448" s="14" t="s">
        <v>83</v>
      </c>
      <c r="AY448" s="168" t="s">
        <v>191</v>
      </c>
    </row>
    <row r="449" spans="2:65" s="1" customFormat="1" ht="16.5" customHeight="1">
      <c r="B449" s="32"/>
      <c r="C449" s="136" t="s">
        <v>451</v>
      </c>
      <c r="D449" s="136" t="s">
        <v>195</v>
      </c>
      <c r="E449" s="137" t="s">
        <v>452</v>
      </c>
      <c r="F449" s="138" t="s">
        <v>453</v>
      </c>
      <c r="G449" s="139" t="s">
        <v>289</v>
      </c>
      <c r="H449" s="140">
        <v>1.6279999999999999</v>
      </c>
      <c r="I449" s="141"/>
      <c r="J449" s="142">
        <f>ROUND(I449*H449,2)</f>
        <v>0</v>
      </c>
      <c r="K449" s="138" t="s">
        <v>199</v>
      </c>
      <c r="L449" s="32"/>
      <c r="M449" s="143" t="s">
        <v>1</v>
      </c>
      <c r="N449" s="144" t="s">
        <v>41</v>
      </c>
      <c r="P449" s="145">
        <f>O449*H449</f>
        <v>0</v>
      </c>
      <c r="Q449" s="145">
        <v>1.1169999999999999E-2</v>
      </c>
      <c r="R449" s="145">
        <f>Q449*H449</f>
        <v>1.8184759999999998E-2</v>
      </c>
      <c r="S449" s="145">
        <v>0</v>
      </c>
      <c r="T449" s="146">
        <f>S449*H449</f>
        <v>0</v>
      </c>
      <c r="AR449" s="147" t="s">
        <v>200</v>
      </c>
      <c r="AT449" s="147" t="s">
        <v>195</v>
      </c>
      <c r="AU449" s="147" t="s">
        <v>85</v>
      </c>
      <c r="AY449" s="17" t="s">
        <v>191</v>
      </c>
      <c r="BE449" s="148">
        <f>IF(N449="základní",J449,0)</f>
        <v>0</v>
      </c>
      <c r="BF449" s="148">
        <f>IF(N449="snížená",J449,0)</f>
        <v>0</v>
      </c>
      <c r="BG449" s="148">
        <f>IF(N449="zákl. přenesená",J449,0)</f>
        <v>0</v>
      </c>
      <c r="BH449" s="148">
        <f>IF(N449="sníž. přenesená",J449,0)</f>
        <v>0</v>
      </c>
      <c r="BI449" s="148">
        <f>IF(N449="nulová",J449,0)</f>
        <v>0</v>
      </c>
      <c r="BJ449" s="17" t="s">
        <v>83</v>
      </c>
      <c r="BK449" s="148">
        <f>ROUND(I449*H449,2)</f>
        <v>0</v>
      </c>
      <c r="BL449" s="17" t="s">
        <v>200</v>
      </c>
      <c r="BM449" s="147" t="s">
        <v>454</v>
      </c>
    </row>
    <row r="450" spans="2:65" s="1" customFormat="1">
      <c r="B450" s="32"/>
      <c r="D450" s="149" t="s">
        <v>203</v>
      </c>
      <c r="F450" s="150" t="s">
        <v>455</v>
      </c>
      <c r="I450" s="151"/>
      <c r="L450" s="32"/>
      <c r="M450" s="152"/>
      <c r="T450" s="56"/>
      <c r="AT450" s="17" t="s">
        <v>203</v>
      </c>
      <c r="AU450" s="17" t="s">
        <v>85</v>
      </c>
    </row>
    <row r="451" spans="2:65" s="12" customFormat="1">
      <c r="B451" s="153"/>
      <c r="D451" s="154" t="s">
        <v>205</v>
      </c>
      <c r="E451" s="155" t="s">
        <v>1</v>
      </c>
      <c r="F451" s="156" t="s">
        <v>347</v>
      </c>
      <c r="H451" s="155" t="s">
        <v>1</v>
      </c>
      <c r="I451" s="157"/>
      <c r="L451" s="153"/>
      <c r="M451" s="158"/>
      <c r="T451" s="159"/>
      <c r="AT451" s="155" t="s">
        <v>205</v>
      </c>
      <c r="AU451" s="155" t="s">
        <v>85</v>
      </c>
      <c r="AV451" s="12" t="s">
        <v>83</v>
      </c>
      <c r="AW451" s="12" t="s">
        <v>34</v>
      </c>
      <c r="AX451" s="12" t="s">
        <v>76</v>
      </c>
      <c r="AY451" s="155" t="s">
        <v>191</v>
      </c>
    </row>
    <row r="452" spans="2:65" s="12" customFormat="1">
      <c r="B452" s="153"/>
      <c r="D452" s="154" t="s">
        <v>205</v>
      </c>
      <c r="E452" s="155" t="s">
        <v>1</v>
      </c>
      <c r="F452" s="156" t="s">
        <v>207</v>
      </c>
      <c r="H452" s="155" t="s">
        <v>1</v>
      </c>
      <c r="I452" s="157"/>
      <c r="L452" s="153"/>
      <c r="M452" s="158"/>
      <c r="T452" s="159"/>
      <c r="AT452" s="155" t="s">
        <v>205</v>
      </c>
      <c r="AU452" s="155" t="s">
        <v>85</v>
      </c>
      <c r="AV452" s="12" t="s">
        <v>83</v>
      </c>
      <c r="AW452" s="12" t="s">
        <v>34</v>
      </c>
      <c r="AX452" s="12" t="s">
        <v>76</v>
      </c>
      <c r="AY452" s="155" t="s">
        <v>191</v>
      </c>
    </row>
    <row r="453" spans="2:65" s="12" customFormat="1">
      <c r="B453" s="153"/>
      <c r="D453" s="154" t="s">
        <v>205</v>
      </c>
      <c r="E453" s="155" t="s">
        <v>1</v>
      </c>
      <c r="F453" s="156" t="s">
        <v>208</v>
      </c>
      <c r="H453" s="155" t="s">
        <v>1</v>
      </c>
      <c r="I453" s="157"/>
      <c r="L453" s="153"/>
      <c r="M453" s="158"/>
      <c r="T453" s="159"/>
      <c r="AT453" s="155" t="s">
        <v>205</v>
      </c>
      <c r="AU453" s="155" t="s">
        <v>85</v>
      </c>
      <c r="AV453" s="12" t="s">
        <v>83</v>
      </c>
      <c r="AW453" s="12" t="s">
        <v>34</v>
      </c>
      <c r="AX453" s="12" t="s">
        <v>76</v>
      </c>
      <c r="AY453" s="155" t="s">
        <v>191</v>
      </c>
    </row>
    <row r="454" spans="2:65" s="13" customFormat="1">
      <c r="B454" s="160"/>
      <c r="D454" s="154" t="s">
        <v>205</v>
      </c>
      <c r="E454" s="161" t="s">
        <v>1</v>
      </c>
      <c r="F454" s="162" t="s">
        <v>456</v>
      </c>
      <c r="H454" s="163">
        <v>1.6279999999999999</v>
      </c>
      <c r="I454" s="164"/>
      <c r="L454" s="160"/>
      <c r="M454" s="165"/>
      <c r="T454" s="166"/>
      <c r="AT454" s="161" t="s">
        <v>205</v>
      </c>
      <c r="AU454" s="161" t="s">
        <v>85</v>
      </c>
      <c r="AV454" s="13" t="s">
        <v>85</v>
      </c>
      <c r="AW454" s="13" t="s">
        <v>34</v>
      </c>
      <c r="AX454" s="13" t="s">
        <v>76</v>
      </c>
      <c r="AY454" s="161" t="s">
        <v>191</v>
      </c>
    </row>
    <row r="455" spans="2:65" s="14" customFormat="1">
      <c r="B455" s="167"/>
      <c r="D455" s="154" t="s">
        <v>205</v>
      </c>
      <c r="E455" s="168" t="s">
        <v>1</v>
      </c>
      <c r="F455" s="169" t="s">
        <v>217</v>
      </c>
      <c r="H455" s="170">
        <v>1.6279999999999999</v>
      </c>
      <c r="I455" s="171"/>
      <c r="L455" s="167"/>
      <c r="M455" s="172"/>
      <c r="T455" s="173"/>
      <c r="AT455" s="168" t="s">
        <v>205</v>
      </c>
      <c r="AU455" s="168" t="s">
        <v>85</v>
      </c>
      <c r="AV455" s="14" t="s">
        <v>200</v>
      </c>
      <c r="AW455" s="14" t="s">
        <v>34</v>
      </c>
      <c r="AX455" s="14" t="s">
        <v>83</v>
      </c>
      <c r="AY455" s="168" t="s">
        <v>191</v>
      </c>
    </row>
    <row r="456" spans="2:65" s="1" customFormat="1" ht="16.5" customHeight="1">
      <c r="B456" s="32"/>
      <c r="C456" s="136" t="s">
        <v>457</v>
      </c>
      <c r="D456" s="136" t="s">
        <v>195</v>
      </c>
      <c r="E456" s="137" t="s">
        <v>458</v>
      </c>
      <c r="F456" s="138" t="s">
        <v>459</v>
      </c>
      <c r="G456" s="139" t="s">
        <v>289</v>
      </c>
      <c r="H456" s="140">
        <v>1.6279999999999999</v>
      </c>
      <c r="I456" s="141"/>
      <c r="J456" s="142">
        <f>ROUND(I456*H456,2)</f>
        <v>0</v>
      </c>
      <c r="K456" s="138" t="s">
        <v>199</v>
      </c>
      <c r="L456" s="32"/>
      <c r="M456" s="143" t="s">
        <v>1</v>
      </c>
      <c r="N456" s="144" t="s">
        <v>41</v>
      </c>
      <c r="P456" s="145">
        <f>O456*H456</f>
        <v>0</v>
      </c>
      <c r="Q456" s="145">
        <v>0</v>
      </c>
      <c r="R456" s="145">
        <f>Q456*H456</f>
        <v>0</v>
      </c>
      <c r="S456" s="145">
        <v>0</v>
      </c>
      <c r="T456" s="146">
        <f>S456*H456</f>
        <v>0</v>
      </c>
      <c r="AR456" s="147" t="s">
        <v>200</v>
      </c>
      <c r="AT456" s="147" t="s">
        <v>195</v>
      </c>
      <c r="AU456" s="147" t="s">
        <v>85</v>
      </c>
      <c r="AY456" s="17" t="s">
        <v>191</v>
      </c>
      <c r="BE456" s="148">
        <f>IF(N456="základní",J456,0)</f>
        <v>0</v>
      </c>
      <c r="BF456" s="148">
        <f>IF(N456="snížená",J456,0)</f>
        <v>0</v>
      </c>
      <c r="BG456" s="148">
        <f>IF(N456="zákl. přenesená",J456,0)</f>
        <v>0</v>
      </c>
      <c r="BH456" s="148">
        <f>IF(N456="sníž. přenesená",J456,0)</f>
        <v>0</v>
      </c>
      <c r="BI456" s="148">
        <f>IF(N456="nulová",J456,0)</f>
        <v>0</v>
      </c>
      <c r="BJ456" s="17" t="s">
        <v>83</v>
      </c>
      <c r="BK456" s="148">
        <f>ROUND(I456*H456,2)</f>
        <v>0</v>
      </c>
      <c r="BL456" s="17" t="s">
        <v>200</v>
      </c>
      <c r="BM456" s="147" t="s">
        <v>460</v>
      </c>
    </row>
    <row r="457" spans="2:65" s="1" customFormat="1">
      <c r="B457" s="32"/>
      <c r="D457" s="149" t="s">
        <v>203</v>
      </c>
      <c r="F457" s="150" t="s">
        <v>461</v>
      </c>
      <c r="I457" s="151"/>
      <c r="L457" s="32"/>
      <c r="M457" s="152"/>
      <c r="T457" s="56"/>
      <c r="AT457" s="17" t="s">
        <v>203</v>
      </c>
      <c r="AU457" s="17" t="s">
        <v>85</v>
      </c>
    </row>
    <row r="458" spans="2:65" s="11" customFormat="1" ht="22.9" customHeight="1">
      <c r="B458" s="124"/>
      <c r="D458" s="125" t="s">
        <v>75</v>
      </c>
      <c r="E458" s="134" t="s">
        <v>236</v>
      </c>
      <c r="F458" s="134" t="s">
        <v>462</v>
      </c>
      <c r="I458" s="127"/>
      <c r="J458" s="135">
        <f>BK458</f>
        <v>0</v>
      </c>
      <c r="L458" s="124"/>
      <c r="M458" s="129"/>
      <c r="P458" s="130">
        <f>P459+P581+P653</f>
        <v>0</v>
      </c>
      <c r="R458" s="130">
        <f>R459+R581+R653</f>
        <v>37.818950999999998</v>
      </c>
      <c r="T458" s="131">
        <f>T459+T581+T653</f>
        <v>0</v>
      </c>
      <c r="AR458" s="125" t="s">
        <v>83</v>
      </c>
      <c r="AT458" s="132" t="s">
        <v>75</v>
      </c>
      <c r="AU458" s="132" t="s">
        <v>83</v>
      </c>
      <c r="AY458" s="125" t="s">
        <v>191</v>
      </c>
      <c r="BK458" s="133">
        <f>BK459+BK581+BK653</f>
        <v>0</v>
      </c>
    </row>
    <row r="459" spans="2:65" s="11" customFormat="1" ht="20.85" customHeight="1">
      <c r="B459" s="124"/>
      <c r="D459" s="125" t="s">
        <v>75</v>
      </c>
      <c r="E459" s="134" t="s">
        <v>463</v>
      </c>
      <c r="F459" s="134" t="s">
        <v>464</v>
      </c>
      <c r="I459" s="127"/>
      <c r="J459" s="135">
        <f>BK459</f>
        <v>0</v>
      </c>
      <c r="L459" s="124"/>
      <c r="M459" s="129"/>
      <c r="P459" s="130">
        <f>SUM(P460:P580)</f>
        <v>0</v>
      </c>
      <c r="R459" s="130">
        <f>SUM(R460:R580)</f>
        <v>4.8989092000000003</v>
      </c>
      <c r="T459" s="131">
        <f>SUM(T460:T580)</f>
        <v>0</v>
      </c>
      <c r="AR459" s="125" t="s">
        <v>83</v>
      </c>
      <c r="AT459" s="132" t="s">
        <v>75</v>
      </c>
      <c r="AU459" s="132" t="s">
        <v>85</v>
      </c>
      <c r="AY459" s="125" t="s">
        <v>191</v>
      </c>
      <c r="BK459" s="133">
        <f>SUM(BK460:BK580)</f>
        <v>0</v>
      </c>
    </row>
    <row r="460" spans="2:65" s="1" customFormat="1" ht="26.45" customHeight="1">
      <c r="B460" s="32"/>
      <c r="C460" s="136" t="s">
        <v>465</v>
      </c>
      <c r="D460" s="136" t="s">
        <v>195</v>
      </c>
      <c r="E460" s="137" t="s">
        <v>466</v>
      </c>
      <c r="F460" s="138" t="s">
        <v>467</v>
      </c>
      <c r="G460" s="139" t="s">
        <v>289</v>
      </c>
      <c r="H460" s="140">
        <v>98.8</v>
      </c>
      <c r="I460" s="141"/>
      <c r="J460" s="142">
        <f>ROUND(I460*H460,2)</f>
        <v>0</v>
      </c>
      <c r="K460" s="138" t="s">
        <v>199</v>
      </c>
      <c r="L460" s="32"/>
      <c r="M460" s="143" t="s">
        <v>1</v>
      </c>
      <c r="N460" s="144" t="s">
        <v>41</v>
      </c>
      <c r="P460" s="145">
        <f>O460*H460</f>
        <v>0</v>
      </c>
      <c r="Q460" s="145">
        <v>2.5999999999999998E-4</v>
      </c>
      <c r="R460" s="145">
        <f>Q460*H460</f>
        <v>2.5687999999999996E-2</v>
      </c>
      <c r="S460" s="145">
        <v>0</v>
      </c>
      <c r="T460" s="146">
        <f>S460*H460</f>
        <v>0</v>
      </c>
      <c r="AR460" s="147" t="s">
        <v>200</v>
      </c>
      <c r="AT460" s="147" t="s">
        <v>195</v>
      </c>
      <c r="AU460" s="147" t="s">
        <v>201</v>
      </c>
      <c r="AY460" s="17" t="s">
        <v>191</v>
      </c>
      <c r="BE460" s="148">
        <f>IF(N460="základní",J460,0)</f>
        <v>0</v>
      </c>
      <c r="BF460" s="148">
        <f>IF(N460="snížená",J460,0)</f>
        <v>0</v>
      </c>
      <c r="BG460" s="148">
        <f>IF(N460="zákl. přenesená",J460,0)</f>
        <v>0</v>
      </c>
      <c r="BH460" s="148">
        <f>IF(N460="sníž. přenesená",J460,0)</f>
        <v>0</v>
      </c>
      <c r="BI460" s="148">
        <f>IF(N460="nulová",J460,0)</f>
        <v>0</v>
      </c>
      <c r="BJ460" s="17" t="s">
        <v>83</v>
      </c>
      <c r="BK460" s="148">
        <f>ROUND(I460*H460,2)</f>
        <v>0</v>
      </c>
      <c r="BL460" s="17" t="s">
        <v>200</v>
      </c>
      <c r="BM460" s="147" t="s">
        <v>468</v>
      </c>
    </row>
    <row r="461" spans="2:65" s="1" customFormat="1">
      <c r="B461" s="32"/>
      <c r="D461" s="149" t="s">
        <v>203</v>
      </c>
      <c r="F461" s="150" t="s">
        <v>469</v>
      </c>
      <c r="I461" s="151"/>
      <c r="L461" s="32"/>
      <c r="M461" s="152"/>
      <c r="T461" s="56"/>
      <c r="AT461" s="17" t="s">
        <v>203</v>
      </c>
      <c r="AU461" s="17" t="s">
        <v>201</v>
      </c>
    </row>
    <row r="462" spans="2:65" s="12" customFormat="1">
      <c r="B462" s="153"/>
      <c r="D462" s="154" t="s">
        <v>205</v>
      </c>
      <c r="E462" s="155" t="s">
        <v>1</v>
      </c>
      <c r="F462" s="156" t="s">
        <v>470</v>
      </c>
      <c r="H462" s="155" t="s">
        <v>1</v>
      </c>
      <c r="I462" s="157"/>
      <c r="L462" s="153"/>
      <c r="M462" s="158"/>
      <c r="T462" s="159"/>
      <c r="AT462" s="155" t="s">
        <v>205</v>
      </c>
      <c r="AU462" s="155" t="s">
        <v>201</v>
      </c>
      <c r="AV462" s="12" t="s">
        <v>83</v>
      </c>
      <c r="AW462" s="12" t="s">
        <v>34</v>
      </c>
      <c r="AX462" s="12" t="s">
        <v>76</v>
      </c>
      <c r="AY462" s="155" t="s">
        <v>191</v>
      </c>
    </row>
    <row r="463" spans="2:65" s="12" customFormat="1">
      <c r="B463" s="153"/>
      <c r="D463" s="154" t="s">
        <v>205</v>
      </c>
      <c r="E463" s="155" t="s">
        <v>1</v>
      </c>
      <c r="F463" s="156" t="s">
        <v>471</v>
      </c>
      <c r="H463" s="155" t="s">
        <v>1</v>
      </c>
      <c r="I463" s="157"/>
      <c r="L463" s="153"/>
      <c r="M463" s="158"/>
      <c r="T463" s="159"/>
      <c r="AT463" s="155" t="s">
        <v>205</v>
      </c>
      <c r="AU463" s="155" t="s">
        <v>201</v>
      </c>
      <c r="AV463" s="12" t="s">
        <v>83</v>
      </c>
      <c r="AW463" s="12" t="s">
        <v>34</v>
      </c>
      <c r="AX463" s="12" t="s">
        <v>76</v>
      </c>
      <c r="AY463" s="155" t="s">
        <v>191</v>
      </c>
    </row>
    <row r="464" spans="2:65" s="12" customFormat="1">
      <c r="B464" s="153"/>
      <c r="D464" s="154" t="s">
        <v>205</v>
      </c>
      <c r="E464" s="155" t="s">
        <v>1</v>
      </c>
      <c r="F464" s="156" t="s">
        <v>208</v>
      </c>
      <c r="H464" s="155" t="s">
        <v>1</v>
      </c>
      <c r="I464" s="157"/>
      <c r="L464" s="153"/>
      <c r="M464" s="158"/>
      <c r="T464" s="159"/>
      <c r="AT464" s="155" t="s">
        <v>205</v>
      </c>
      <c r="AU464" s="155" t="s">
        <v>201</v>
      </c>
      <c r="AV464" s="12" t="s">
        <v>83</v>
      </c>
      <c r="AW464" s="12" t="s">
        <v>34</v>
      </c>
      <c r="AX464" s="12" t="s">
        <v>76</v>
      </c>
      <c r="AY464" s="155" t="s">
        <v>191</v>
      </c>
    </row>
    <row r="465" spans="2:65" s="12" customFormat="1">
      <c r="B465" s="153"/>
      <c r="D465" s="154" t="s">
        <v>205</v>
      </c>
      <c r="E465" s="155" t="s">
        <v>1</v>
      </c>
      <c r="F465" s="156" t="s">
        <v>472</v>
      </c>
      <c r="H465" s="155" t="s">
        <v>1</v>
      </c>
      <c r="I465" s="157"/>
      <c r="L465" s="153"/>
      <c r="M465" s="158"/>
      <c r="T465" s="159"/>
      <c r="AT465" s="155" t="s">
        <v>205</v>
      </c>
      <c r="AU465" s="155" t="s">
        <v>201</v>
      </c>
      <c r="AV465" s="12" t="s">
        <v>83</v>
      </c>
      <c r="AW465" s="12" t="s">
        <v>34</v>
      </c>
      <c r="AX465" s="12" t="s">
        <v>76</v>
      </c>
      <c r="AY465" s="155" t="s">
        <v>191</v>
      </c>
    </row>
    <row r="466" spans="2:65" s="12" customFormat="1">
      <c r="B466" s="153"/>
      <c r="D466" s="154" t="s">
        <v>205</v>
      </c>
      <c r="E466" s="155" t="s">
        <v>1</v>
      </c>
      <c r="F466" s="156" t="s">
        <v>348</v>
      </c>
      <c r="H466" s="155" t="s">
        <v>1</v>
      </c>
      <c r="I466" s="157"/>
      <c r="L466" s="153"/>
      <c r="M466" s="158"/>
      <c r="T466" s="159"/>
      <c r="AT466" s="155" t="s">
        <v>205</v>
      </c>
      <c r="AU466" s="155" t="s">
        <v>201</v>
      </c>
      <c r="AV466" s="12" t="s">
        <v>83</v>
      </c>
      <c r="AW466" s="12" t="s">
        <v>34</v>
      </c>
      <c r="AX466" s="12" t="s">
        <v>76</v>
      </c>
      <c r="AY466" s="155" t="s">
        <v>191</v>
      </c>
    </row>
    <row r="467" spans="2:65" s="13" customFormat="1">
      <c r="B467" s="160"/>
      <c r="D467" s="154" t="s">
        <v>205</v>
      </c>
      <c r="E467" s="161" t="s">
        <v>1</v>
      </c>
      <c r="F467" s="162" t="s">
        <v>473</v>
      </c>
      <c r="H467" s="163">
        <v>98.8</v>
      </c>
      <c r="I467" s="164"/>
      <c r="L467" s="160"/>
      <c r="M467" s="165"/>
      <c r="T467" s="166"/>
      <c r="AT467" s="161" t="s">
        <v>205</v>
      </c>
      <c r="AU467" s="161" t="s">
        <v>201</v>
      </c>
      <c r="AV467" s="13" t="s">
        <v>85</v>
      </c>
      <c r="AW467" s="13" t="s">
        <v>34</v>
      </c>
      <c r="AX467" s="13" t="s">
        <v>76</v>
      </c>
      <c r="AY467" s="161" t="s">
        <v>191</v>
      </c>
    </row>
    <row r="468" spans="2:65" s="14" customFormat="1">
      <c r="B468" s="167"/>
      <c r="D468" s="154" t="s">
        <v>205</v>
      </c>
      <c r="E468" s="168" t="s">
        <v>1</v>
      </c>
      <c r="F468" s="169" t="s">
        <v>217</v>
      </c>
      <c r="H468" s="170">
        <v>98.8</v>
      </c>
      <c r="I468" s="171"/>
      <c r="L468" s="167"/>
      <c r="M468" s="172"/>
      <c r="T468" s="173"/>
      <c r="AT468" s="168" t="s">
        <v>205</v>
      </c>
      <c r="AU468" s="168" t="s">
        <v>201</v>
      </c>
      <c r="AV468" s="14" t="s">
        <v>200</v>
      </c>
      <c r="AW468" s="14" t="s">
        <v>34</v>
      </c>
      <c r="AX468" s="14" t="s">
        <v>83</v>
      </c>
      <c r="AY468" s="168" t="s">
        <v>191</v>
      </c>
    </row>
    <row r="469" spans="2:65" s="1" customFormat="1" ht="16.5" customHeight="1">
      <c r="B469" s="32"/>
      <c r="C469" s="136" t="s">
        <v>474</v>
      </c>
      <c r="D469" s="136" t="s">
        <v>195</v>
      </c>
      <c r="E469" s="137" t="s">
        <v>475</v>
      </c>
      <c r="F469" s="138" t="s">
        <v>476</v>
      </c>
      <c r="G469" s="139" t="s">
        <v>289</v>
      </c>
      <c r="H469" s="140">
        <v>98.8</v>
      </c>
      <c r="I469" s="141"/>
      <c r="J469" s="142">
        <f>ROUND(I469*H469,2)</f>
        <v>0</v>
      </c>
      <c r="K469" s="138" t="s">
        <v>199</v>
      </c>
      <c r="L469" s="32"/>
      <c r="M469" s="143" t="s">
        <v>1</v>
      </c>
      <c r="N469" s="144" t="s">
        <v>41</v>
      </c>
      <c r="P469" s="145">
        <f>O469*H469</f>
        <v>0</v>
      </c>
      <c r="Q469" s="145">
        <v>6.4999999999999997E-3</v>
      </c>
      <c r="R469" s="145">
        <f>Q469*H469</f>
        <v>0.64219999999999999</v>
      </c>
      <c r="S469" s="145">
        <v>0</v>
      </c>
      <c r="T469" s="146">
        <f>S469*H469</f>
        <v>0</v>
      </c>
      <c r="AR469" s="147" t="s">
        <v>200</v>
      </c>
      <c r="AT469" s="147" t="s">
        <v>195</v>
      </c>
      <c r="AU469" s="147" t="s">
        <v>201</v>
      </c>
      <c r="AY469" s="17" t="s">
        <v>191</v>
      </c>
      <c r="BE469" s="148">
        <f>IF(N469="základní",J469,0)</f>
        <v>0</v>
      </c>
      <c r="BF469" s="148">
        <f>IF(N469="snížená",J469,0)</f>
        <v>0</v>
      </c>
      <c r="BG469" s="148">
        <f>IF(N469="zákl. přenesená",J469,0)</f>
        <v>0</v>
      </c>
      <c r="BH469" s="148">
        <f>IF(N469="sníž. přenesená",J469,0)</f>
        <v>0</v>
      </c>
      <c r="BI469" s="148">
        <f>IF(N469="nulová",J469,0)</f>
        <v>0</v>
      </c>
      <c r="BJ469" s="17" t="s">
        <v>83</v>
      </c>
      <c r="BK469" s="148">
        <f>ROUND(I469*H469,2)</f>
        <v>0</v>
      </c>
      <c r="BL469" s="17" t="s">
        <v>200</v>
      </c>
      <c r="BM469" s="147" t="s">
        <v>477</v>
      </c>
    </row>
    <row r="470" spans="2:65" s="1" customFormat="1">
      <c r="B470" s="32"/>
      <c r="D470" s="149" t="s">
        <v>203</v>
      </c>
      <c r="F470" s="150" t="s">
        <v>478</v>
      </c>
      <c r="I470" s="151"/>
      <c r="L470" s="32"/>
      <c r="M470" s="152"/>
      <c r="T470" s="56"/>
      <c r="AT470" s="17" t="s">
        <v>203</v>
      </c>
      <c r="AU470" s="17" t="s">
        <v>201</v>
      </c>
    </row>
    <row r="471" spans="2:65" s="12" customFormat="1">
      <c r="B471" s="153"/>
      <c r="D471" s="154" t="s">
        <v>205</v>
      </c>
      <c r="E471" s="155" t="s">
        <v>1</v>
      </c>
      <c r="F471" s="156" t="s">
        <v>470</v>
      </c>
      <c r="H471" s="155" t="s">
        <v>1</v>
      </c>
      <c r="I471" s="157"/>
      <c r="L471" s="153"/>
      <c r="M471" s="158"/>
      <c r="T471" s="159"/>
      <c r="AT471" s="155" t="s">
        <v>205</v>
      </c>
      <c r="AU471" s="155" t="s">
        <v>201</v>
      </c>
      <c r="AV471" s="12" t="s">
        <v>83</v>
      </c>
      <c r="AW471" s="12" t="s">
        <v>34</v>
      </c>
      <c r="AX471" s="12" t="s">
        <v>76</v>
      </c>
      <c r="AY471" s="155" t="s">
        <v>191</v>
      </c>
    </row>
    <row r="472" spans="2:65" s="12" customFormat="1">
      <c r="B472" s="153"/>
      <c r="D472" s="154" t="s">
        <v>205</v>
      </c>
      <c r="E472" s="155" t="s">
        <v>1</v>
      </c>
      <c r="F472" s="156" t="s">
        <v>471</v>
      </c>
      <c r="H472" s="155" t="s">
        <v>1</v>
      </c>
      <c r="I472" s="157"/>
      <c r="L472" s="153"/>
      <c r="M472" s="158"/>
      <c r="T472" s="159"/>
      <c r="AT472" s="155" t="s">
        <v>205</v>
      </c>
      <c r="AU472" s="155" t="s">
        <v>201</v>
      </c>
      <c r="AV472" s="12" t="s">
        <v>83</v>
      </c>
      <c r="AW472" s="12" t="s">
        <v>34</v>
      </c>
      <c r="AX472" s="12" t="s">
        <v>76</v>
      </c>
      <c r="AY472" s="155" t="s">
        <v>191</v>
      </c>
    </row>
    <row r="473" spans="2:65" s="12" customFormat="1">
      <c r="B473" s="153"/>
      <c r="D473" s="154" t="s">
        <v>205</v>
      </c>
      <c r="E473" s="155" t="s">
        <v>1</v>
      </c>
      <c r="F473" s="156" t="s">
        <v>208</v>
      </c>
      <c r="H473" s="155" t="s">
        <v>1</v>
      </c>
      <c r="I473" s="157"/>
      <c r="L473" s="153"/>
      <c r="M473" s="158"/>
      <c r="T473" s="159"/>
      <c r="AT473" s="155" t="s">
        <v>205</v>
      </c>
      <c r="AU473" s="155" t="s">
        <v>201</v>
      </c>
      <c r="AV473" s="12" t="s">
        <v>83</v>
      </c>
      <c r="AW473" s="12" t="s">
        <v>34</v>
      </c>
      <c r="AX473" s="12" t="s">
        <v>76</v>
      </c>
      <c r="AY473" s="155" t="s">
        <v>191</v>
      </c>
    </row>
    <row r="474" spans="2:65" s="12" customFormat="1">
      <c r="B474" s="153"/>
      <c r="D474" s="154" t="s">
        <v>205</v>
      </c>
      <c r="E474" s="155" t="s">
        <v>1</v>
      </c>
      <c r="F474" s="156" t="s">
        <v>472</v>
      </c>
      <c r="H474" s="155" t="s">
        <v>1</v>
      </c>
      <c r="I474" s="157"/>
      <c r="L474" s="153"/>
      <c r="M474" s="158"/>
      <c r="T474" s="159"/>
      <c r="AT474" s="155" t="s">
        <v>205</v>
      </c>
      <c r="AU474" s="155" t="s">
        <v>201</v>
      </c>
      <c r="AV474" s="12" t="s">
        <v>83</v>
      </c>
      <c r="AW474" s="12" t="s">
        <v>34</v>
      </c>
      <c r="AX474" s="12" t="s">
        <v>76</v>
      </c>
      <c r="AY474" s="155" t="s">
        <v>191</v>
      </c>
    </row>
    <row r="475" spans="2:65" s="12" customFormat="1">
      <c r="B475" s="153"/>
      <c r="D475" s="154" t="s">
        <v>205</v>
      </c>
      <c r="E475" s="155" t="s">
        <v>1</v>
      </c>
      <c r="F475" s="156" t="s">
        <v>348</v>
      </c>
      <c r="H475" s="155" t="s">
        <v>1</v>
      </c>
      <c r="I475" s="157"/>
      <c r="L475" s="153"/>
      <c r="M475" s="158"/>
      <c r="T475" s="159"/>
      <c r="AT475" s="155" t="s">
        <v>205</v>
      </c>
      <c r="AU475" s="155" t="s">
        <v>201</v>
      </c>
      <c r="AV475" s="12" t="s">
        <v>83</v>
      </c>
      <c r="AW475" s="12" t="s">
        <v>34</v>
      </c>
      <c r="AX475" s="12" t="s">
        <v>76</v>
      </c>
      <c r="AY475" s="155" t="s">
        <v>191</v>
      </c>
    </row>
    <row r="476" spans="2:65" s="13" customFormat="1">
      <c r="B476" s="160"/>
      <c r="D476" s="154" t="s">
        <v>205</v>
      </c>
      <c r="E476" s="161" t="s">
        <v>1</v>
      </c>
      <c r="F476" s="162" t="s">
        <v>473</v>
      </c>
      <c r="H476" s="163">
        <v>98.8</v>
      </c>
      <c r="I476" s="164"/>
      <c r="L476" s="160"/>
      <c r="M476" s="165"/>
      <c r="T476" s="166"/>
      <c r="AT476" s="161" t="s">
        <v>205</v>
      </c>
      <c r="AU476" s="161" t="s">
        <v>201</v>
      </c>
      <c r="AV476" s="13" t="s">
        <v>85</v>
      </c>
      <c r="AW476" s="13" t="s">
        <v>34</v>
      </c>
      <c r="AX476" s="13" t="s">
        <v>76</v>
      </c>
      <c r="AY476" s="161" t="s">
        <v>191</v>
      </c>
    </row>
    <row r="477" spans="2:65" s="14" customFormat="1">
      <c r="B477" s="167"/>
      <c r="D477" s="154" t="s">
        <v>205</v>
      </c>
      <c r="E477" s="168" t="s">
        <v>1</v>
      </c>
      <c r="F477" s="169" t="s">
        <v>217</v>
      </c>
      <c r="H477" s="170">
        <v>98.8</v>
      </c>
      <c r="I477" s="171"/>
      <c r="L477" s="167"/>
      <c r="M477" s="172"/>
      <c r="T477" s="173"/>
      <c r="AT477" s="168" t="s">
        <v>205</v>
      </c>
      <c r="AU477" s="168" t="s">
        <v>201</v>
      </c>
      <c r="AV477" s="14" t="s">
        <v>200</v>
      </c>
      <c r="AW477" s="14" t="s">
        <v>34</v>
      </c>
      <c r="AX477" s="14" t="s">
        <v>83</v>
      </c>
      <c r="AY477" s="168" t="s">
        <v>191</v>
      </c>
    </row>
    <row r="478" spans="2:65" s="1" customFormat="1" ht="36" customHeight="1">
      <c r="B478" s="32"/>
      <c r="C478" s="136" t="s">
        <v>479</v>
      </c>
      <c r="D478" s="136" t="s">
        <v>195</v>
      </c>
      <c r="E478" s="137" t="s">
        <v>480</v>
      </c>
      <c r="F478" s="138" t="s">
        <v>481</v>
      </c>
      <c r="G478" s="139" t="s">
        <v>289</v>
      </c>
      <c r="H478" s="140">
        <v>98.8</v>
      </c>
      <c r="I478" s="141"/>
      <c r="J478" s="142">
        <f>ROUND(I478*H478,2)</f>
        <v>0</v>
      </c>
      <c r="K478" s="138" t="s">
        <v>1</v>
      </c>
      <c r="L478" s="32"/>
      <c r="M478" s="143" t="s">
        <v>1</v>
      </c>
      <c r="N478" s="144" t="s">
        <v>41</v>
      </c>
      <c r="P478" s="145">
        <f>O478*H478</f>
        <v>0</v>
      </c>
      <c r="Q478" s="145">
        <v>1.103E-2</v>
      </c>
      <c r="R478" s="145">
        <f>Q478*H478</f>
        <v>1.089764</v>
      </c>
      <c r="S478" s="145">
        <v>0</v>
      </c>
      <c r="T478" s="146">
        <f>S478*H478</f>
        <v>0</v>
      </c>
      <c r="AR478" s="147" t="s">
        <v>200</v>
      </c>
      <c r="AT478" s="147" t="s">
        <v>195</v>
      </c>
      <c r="AU478" s="147" t="s">
        <v>201</v>
      </c>
      <c r="AY478" s="17" t="s">
        <v>191</v>
      </c>
      <c r="BE478" s="148">
        <f>IF(N478="základní",J478,0)</f>
        <v>0</v>
      </c>
      <c r="BF478" s="148">
        <f>IF(N478="snížená",J478,0)</f>
        <v>0</v>
      </c>
      <c r="BG478" s="148">
        <f>IF(N478="zákl. přenesená",J478,0)</f>
        <v>0</v>
      </c>
      <c r="BH478" s="148">
        <f>IF(N478="sníž. přenesená",J478,0)</f>
        <v>0</v>
      </c>
      <c r="BI478" s="148">
        <f>IF(N478="nulová",J478,0)</f>
        <v>0</v>
      </c>
      <c r="BJ478" s="17" t="s">
        <v>83</v>
      </c>
      <c r="BK478" s="148">
        <f>ROUND(I478*H478,2)</f>
        <v>0</v>
      </c>
      <c r="BL478" s="17" t="s">
        <v>200</v>
      </c>
      <c r="BM478" s="147" t="s">
        <v>482</v>
      </c>
    </row>
    <row r="479" spans="2:65" s="12" customFormat="1">
      <c r="B479" s="153"/>
      <c r="D479" s="154" t="s">
        <v>205</v>
      </c>
      <c r="E479" s="155" t="s">
        <v>1</v>
      </c>
      <c r="F479" s="156" t="s">
        <v>483</v>
      </c>
      <c r="H479" s="155" t="s">
        <v>1</v>
      </c>
      <c r="I479" s="157"/>
      <c r="L479" s="153"/>
      <c r="M479" s="158"/>
      <c r="T479" s="159"/>
      <c r="AT479" s="155" t="s">
        <v>205</v>
      </c>
      <c r="AU479" s="155" t="s">
        <v>201</v>
      </c>
      <c r="AV479" s="12" t="s">
        <v>83</v>
      </c>
      <c r="AW479" s="12" t="s">
        <v>34</v>
      </c>
      <c r="AX479" s="12" t="s">
        <v>76</v>
      </c>
      <c r="AY479" s="155" t="s">
        <v>191</v>
      </c>
    </row>
    <row r="480" spans="2:65" s="12" customFormat="1">
      <c r="B480" s="153"/>
      <c r="D480" s="154" t="s">
        <v>205</v>
      </c>
      <c r="E480" s="155" t="s">
        <v>1</v>
      </c>
      <c r="F480" s="156" t="s">
        <v>208</v>
      </c>
      <c r="H480" s="155" t="s">
        <v>1</v>
      </c>
      <c r="I480" s="157"/>
      <c r="L480" s="153"/>
      <c r="M480" s="158"/>
      <c r="T480" s="159"/>
      <c r="AT480" s="155" t="s">
        <v>205</v>
      </c>
      <c r="AU480" s="155" t="s">
        <v>201</v>
      </c>
      <c r="AV480" s="12" t="s">
        <v>83</v>
      </c>
      <c r="AW480" s="12" t="s">
        <v>34</v>
      </c>
      <c r="AX480" s="12" t="s">
        <v>76</v>
      </c>
      <c r="AY480" s="155" t="s">
        <v>191</v>
      </c>
    </row>
    <row r="481" spans="2:65" s="12" customFormat="1">
      <c r="B481" s="153"/>
      <c r="D481" s="154" t="s">
        <v>205</v>
      </c>
      <c r="E481" s="155" t="s">
        <v>1</v>
      </c>
      <c r="F481" s="156" t="s">
        <v>484</v>
      </c>
      <c r="H481" s="155" t="s">
        <v>1</v>
      </c>
      <c r="I481" s="157"/>
      <c r="L481" s="153"/>
      <c r="M481" s="158"/>
      <c r="T481" s="159"/>
      <c r="AT481" s="155" t="s">
        <v>205</v>
      </c>
      <c r="AU481" s="155" t="s">
        <v>201</v>
      </c>
      <c r="AV481" s="12" t="s">
        <v>83</v>
      </c>
      <c r="AW481" s="12" t="s">
        <v>34</v>
      </c>
      <c r="AX481" s="12" t="s">
        <v>76</v>
      </c>
      <c r="AY481" s="155" t="s">
        <v>191</v>
      </c>
    </row>
    <row r="482" spans="2:65" s="12" customFormat="1">
      <c r="B482" s="153"/>
      <c r="D482" s="154" t="s">
        <v>205</v>
      </c>
      <c r="E482" s="155" t="s">
        <v>1</v>
      </c>
      <c r="F482" s="156" t="s">
        <v>485</v>
      </c>
      <c r="H482" s="155" t="s">
        <v>1</v>
      </c>
      <c r="I482" s="157"/>
      <c r="L482" s="153"/>
      <c r="M482" s="158"/>
      <c r="T482" s="159"/>
      <c r="AT482" s="155" t="s">
        <v>205</v>
      </c>
      <c r="AU482" s="155" t="s">
        <v>201</v>
      </c>
      <c r="AV482" s="12" t="s">
        <v>83</v>
      </c>
      <c r="AW482" s="12" t="s">
        <v>34</v>
      </c>
      <c r="AX482" s="12" t="s">
        <v>76</v>
      </c>
      <c r="AY482" s="155" t="s">
        <v>191</v>
      </c>
    </row>
    <row r="483" spans="2:65" s="12" customFormat="1">
      <c r="B483" s="153"/>
      <c r="D483" s="154" t="s">
        <v>205</v>
      </c>
      <c r="E483" s="155" t="s">
        <v>1</v>
      </c>
      <c r="F483" s="156" t="s">
        <v>486</v>
      </c>
      <c r="H483" s="155" t="s">
        <v>1</v>
      </c>
      <c r="I483" s="157"/>
      <c r="L483" s="153"/>
      <c r="M483" s="158"/>
      <c r="T483" s="159"/>
      <c r="AT483" s="155" t="s">
        <v>205</v>
      </c>
      <c r="AU483" s="155" t="s">
        <v>201</v>
      </c>
      <c r="AV483" s="12" t="s">
        <v>83</v>
      </c>
      <c r="AW483" s="12" t="s">
        <v>34</v>
      </c>
      <c r="AX483" s="12" t="s">
        <v>76</v>
      </c>
      <c r="AY483" s="155" t="s">
        <v>191</v>
      </c>
    </row>
    <row r="484" spans="2:65" s="12" customFormat="1">
      <c r="B484" s="153"/>
      <c r="D484" s="154" t="s">
        <v>205</v>
      </c>
      <c r="E484" s="155" t="s">
        <v>1</v>
      </c>
      <c r="F484" s="156" t="s">
        <v>487</v>
      </c>
      <c r="H484" s="155" t="s">
        <v>1</v>
      </c>
      <c r="I484" s="157"/>
      <c r="L484" s="153"/>
      <c r="M484" s="158"/>
      <c r="T484" s="159"/>
      <c r="AT484" s="155" t="s">
        <v>205</v>
      </c>
      <c r="AU484" s="155" t="s">
        <v>201</v>
      </c>
      <c r="AV484" s="12" t="s">
        <v>83</v>
      </c>
      <c r="AW484" s="12" t="s">
        <v>34</v>
      </c>
      <c r="AX484" s="12" t="s">
        <v>76</v>
      </c>
      <c r="AY484" s="155" t="s">
        <v>191</v>
      </c>
    </row>
    <row r="485" spans="2:65" s="12" customFormat="1">
      <c r="B485" s="153"/>
      <c r="D485" s="154" t="s">
        <v>205</v>
      </c>
      <c r="E485" s="155" t="s">
        <v>1</v>
      </c>
      <c r="F485" s="156" t="s">
        <v>488</v>
      </c>
      <c r="H485" s="155" t="s">
        <v>1</v>
      </c>
      <c r="I485" s="157"/>
      <c r="L485" s="153"/>
      <c r="M485" s="158"/>
      <c r="T485" s="159"/>
      <c r="AT485" s="155" t="s">
        <v>205</v>
      </c>
      <c r="AU485" s="155" t="s">
        <v>201</v>
      </c>
      <c r="AV485" s="12" t="s">
        <v>83</v>
      </c>
      <c r="AW485" s="12" t="s">
        <v>34</v>
      </c>
      <c r="AX485" s="12" t="s">
        <v>76</v>
      </c>
      <c r="AY485" s="155" t="s">
        <v>191</v>
      </c>
    </row>
    <row r="486" spans="2:65" s="12" customFormat="1">
      <c r="B486" s="153"/>
      <c r="D486" s="154" t="s">
        <v>205</v>
      </c>
      <c r="E486" s="155" t="s">
        <v>1</v>
      </c>
      <c r="F486" s="156" t="s">
        <v>489</v>
      </c>
      <c r="H486" s="155" t="s">
        <v>1</v>
      </c>
      <c r="I486" s="157"/>
      <c r="L486" s="153"/>
      <c r="M486" s="158"/>
      <c r="T486" s="159"/>
      <c r="AT486" s="155" t="s">
        <v>205</v>
      </c>
      <c r="AU486" s="155" t="s">
        <v>201</v>
      </c>
      <c r="AV486" s="12" t="s">
        <v>83</v>
      </c>
      <c r="AW486" s="12" t="s">
        <v>34</v>
      </c>
      <c r="AX486" s="12" t="s">
        <v>76</v>
      </c>
      <c r="AY486" s="155" t="s">
        <v>191</v>
      </c>
    </row>
    <row r="487" spans="2:65" s="12" customFormat="1">
      <c r="B487" s="153"/>
      <c r="D487" s="154" t="s">
        <v>205</v>
      </c>
      <c r="E487" s="155" t="s">
        <v>1</v>
      </c>
      <c r="F487" s="156" t="s">
        <v>208</v>
      </c>
      <c r="H487" s="155" t="s">
        <v>1</v>
      </c>
      <c r="I487" s="157"/>
      <c r="L487" s="153"/>
      <c r="M487" s="158"/>
      <c r="T487" s="159"/>
      <c r="AT487" s="155" t="s">
        <v>205</v>
      </c>
      <c r="AU487" s="155" t="s">
        <v>201</v>
      </c>
      <c r="AV487" s="12" t="s">
        <v>83</v>
      </c>
      <c r="AW487" s="12" t="s">
        <v>34</v>
      </c>
      <c r="AX487" s="12" t="s">
        <v>76</v>
      </c>
      <c r="AY487" s="155" t="s">
        <v>191</v>
      </c>
    </row>
    <row r="488" spans="2:65" s="12" customFormat="1">
      <c r="B488" s="153"/>
      <c r="D488" s="154" t="s">
        <v>205</v>
      </c>
      <c r="E488" s="155" t="s">
        <v>1</v>
      </c>
      <c r="F488" s="156" t="s">
        <v>472</v>
      </c>
      <c r="H488" s="155" t="s">
        <v>1</v>
      </c>
      <c r="I488" s="157"/>
      <c r="L488" s="153"/>
      <c r="M488" s="158"/>
      <c r="T488" s="159"/>
      <c r="AT488" s="155" t="s">
        <v>205</v>
      </c>
      <c r="AU488" s="155" t="s">
        <v>201</v>
      </c>
      <c r="AV488" s="12" t="s">
        <v>83</v>
      </c>
      <c r="AW488" s="12" t="s">
        <v>34</v>
      </c>
      <c r="AX488" s="12" t="s">
        <v>76</v>
      </c>
      <c r="AY488" s="155" t="s">
        <v>191</v>
      </c>
    </row>
    <row r="489" spans="2:65" s="12" customFormat="1">
      <c r="B489" s="153"/>
      <c r="D489" s="154" t="s">
        <v>205</v>
      </c>
      <c r="E489" s="155" t="s">
        <v>1</v>
      </c>
      <c r="F489" s="156" t="s">
        <v>348</v>
      </c>
      <c r="H489" s="155" t="s">
        <v>1</v>
      </c>
      <c r="I489" s="157"/>
      <c r="L489" s="153"/>
      <c r="M489" s="158"/>
      <c r="T489" s="159"/>
      <c r="AT489" s="155" t="s">
        <v>205</v>
      </c>
      <c r="AU489" s="155" t="s">
        <v>201</v>
      </c>
      <c r="AV489" s="12" t="s">
        <v>83</v>
      </c>
      <c r="AW489" s="12" t="s">
        <v>34</v>
      </c>
      <c r="AX489" s="12" t="s">
        <v>76</v>
      </c>
      <c r="AY489" s="155" t="s">
        <v>191</v>
      </c>
    </row>
    <row r="490" spans="2:65" s="13" customFormat="1">
      <c r="B490" s="160"/>
      <c r="D490" s="154" t="s">
        <v>205</v>
      </c>
      <c r="E490" s="161" t="s">
        <v>1</v>
      </c>
      <c r="F490" s="162" t="s">
        <v>473</v>
      </c>
      <c r="H490" s="163">
        <v>98.8</v>
      </c>
      <c r="I490" s="164"/>
      <c r="L490" s="160"/>
      <c r="M490" s="165"/>
      <c r="T490" s="166"/>
      <c r="AT490" s="161" t="s">
        <v>205</v>
      </c>
      <c r="AU490" s="161" t="s">
        <v>201</v>
      </c>
      <c r="AV490" s="13" t="s">
        <v>85</v>
      </c>
      <c r="AW490" s="13" t="s">
        <v>34</v>
      </c>
      <c r="AX490" s="13" t="s">
        <v>76</v>
      </c>
      <c r="AY490" s="161" t="s">
        <v>191</v>
      </c>
    </row>
    <row r="491" spans="2:65" s="14" customFormat="1">
      <c r="B491" s="167"/>
      <c r="D491" s="154" t="s">
        <v>205</v>
      </c>
      <c r="E491" s="168" t="s">
        <v>1</v>
      </c>
      <c r="F491" s="169" t="s">
        <v>217</v>
      </c>
      <c r="H491" s="170">
        <v>98.8</v>
      </c>
      <c r="I491" s="171"/>
      <c r="L491" s="167"/>
      <c r="M491" s="172"/>
      <c r="T491" s="173"/>
      <c r="AT491" s="168" t="s">
        <v>205</v>
      </c>
      <c r="AU491" s="168" t="s">
        <v>201</v>
      </c>
      <c r="AV491" s="14" t="s">
        <v>200</v>
      </c>
      <c r="AW491" s="14" t="s">
        <v>34</v>
      </c>
      <c r="AX491" s="14" t="s">
        <v>83</v>
      </c>
      <c r="AY491" s="168" t="s">
        <v>191</v>
      </c>
    </row>
    <row r="492" spans="2:65" s="1" customFormat="1" ht="36" customHeight="1">
      <c r="B492" s="32"/>
      <c r="C492" s="136" t="s">
        <v>490</v>
      </c>
      <c r="D492" s="136" t="s">
        <v>195</v>
      </c>
      <c r="E492" s="137" t="s">
        <v>491</v>
      </c>
      <c r="F492" s="138" t="s">
        <v>492</v>
      </c>
      <c r="G492" s="139" t="s">
        <v>289</v>
      </c>
      <c r="H492" s="140">
        <v>422.4</v>
      </c>
      <c r="I492" s="141"/>
      <c r="J492" s="142">
        <f>ROUND(I492*H492,2)</f>
        <v>0</v>
      </c>
      <c r="K492" s="138" t="s">
        <v>1</v>
      </c>
      <c r="L492" s="32"/>
      <c r="M492" s="143" t="s">
        <v>1</v>
      </c>
      <c r="N492" s="144" t="s">
        <v>41</v>
      </c>
      <c r="P492" s="145">
        <f>O492*H492</f>
        <v>0</v>
      </c>
      <c r="Q492" s="145">
        <v>2.5999999999999998E-4</v>
      </c>
      <c r="R492" s="145">
        <f>Q492*H492</f>
        <v>0.10982399999999999</v>
      </c>
      <c r="S492" s="145">
        <v>0</v>
      </c>
      <c r="T492" s="146">
        <f>S492*H492</f>
        <v>0</v>
      </c>
      <c r="AR492" s="147" t="s">
        <v>200</v>
      </c>
      <c r="AT492" s="147" t="s">
        <v>195</v>
      </c>
      <c r="AU492" s="147" t="s">
        <v>201</v>
      </c>
      <c r="AY492" s="17" t="s">
        <v>191</v>
      </c>
      <c r="BE492" s="148">
        <f>IF(N492="základní",J492,0)</f>
        <v>0</v>
      </c>
      <c r="BF492" s="148">
        <f>IF(N492="snížená",J492,0)</f>
        <v>0</v>
      </c>
      <c r="BG492" s="148">
        <f>IF(N492="zákl. přenesená",J492,0)</f>
        <v>0</v>
      </c>
      <c r="BH492" s="148">
        <f>IF(N492="sníž. přenesená",J492,0)</f>
        <v>0</v>
      </c>
      <c r="BI492" s="148">
        <f>IF(N492="nulová",J492,0)</f>
        <v>0</v>
      </c>
      <c r="BJ492" s="17" t="s">
        <v>83</v>
      </c>
      <c r="BK492" s="148">
        <f>ROUND(I492*H492,2)</f>
        <v>0</v>
      </c>
      <c r="BL492" s="17" t="s">
        <v>200</v>
      </c>
      <c r="BM492" s="147" t="s">
        <v>493</v>
      </c>
    </row>
    <row r="493" spans="2:65" s="12" customFormat="1">
      <c r="B493" s="153"/>
      <c r="D493" s="154" t="s">
        <v>205</v>
      </c>
      <c r="E493" s="155" t="s">
        <v>1</v>
      </c>
      <c r="F493" s="156" t="s">
        <v>347</v>
      </c>
      <c r="H493" s="155" t="s">
        <v>1</v>
      </c>
      <c r="I493" s="157"/>
      <c r="L493" s="153"/>
      <c r="M493" s="158"/>
      <c r="T493" s="159"/>
      <c r="AT493" s="155" t="s">
        <v>205</v>
      </c>
      <c r="AU493" s="155" t="s">
        <v>201</v>
      </c>
      <c r="AV493" s="12" t="s">
        <v>83</v>
      </c>
      <c r="AW493" s="12" t="s">
        <v>34</v>
      </c>
      <c r="AX493" s="12" t="s">
        <v>76</v>
      </c>
      <c r="AY493" s="155" t="s">
        <v>191</v>
      </c>
    </row>
    <row r="494" spans="2:65" s="12" customFormat="1">
      <c r="B494" s="153"/>
      <c r="D494" s="154" t="s">
        <v>205</v>
      </c>
      <c r="E494" s="155" t="s">
        <v>1</v>
      </c>
      <c r="F494" s="156" t="s">
        <v>207</v>
      </c>
      <c r="H494" s="155" t="s">
        <v>1</v>
      </c>
      <c r="I494" s="157"/>
      <c r="L494" s="153"/>
      <c r="M494" s="158"/>
      <c r="T494" s="159"/>
      <c r="AT494" s="155" t="s">
        <v>205</v>
      </c>
      <c r="AU494" s="155" t="s">
        <v>201</v>
      </c>
      <c r="AV494" s="12" t="s">
        <v>83</v>
      </c>
      <c r="AW494" s="12" t="s">
        <v>34</v>
      </c>
      <c r="AX494" s="12" t="s">
        <v>76</v>
      </c>
      <c r="AY494" s="155" t="s">
        <v>191</v>
      </c>
    </row>
    <row r="495" spans="2:65" s="12" customFormat="1">
      <c r="B495" s="153"/>
      <c r="D495" s="154" t="s">
        <v>205</v>
      </c>
      <c r="E495" s="155" t="s">
        <v>1</v>
      </c>
      <c r="F495" s="156" t="s">
        <v>208</v>
      </c>
      <c r="H495" s="155" t="s">
        <v>1</v>
      </c>
      <c r="I495" s="157"/>
      <c r="L495" s="153"/>
      <c r="M495" s="158"/>
      <c r="T495" s="159"/>
      <c r="AT495" s="155" t="s">
        <v>205</v>
      </c>
      <c r="AU495" s="155" t="s">
        <v>201</v>
      </c>
      <c r="AV495" s="12" t="s">
        <v>83</v>
      </c>
      <c r="AW495" s="12" t="s">
        <v>34</v>
      </c>
      <c r="AX495" s="12" t="s">
        <v>76</v>
      </c>
      <c r="AY495" s="155" t="s">
        <v>191</v>
      </c>
    </row>
    <row r="496" spans="2:65" s="13" customFormat="1">
      <c r="B496" s="160"/>
      <c r="D496" s="154" t="s">
        <v>205</v>
      </c>
      <c r="E496" s="161" t="s">
        <v>1</v>
      </c>
      <c r="F496" s="162" t="s">
        <v>494</v>
      </c>
      <c r="H496" s="163">
        <v>61.23</v>
      </c>
      <c r="I496" s="164"/>
      <c r="L496" s="160"/>
      <c r="M496" s="165"/>
      <c r="T496" s="166"/>
      <c r="AT496" s="161" t="s">
        <v>205</v>
      </c>
      <c r="AU496" s="161" t="s">
        <v>201</v>
      </c>
      <c r="AV496" s="13" t="s">
        <v>85</v>
      </c>
      <c r="AW496" s="13" t="s">
        <v>34</v>
      </c>
      <c r="AX496" s="13" t="s">
        <v>76</v>
      </c>
      <c r="AY496" s="161" t="s">
        <v>191</v>
      </c>
    </row>
    <row r="497" spans="2:65" s="13" customFormat="1">
      <c r="B497" s="160"/>
      <c r="D497" s="154" t="s">
        <v>205</v>
      </c>
      <c r="E497" s="161" t="s">
        <v>1</v>
      </c>
      <c r="F497" s="162" t="s">
        <v>495</v>
      </c>
      <c r="H497" s="163">
        <v>17.399999999999999</v>
      </c>
      <c r="I497" s="164"/>
      <c r="L497" s="160"/>
      <c r="M497" s="165"/>
      <c r="T497" s="166"/>
      <c r="AT497" s="161" t="s">
        <v>205</v>
      </c>
      <c r="AU497" s="161" t="s">
        <v>201</v>
      </c>
      <c r="AV497" s="13" t="s">
        <v>85</v>
      </c>
      <c r="AW497" s="13" t="s">
        <v>34</v>
      </c>
      <c r="AX497" s="13" t="s">
        <v>76</v>
      </c>
      <c r="AY497" s="161" t="s">
        <v>191</v>
      </c>
    </row>
    <row r="498" spans="2:65" s="13" customFormat="1">
      <c r="B498" s="160"/>
      <c r="D498" s="154" t="s">
        <v>205</v>
      </c>
      <c r="E498" s="161" t="s">
        <v>1</v>
      </c>
      <c r="F498" s="162" t="s">
        <v>496</v>
      </c>
      <c r="H498" s="163">
        <v>19.5</v>
      </c>
      <c r="I498" s="164"/>
      <c r="L498" s="160"/>
      <c r="M498" s="165"/>
      <c r="T498" s="166"/>
      <c r="AT498" s="161" t="s">
        <v>205</v>
      </c>
      <c r="AU498" s="161" t="s">
        <v>201</v>
      </c>
      <c r="AV498" s="13" t="s">
        <v>85</v>
      </c>
      <c r="AW498" s="13" t="s">
        <v>34</v>
      </c>
      <c r="AX498" s="13" t="s">
        <v>76</v>
      </c>
      <c r="AY498" s="161" t="s">
        <v>191</v>
      </c>
    </row>
    <row r="499" spans="2:65" s="13" customFormat="1">
      <c r="B499" s="160"/>
      <c r="D499" s="154" t="s">
        <v>205</v>
      </c>
      <c r="E499" s="161" t="s">
        <v>1</v>
      </c>
      <c r="F499" s="162" t="s">
        <v>497</v>
      </c>
      <c r="H499" s="163">
        <v>93.99</v>
      </c>
      <c r="I499" s="164"/>
      <c r="L499" s="160"/>
      <c r="M499" s="165"/>
      <c r="T499" s="166"/>
      <c r="AT499" s="161" t="s">
        <v>205</v>
      </c>
      <c r="AU499" s="161" t="s">
        <v>201</v>
      </c>
      <c r="AV499" s="13" t="s">
        <v>85</v>
      </c>
      <c r="AW499" s="13" t="s">
        <v>34</v>
      </c>
      <c r="AX499" s="13" t="s">
        <v>76</v>
      </c>
      <c r="AY499" s="161" t="s">
        <v>191</v>
      </c>
    </row>
    <row r="500" spans="2:65" s="13" customFormat="1">
      <c r="B500" s="160"/>
      <c r="D500" s="154" t="s">
        <v>205</v>
      </c>
      <c r="E500" s="161" t="s">
        <v>1</v>
      </c>
      <c r="F500" s="162" t="s">
        <v>498</v>
      </c>
      <c r="H500" s="163">
        <v>34.53</v>
      </c>
      <c r="I500" s="164"/>
      <c r="L500" s="160"/>
      <c r="M500" s="165"/>
      <c r="T500" s="166"/>
      <c r="AT500" s="161" t="s">
        <v>205</v>
      </c>
      <c r="AU500" s="161" t="s">
        <v>201</v>
      </c>
      <c r="AV500" s="13" t="s">
        <v>85</v>
      </c>
      <c r="AW500" s="13" t="s">
        <v>34</v>
      </c>
      <c r="AX500" s="13" t="s">
        <v>76</v>
      </c>
      <c r="AY500" s="161" t="s">
        <v>191</v>
      </c>
    </row>
    <row r="501" spans="2:65" s="13" customFormat="1">
      <c r="B501" s="160"/>
      <c r="D501" s="154" t="s">
        <v>205</v>
      </c>
      <c r="E501" s="161" t="s">
        <v>1</v>
      </c>
      <c r="F501" s="162" t="s">
        <v>499</v>
      </c>
      <c r="H501" s="163">
        <v>35.729999999999997</v>
      </c>
      <c r="I501" s="164"/>
      <c r="L501" s="160"/>
      <c r="M501" s="165"/>
      <c r="T501" s="166"/>
      <c r="AT501" s="161" t="s">
        <v>205</v>
      </c>
      <c r="AU501" s="161" t="s">
        <v>201</v>
      </c>
      <c r="AV501" s="13" t="s">
        <v>85</v>
      </c>
      <c r="AW501" s="13" t="s">
        <v>34</v>
      </c>
      <c r="AX501" s="13" t="s">
        <v>76</v>
      </c>
      <c r="AY501" s="161" t="s">
        <v>191</v>
      </c>
    </row>
    <row r="502" spans="2:65" s="13" customFormat="1">
      <c r="B502" s="160"/>
      <c r="D502" s="154" t="s">
        <v>205</v>
      </c>
      <c r="E502" s="161" t="s">
        <v>1</v>
      </c>
      <c r="F502" s="162" t="s">
        <v>500</v>
      </c>
      <c r="H502" s="163">
        <v>15</v>
      </c>
      <c r="I502" s="164"/>
      <c r="L502" s="160"/>
      <c r="M502" s="165"/>
      <c r="T502" s="166"/>
      <c r="AT502" s="161" t="s">
        <v>205</v>
      </c>
      <c r="AU502" s="161" t="s">
        <v>201</v>
      </c>
      <c r="AV502" s="13" t="s">
        <v>85</v>
      </c>
      <c r="AW502" s="13" t="s">
        <v>34</v>
      </c>
      <c r="AX502" s="13" t="s">
        <v>76</v>
      </c>
      <c r="AY502" s="161" t="s">
        <v>191</v>
      </c>
    </row>
    <row r="503" spans="2:65" s="13" customFormat="1">
      <c r="B503" s="160"/>
      <c r="D503" s="154" t="s">
        <v>205</v>
      </c>
      <c r="E503" s="161" t="s">
        <v>1</v>
      </c>
      <c r="F503" s="162" t="s">
        <v>501</v>
      </c>
      <c r="H503" s="163">
        <v>17.97</v>
      </c>
      <c r="I503" s="164"/>
      <c r="L503" s="160"/>
      <c r="M503" s="165"/>
      <c r="T503" s="166"/>
      <c r="AT503" s="161" t="s">
        <v>205</v>
      </c>
      <c r="AU503" s="161" t="s">
        <v>201</v>
      </c>
      <c r="AV503" s="13" t="s">
        <v>85</v>
      </c>
      <c r="AW503" s="13" t="s">
        <v>34</v>
      </c>
      <c r="AX503" s="13" t="s">
        <v>76</v>
      </c>
      <c r="AY503" s="161" t="s">
        <v>191</v>
      </c>
    </row>
    <row r="504" spans="2:65" s="13" customFormat="1">
      <c r="B504" s="160"/>
      <c r="D504" s="154" t="s">
        <v>205</v>
      </c>
      <c r="E504" s="161" t="s">
        <v>1</v>
      </c>
      <c r="F504" s="162" t="s">
        <v>502</v>
      </c>
      <c r="H504" s="163">
        <v>15.57</v>
      </c>
      <c r="I504" s="164"/>
      <c r="L504" s="160"/>
      <c r="M504" s="165"/>
      <c r="T504" s="166"/>
      <c r="AT504" s="161" t="s">
        <v>205</v>
      </c>
      <c r="AU504" s="161" t="s">
        <v>201</v>
      </c>
      <c r="AV504" s="13" t="s">
        <v>85</v>
      </c>
      <c r="AW504" s="13" t="s">
        <v>34</v>
      </c>
      <c r="AX504" s="13" t="s">
        <v>76</v>
      </c>
      <c r="AY504" s="161" t="s">
        <v>191</v>
      </c>
    </row>
    <row r="505" spans="2:65" s="13" customFormat="1">
      <c r="B505" s="160"/>
      <c r="D505" s="154" t="s">
        <v>205</v>
      </c>
      <c r="E505" s="161" t="s">
        <v>1</v>
      </c>
      <c r="F505" s="162" t="s">
        <v>503</v>
      </c>
      <c r="H505" s="163">
        <v>34.32</v>
      </c>
      <c r="I505" s="164"/>
      <c r="L505" s="160"/>
      <c r="M505" s="165"/>
      <c r="T505" s="166"/>
      <c r="AT505" s="161" t="s">
        <v>205</v>
      </c>
      <c r="AU505" s="161" t="s">
        <v>201</v>
      </c>
      <c r="AV505" s="13" t="s">
        <v>85</v>
      </c>
      <c r="AW505" s="13" t="s">
        <v>34</v>
      </c>
      <c r="AX505" s="13" t="s">
        <v>76</v>
      </c>
      <c r="AY505" s="161" t="s">
        <v>191</v>
      </c>
    </row>
    <row r="506" spans="2:65" s="13" customFormat="1">
      <c r="B506" s="160"/>
      <c r="D506" s="154" t="s">
        <v>205</v>
      </c>
      <c r="E506" s="161" t="s">
        <v>1</v>
      </c>
      <c r="F506" s="162" t="s">
        <v>504</v>
      </c>
      <c r="H506" s="163">
        <v>15.33</v>
      </c>
      <c r="I506" s="164"/>
      <c r="L506" s="160"/>
      <c r="M506" s="165"/>
      <c r="T506" s="166"/>
      <c r="AT506" s="161" t="s">
        <v>205</v>
      </c>
      <c r="AU506" s="161" t="s">
        <v>201</v>
      </c>
      <c r="AV506" s="13" t="s">
        <v>85</v>
      </c>
      <c r="AW506" s="13" t="s">
        <v>34</v>
      </c>
      <c r="AX506" s="13" t="s">
        <v>76</v>
      </c>
      <c r="AY506" s="161" t="s">
        <v>191</v>
      </c>
    </row>
    <row r="507" spans="2:65" s="13" customFormat="1">
      <c r="B507" s="160"/>
      <c r="D507" s="154" t="s">
        <v>205</v>
      </c>
      <c r="E507" s="161" t="s">
        <v>1</v>
      </c>
      <c r="F507" s="162" t="s">
        <v>505</v>
      </c>
      <c r="H507" s="163">
        <v>20.22</v>
      </c>
      <c r="I507" s="164"/>
      <c r="L507" s="160"/>
      <c r="M507" s="165"/>
      <c r="T507" s="166"/>
      <c r="AT507" s="161" t="s">
        <v>205</v>
      </c>
      <c r="AU507" s="161" t="s">
        <v>201</v>
      </c>
      <c r="AV507" s="13" t="s">
        <v>85</v>
      </c>
      <c r="AW507" s="13" t="s">
        <v>34</v>
      </c>
      <c r="AX507" s="13" t="s">
        <v>76</v>
      </c>
      <c r="AY507" s="161" t="s">
        <v>191</v>
      </c>
    </row>
    <row r="508" spans="2:65" s="13" customFormat="1">
      <c r="B508" s="160"/>
      <c r="D508" s="154" t="s">
        <v>205</v>
      </c>
      <c r="E508" s="161" t="s">
        <v>1</v>
      </c>
      <c r="F508" s="162" t="s">
        <v>506</v>
      </c>
      <c r="H508" s="163">
        <v>24.18</v>
      </c>
      <c r="I508" s="164"/>
      <c r="L508" s="160"/>
      <c r="M508" s="165"/>
      <c r="T508" s="166"/>
      <c r="AT508" s="161" t="s">
        <v>205</v>
      </c>
      <c r="AU508" s="161" t="s">
        <v>201</v>
      </c>
      <c r="AV508" s="13" t="s">
        <v>85</v>
      </c>
      <c r="AW508" s="13" t="s">
        <v>34</v>
      </c>
      <c r="AX508" s="13" t="s">
        <v>76</v>
      </c>
      <c r="AY508" s="161" t="s">
        <v>191</v>
      </c>
    </row>
    <row r="509" spans="2:65" s="13" customFormat="1">
      <c r="B509" s="160"/>
      <c r="D509" s="154" t="s">
        <v>205</v>
      </c>
      <c r="E509" s="161" t="s">
        <v>1</v>
      </c>
      <c r="F509" s="162" t="s">
        <v>507</v>
      </c>
      <c r="H509" s="163">
        <v>17.43</v>
      </c>
      <c r="I509" s="164"/>
      <c r="L509" s="160"/>
      <c r="M509" s="165"/>
      <c r="T509" s="166"/>
      <c r="AT509" s="161" t="s">
        <v>205</v>
      </c>
      <c r="AU509" s="161" t="s">
        <v>201</v>
      </c>
      <c r="AV509" s="13" t="s">
        <v>85</v>
      </c>
      <c r="AW509" s="13" t="s">
        <v>34</v>
      </c>
      <c r="AX509" s="13" t="s">
        <v>76</v>
      </c>
      <c r="AY509" s="161" t="s">
        <v>191</v>
      </c>
    </row>
    <row r="510" spans="2:65" s="14" customFormat="1">
      <c r="B510" s="167"/>
      <c r="D510" s="154" t="s">
        <v>205</v>
      </c>
      <c r="E510" s="168" t="s">
        <v>1</v>
      </c>
      <c r="F510" s="169" t="s">
        <v>217</v>
      </c>
      <c r="H510" s="170">
        <v>422.4</v>
      </c>
      <c r="I510" s="171"/>
      <c r="L510" s="167"/>
      <c r="M510" s="172"/>
      <c r="T510" s="173"/>
      <c r="AT510" s="168" t="s">
        <v>205</v>
      </c>
      <c r="AU510" s="168" t="s">
        <v>201</v>
      </c>
      <c r="AV510" s="14" t="s">
        <v>200</v>
      </c>
      <c r="AW510" s="14" t="s">
        <v>34</v>
      </c>
      <c r="AX510" s="14" t="s">
        <v>83</v>
      </c>
      <c r="AY510" s="168" t="s">
        <v>191</v>
      </c>
    </row>
    <row r="511" spans="2:65" s="1" customFormat="1" ht="24" customHeight="1">
      <c r="B511" s="32"/>
      <c r="C511" s="136" t="s">
        <v>508</v>
      </c>
      <c r="D511" s="136" t="s">
        <v>195</v>
      </c>
      <c r="E511" s="137" t="s">
        <v>509</v>
      </c>
      <c r="F511" s="138" t="s">
        <v>510</v>
      </c>
      <c r="G511" s="139" t="s">
        <v>289</v>
      </c>
      <c r="H511" s="140">
        <v>39.700000000000003</v>
      </c>
      <c r="I511" s="141"/>
      <c r="J511" s="142">
        <f>ROUND(I511*H511,2)</f>
        <v>0</v>
      </c>
      <c r="K511" s="138" t="s">
        <v>199</v>
      </c>
      <c r="L511" s="32"/>
      <c r="M511" s="143" t="s">
        <v>1</v>
      </c>
      <c r="N511" s="144" t="s">
        <v>41</v>
      </c>
      <c r="P511" s="145">
        <f>O511*H511</f>
        <v>0</v>
      </c>
      <c r="Q511" s="145">
        <v>5.6000000000000001E-2</v>
      </c>
      <c r="R511" s="145">
        <f>Q511*H511</f>
        <v>2.2232000000000003</v>
      </c>
      <c r="S511" s="145">
        <v>0</v>
      </c>
      <c r="T511" s="146">
        <f>S511*H511</f>
        <v>0</v>
      </c>
      <c r="AR511" s="147" t="s">
        <v>200</v>
      </c>
      <c r="AT511" s="147" t="s">
        <v>195</v>
      </c>
      <c r="AU511" s="147" t="s">
        <v>201</v>
      </c>
      <c r="AY511" s="17" t="s">
        <v>191</v>
      </c>
      <c r="BE511" s="148">
        <f>IF(N511="základní",J511,0)</f>
        <v>0</v>
      </c>
      <c r="BF511" s="148">
        <f>IF(N511="snížená",J511,0)</f>
        <v>0</v>
      </c>
      <c r="BG511" s="148">
        <f>IF(N511="zákl. přenesená",J511,0)</f>
        <v>0</v>
      </c>
      <c r="BH511" s="148">
        <f>IF(N511="sníž. přenesená",J511,0)</f>
        <v>0</v>
      </c>
      <c r="BI511" s="148">
        <f>IF(N511="nulová",J511,0)</f>
        <v>0</v>
      </c>
      <c r="BJ511" s="17" t="s">
        <v>83</v>
      </c>
      <c r="BK511" s="148">
        <f>ROUND(I511*H511,2)</f>
        <v>0</v>
      </c>
      <c r="BL511" s="17" t="s">
        <v>200</v>
      </c>
      <c r="BM511" s="147" t="s">
        <v>511</v>
      </c>
    </row>
    <row r="512" spans="2:65" s="1" customFormat="1">
      <c r="B512" s="32"/>
      <c r="D512" s="149" t="s">
        <v>203</v>
      </c>
      <c r="F512" s="150" t="s">
        <v>512</v>
      </c>
      <c r="I512" s="151"/>
      <c r="L512" s="32"/>
      <c r="M512" s="152"/>
      <c r="T512" s="56"/>
      <c r="AT512" s="17" t="s">
        <v>203</v>
      </c>
      <c r="AU512" s="17" t="s">
        <v>201</v>
      </c>
    </row>
    <row r="513" spans="2:65" s="12" customFormat="1">
      <c r="B513" s="153"/>
      <c r="D513" s="154" t="s">
        <v>205</v>
      </c>
      <c r="E513" s="155" t="s">
        <v>1</v>
      </c>
      <c r="F513" s="156" t="s">
        <v>513</v>
      </c>
      <c r="H513" s="155" t="s">
        <v>1</v>
      </c>
      <c r="I513" s="157"/>
      <c r="L513" s="153"/>
      <c r="M513" s="158"/>
      <c r="T513" s="159"/>
      <c r="AT513" s="155" t="s">
        <v>205</v>
      </c>
      <c r="AU513" s="155" t="s">
        <v>201</v>
      </c>
      <c r="AV513" s="12" t="s">
        <v>83</v>
      </c>
      <c r="AW513" s="12" t="s">
        <v>34</v>
      </c>
      <c r="AX513" s="12" t="s">
        <v>76</v>
      </c>
      <c r="AY513" s="155" t="s">
        <v>191</v>
      </c>
    </row>
    <row r="514" spans="2:65" s="13" customFormat="1">
      <c r="B514" s="160"/>
      <c r="D514" s="154" t="s">
        <v>205</v>
      </c>
      <c r="E514" s="161" t="s">
        <v>1</v>
      </c>
      <c r="F514" s="162" t="s">
        <v>514</v>
      </c>
      <c r="H514" s="163">
        <v>39.700000000000003</v>
      </c>
      <c r="I514" s="164"/>
      <c r="L514" s="160"/>
      <c r="M514" s="165"/>
      <c r="T514" s="166"/>
      <c r="AT514" s="161" t="s">
        <v>205</v>
      </c>
      <c r="AU514" s="161" t="s">
        <v>201</v>
      </c>
      <c r="AV514" s="13" t="s">
        <v>85</v>
      </c>
      <c r="AW514" s="13" t="s">
        <v>34</v>
      </c>
      <c r="AX514" s="13" t="s">
        <v>76</v>
      </c>
      <c r="AY514" s="161" t="s">
        <v>191</v>
      </c>
    </row>
    <row r="515" spans="2:65" s="14" customFormat="1">
      <c r="B515" s="167"/>
      <c r="D515" s="154" t="s">
        <v>205</v>
      </c>
      <c r="E515" s="168" t="s">
        <v>1</v>
      </c>
      <c r="F515" s="169" t="s">
        <v>217</v>
      </c>
      <c r="H515" s="170">
        <v>39.700000000000003</v>
      </c>
      <c r="I515" s="171"/>
      <c r="L515" s="167"/>
      <c r="M515" s="172"/>
      <c r="T515" s="173"/>
      <c r="AT515" s="168" t="s">
        <v>205</v>
      </c>
      <c r="AU515" s="168" t="s">
        <v>201</v>
      </c>
      <c r="AV515" s="14" t="s">
        <v>200</v>
      </c>
      <c r="AW515" s="14" t="s">
        <v>34</v>
      </c>
      <c r="AX515" s="14" t="s">
        <v>83</v>
      </c>
      <c r="AY515" s="168" t="s">
        <v>191</v>
      </c>
    </row>
    <row r="516" spans="2:65" s="1" customFormat="1" ht="24" customHeight="1">
      <c r="B516" s="32"/>
      <c r="C516" s="136" t="s">
        <v>515</v>
      </c>
      <c r="D516" s="136" t="s">
        <v>195</v>
      </c>
      <c r="E516" s="137" t="s">
        <v>516</v>
      </c>
      <c r="F516" s="138" t="s">
        <v>517</v>
      </c>
      <c r="G516" s="139" t="s">
        <v>289</v>
      </c>
      <c r="H516" s="140">
        <v>15</v>
      </c>
      <c r="I516" s="141"/>
      <c r="J516" s="142">
        <f>ROUND(I516*H516,2)</f>
        <v>0</v>
      </c>
      <c r="K516" s="138" t="s">
        <v>199</v>
      </c>
      <c r="L516" s="32"/>
      <c r="M516" s="143" t="s">
        <v>1</v>
      </c>
      <c r="N516" s="144" t="s">
        <v>41</v>
      </c>
      <c r="P516" s="145">
        <f>O516*H516</f>
        <v>0</v>
      </c>
      <c r="Q516" s="145">
        <v>4.3800000000000002E-3</v>
      </c>
      <c r="R516" s="145">
        <f>Q516*H516</f>
        <v>6.5700000000000008E-2</v>
      </c>
      <c r="S516" s="145">
        <v>0</v>
      </c>
      <c r="T516" s="146">
        <f>S516*H516</f>
        <v>0</v>
      </c>
      <c r="AR516" s="147" t="s">
        <v>200</v>
      </c>
      <c r="AT516" s="147" t="s">
        <v>195</v>
      </c>
      <c r="AU516" s="147" t="s">
        <v>201</v>
      </c>
      <c r="AY516" s="17" t="s">
        <v>191</v>
      </c>
      <c r="BE516" s="148">
        <f>IF(N516="základní",J516,0)</f>
        <v>0</v>
      </c>
      <c r="BF516" s="148">
        <f>IF(N516="snížená",J516,0)</f>
        <v>0</v>
      </c>
      <c r="BG516" s="148">
        <f>IF(N516="zákl. přenesená",J516,0)</f>
        <v>0</v>
      </c>
      <c r="BH516" s="148">
        <f>IF(N516="sníž. přenesená",J516,0)</f>
        <v>0</v>
      </c>
      <c r="BI516" s="148">
        <f>IF(N516="nulová",J516,0)</f>
        <v>0</v>
      </c>
      <c r="BJ516" s="17" t="s">
        <v>83</v>
      </c>
      <c r="BK516" s="148">
        <f>ROUND(I516*H516,2)</f>
        <v>0</v>
      </c>
      <c r="BL516" s="17" t="s">
        <v>200</v>
      </c>
      <c r="BM516" s="147" t="s">
        <v>518</v>
      </c>
    </row>
    <row r="517" spans="2:65" s="1" customFormat="1">
      <c r="B517" s="32"/>
      <c r="D517" s="149" t="s">
        <v>203</v>
      </c>
      <c r="F517" s="150" t="s">
        <v>519</v>
      </c>
      <c r="I517" s="151"/>
      <c r="L517" s="32"/>
      <c r="M517" s="152"/>
      <c r="T517" s="56"/>
      <c r="AT517" s="17" t="s">
        <v>203</v>
      </c>
      <c r="AU517" s="17" t="s">
        <v>201</v>
      </c>
    </row>
    <row r="518" spans="2:65" s="12" customFormat="1">
      <c r="B518" s="153"/>
      <c r="D518" s="154" t="s">
        <v>205</v>
      </c>
      <c r="E518" s="155" t="s">
        <v>1</v>
      </c>
      <c r="F518" s="156" t="s">
        <v>347</v>
      </c>
      <c r="H518" s="155" t="s">
        <v>1</v>
      </c>
      <c r="I518" s="157"/>
      <c r="L518" s="153"/>
      <c r="M518" s="158"/>
      <c r="T518" s="159"/>
      <c r="AT518" s="155" t="s">
        <v>205</v>
      </c>
      <c r="AU518" s="155" t="s">
        <v>201</v>
      </c>
      <c r="AV518" s="12" t="s">
        <v>83</v>
      </c>
      <c r="AW518" s="12" t="s">
        <v>34</v>
      </c>
      <c r="AX518" s="12" t="s">
        <v>76</v>
      </c>
      <c r="AY518" s="155" t="s">
        <v>191</v>
      </c>
    </row>
    <row r="519" spans="2:65" s="12" customFormat="1">
      <c r="B519" s="153"/>
      <c r="D519" s="154" t="s">
        <v>205</v>
      </c>
      <c r="E519" s="155" t="s">
        <v>1</v>
      </c>
      <c r="F519" s="156" t="s">
        <v>207</v>
      </c>
      <c r="H519" s="155" t="s">
        <v>1</v>
      </c>
      <c r="I519" s="157"/>
      <c r="L519" s="153"/>
      <c r="M519" s="158"/>
      <c r="T519" s="159"/>
      <c r="AT519" s="155" t="s">
        <v>205</v>
      </c>
      <c r="AU519" s="155" t="s">
        <v>201</v>
      </c>
      <c r="AV519" s="12" t="s">
        <v>83</v>
      </c>
      <c r="AW519" s="12" t="s">
        <v>34</v>
      </c>
      <c r="AX519" s="12" t="s">
        <v>76</v>
      </c>
      <c r="AY519" s="155" t="s">
        <v>191</v>
      </c>
    </row>
    <row r="520" spans="2:65" s="12" customFormat="1">
      <c r="B520" s="153"/>
      <c r="D520" s="154" t="s">
        <v>205</v>
      </c>
      <c r="E520" s="155" t="s">
        <v>1</v>
      </c>
      <c r="F520" s="156" t="s">
        <v>208</v>
      </c>
      <c r="H520" s="155" t="s">
        <v>1</v>
      </c>
      <c r="I520" s="157"/>
      <c r="L520" s="153"/>
      <c r="M520" s="158"/>
      <c r="T520" s="159"/>
      <c r="AT520" s="155" t="s">
        <v>205</v>
      </c>
      <c r="AU520" s="155" t="s">
        <v>201</v>
      </c>
      <c r="AV520" s="12" t="s">
        <v>83</v>
      </c>
      <c r="AW520" s="12" t="s">
        <v>34</v>
      </c>
      <c r="AX520" s="12" t="s">
        <v>76</v>
      </c>
      <c r="AY520" s="155" t="s">
        <v>191</v>
      </c>
    </row>
    <row r="521" spans="2:65" s="12" customFormat="1">
      <c r="B521" s="153"/>
      <c r="D521" s="154" t="s">
        <v>205</v>
      </c>
      <c r="E521" s="155" t="s">
        <v>1</v>
      </c>
      <c r="F521" s="156" t="s">
        <v>520</v>
      </c>
      <c r="H521" s="155" t="s">
        <v>1</v>
      </c>
      <c r="I521" s="157"/>
      <c r="L521" s="153"/>
      <c r="M521" s="158"/>
      <c r="T521" s="159"/>
      <c r="AT521" s="155" t="s">
        <v>205</v>
      </c>
      <c r="AU521" s="155" t="s">
        <v>201</v>
      </c>
      <c r="AV521" s="12" t="s">
        <v>83</v>
      </c>
      <c r="AW521" s="12" t="s">
        <v>34</v>
      </c>
      <c r="AX521" s="12" t="s">
        <v>76</v>
      </c>
      <c r="AY521" s="155" t="s">
        <v>191</v>
      </c>
    </row>
    <row r="522" spans="2:65" s="12" customFormat="1">
      <c r="B522" s="153"/>
      <c r="D522" s="154" t="s">
        <v>205</v>
      </c>
      <c r="E522" s="155" t="s">
        <v>1</v>
      </c>
      <c r="F522" s="156" t="s">
        <v>521</v>
      </c>
      <c r="H522" s="155" t="s">
        <v>1</v>
      </c>
      <c r="I522" s="157"/>
      <c r="L522" s="153"/>
      <c r="M522" s="158"/>
      <c r="T522" s="159"/>
      <c r="AT522" s="155" t="s">
        <v>205</v>
      </c>
      <c r="AU522" s="155" t="s">
        <v>201</v>
      </c>
      <c r="AV522" s="12" t="s">
        <v>83</v>
      </c>
      <c r="AW522" s="12" t="s">
        <v>34</v>
      </c>
      <c r="AX522" s="12" t="s">
        <v>76</v>
      </c>
      <c r="AY522" s="155" t="s">
        <v>191</v>
      </c>
    </row>
    <row r="523" spans="2:65" s="12" customFormat="1">
      <c r="B523" s="153"/>
      <c r="D523" s="154" t="s">
        <v>205</v>
      </c>
      <c r="E523" s="155" t="s">
        <v>1</v>
      </c>
      <c r="F523" s="156" t="s">
        <v>208</v>
      </c>
      <c r="H523" s="155" t="s">
        <v>1</v>
      </c>
      <c r="I523" s="157"/>
      <c r="L523" s="153"/>
      <c r="M523" s="158"/>
      <c r="T523" s="159"/>
      <c r="AT523" s="155" t="s">
        <v>205</v>
      </c>
      <c r="AU523" s="155" t="s">
        <v>201</v>
      </c>
      <c r="AV523" s="12" t="s">
        <v>83</v>
      </c>
      <c r="AW523" s="12" t="s">
        <v>34</v>
      </c>
      <c r="AX523" s="12" t="s">
        <v>76</v>
      </c>
      <c r="AY523" s="155" t="s">
        <v>191</v>
      </c>
    </row>
    <row r="524" spans="2:65" s="13" customFormat="1">
      <c r="B524" s="160"/>
      <c r="D524" s="154" t="s">
        <v>205</v>
      </c>
      <c r="E524" s="161" t="s">
        <v>1</v>
      </c>
      <c r="F524" s="162" t="s">
        <v>522</v>
      </c>
      <c r="H524" s="163">
        <v>15</v>
      </c>
      <c r="I524" s="164"/>
      <c r="L524" s="160"/>
      <c r="M524" s="165"/>
      <c r="T524" s="166"/>
      <c r="AT524" s="161" t="s">
        <v>205</v>
      </c>
      <c r="AU524" s="161" t="s">
        <v>201</v>
      </c>
      <c r="AV524" s="13" t="s">
        <v>85</v>
      </c>
      <c r="AW524" s="13" t="s">
        <v>34</v>
      </c>
      <c r="AX524" s="13" t="s">
        <v>76</v>
      </c>
      <c r="AY524" s="161" t="s">
        <v>191</v>
      </c>
    </row>
    <row r="525" spans="2:65" s="14" customFormat="1">
      <c r="B525" s="167"/>
      <c r="D525" s="154" t="s">
        <v>205</v>
      </c>
      <c r="E525" s="168" t="s">
        <v>1</v>
      </c>
      <c r="F525" s="169" t="s">
        <v>217</v>
      </c>
      <c r="H525" s="170">
        <v>15</v>
      </c>
      <c r="I525" s="171"/>
      <c r="L525" s="167"/>
      <c r="M525" s="172"/>
      <c r="T525" s="173"/>
      <c r="AT525" s="168" t="s">
        <v>205</v>
      </c>
      <c r="AU525" s="168" t="s">
        <v>201</v>
      </c>
      <c r="AV525" s="14" t="s">
        <v>200</v>
      </c>
      <c r="AW525" s="14" t="s">
        <v>34</v>
      </c>
      <c r="AX525" s="14" t="s">
        <v>83</v>
      </c>
      <c r="AY525" s="168" t="s">
        <v>191</v>
      </c>
    </row>
    <row r="526" spans="2:65" s="1" customFormat="1" ht="26.45" customHeight="1">
      <c r="B526" s="32"/>
      <c r="C526" s="136" t="s">
        <v>523</v>
      </c>
      <c r="D526" s="136" t="s">
        <v>195</v>
      </c>
      <c r="E526" s="137" t="s">
        <v>524</v>
      </c>
      <c r="F526" s="138" t="s">
        <v>525</v>
      </c>
      <c r="G526" s="139" t="s">
        <v>289</v>
      </c>
      <c r="H526" s="140">
        <v>6.03</v>
      </c>
      <c r="I526" s="141"/>
      <c r="J526" s="142">
        <f>ROUND(I526*H526,2)</f>
        <v>0</v>
      </c>
      <c r="K526" s="138" t="s">
        <v>199</v>
      </c>
      <c r="L526" s="32"/>
      <c r="M526" s="143" t="s">
        <v>1</v>
      </c>
      <c r="N526" s="144" t="s">
        <v>41</v>
      </c>
      <c r="P526" s="145">
        <f>O526*H526</f>
        <v>0</v>
      </c>
      <c r="Q526" s="145">
        <v>4.3830000000000001E-2</v>
      </c>
      <c r="R526" s="145">
        <f>Q526*H526</f>
        <v>0.2642949</v>
      </c>
      <c r="S526" s="145">
        <v>0</v>
      </c>
      <c r="T526" s="146">
        <f>S526*H526</f>
        <v>0</v>
      </c>
      <c r="AR526" s="147" t="s">
        <v>200</v>
      </c>
      <c r="AT526" s="147" t="s">
        <v>195</v>
      </c>
      <c r="AU526" s="147" t="s">
        <v>201</v>
      </c>
      <c r="AY526" s="17" t="s">
        <v>191</v>
      </c>
      <c r="BE526" s="148">
        <f>IF(N526="základní",J526,0)</f>
        <v>0</v>
      </c>
      <c r="BF526" s="148">
        <f>IF(N526="snížená",J526,0)</f>
        <v>0</v>
      </c>
      <c r="BG526" s="148">
        <f>IF(N526="zákl. přenesená",J526,0)</f>
        <v>0</v>
      </c>
      <c r="BH526" s="148">
        <f>IF(N526="sníž. přenesená",J526,0)</f>
        <v>0</v>
      </c>
      <c r="BI526" s="148">
        <f>IF(N526="nulová",J526,0)</f>
        <v>0</v>
      </c>
      <c r="BJ526" s="17" t="s">
        <v>83</v>
      </c>
      <c r="BK526" s="148">
        <f>ROUND(I526*H526,2)</f>
        <v>0</v>
      </c>
      <c r="BL526" s="17" t="s">
        <v>200</v>
      </c>
      <c r="BM526" s="147" t="s">
        <v>526</v>
      </c>
    </row>
    <row r="527" spans="2:65" s="1" customFormat="1">
      <c r="B527" s="32"/>
      <c r="D527" s="149" t="s">
        <v>203</v>
      </c>
      <c r="F527" s="150" t="s">
        <v>527</v>
      </c>
      <c r="I527" s="151"/>
      <c r="L527" s="32"/>
      <c r="M527" s="152"/>
      <c r="T527" s="56"/>
      <c r="AT527" s="17" t="s">
        <v>203</v>
      </c>
      <c r="AU527" s="17" t="s">
        <v>201</v>
      </c>
    </row>
    <row r="528" spans="2:65" s="12" customFormat="1">
      <c r="B528" s="153"/>
      <c r="D528" s="154" t="s">
        <v>205</v>
      </c>
      <c r="E528" s="155" t="s">
        <v>1</v>
      </c>
      <c r="F528" s="156" t="s">
        <v>347</v>
      </c>
      <c r="H528" s="155" t="s">
        <v>1</v>
      </c>
      <c r="I528" s="157"/>
      <c r="L528" s="153"/>
      <c r="M528" s="158"/>
      <c r="T528" s="159"/>
      <c r="AT528" s="155" t="s">
        <v>205</v>
      </c>
      <c r="AU528" s="155" t="s">
        <v>201</v>
      </c>
      <c r="AV528" s="12" t="s">
        <v>83</v>
      </c>
      <c r="AW528" s="12" t="s">
        <v>34</v>
      </c>
      <c r="AX528" s="12" t="s">
        <v>76</v>
      </c>
      <c r="AY528" s="155" t="s">
        <v>191</v>
      </c>
    </row>
    <row r="529" spans="2:65" s="12" customFormat="1">
      <c r="B529" s="153"/>
      <c r="D529" s="154" t="s">
        <v>205</v>
      </c>
      <c r="E529" s="155" t="s">
        <v>1</v>
      </c>
      <c r="F529" s="156" t="s">
        <v>207</v>
      </c>
      <c r="H529" s="155" t="s">
        <v>1</v>
      </c>
      <c r="I529" s="157"/>
      <c r="L529" s="153"/>
      <c r="M529" s="158"/>
      <c r="T529" s="159"/>
      <c r="AT529" s="155" t="s">
        <v>205</v>
      </c>
      <c r="AU529" s="155" t="s">
        <v>201</v>
      </c>
      <c r="AV529" s="12" t="s">
        <v>83</v>
      </c>
      <c r="AW529" s="12" t="s">
        <v>34</v>
      </c>
      <c r="AX529" s="12" t="s">
        <v>76</v>
      </c>
      <c r="AY529" s="155" t="s">
        <v>191</v>
      </c>
    </row>
    <row r="530" spans="2:65" s="12" customFormat="1">
      <c r="B530" s="153"/>
      <c r="D530" s="154" t="s">
        <v>205</v>
      </c>
      <c r="E530" s="155" t="s">
        <v>1</v>
      </c>
      <c r="F530" s="156" t="s">
        <v>208</v>
      </c>
      <c r="H530" s="155" t="s">
        <v>1</v>
      </c>
      <c r="I530" s="157"/>
      <c r="L530" s="153"/>
      <c r="M530" s="158"/>
      <c r="T530" s="159"/>
      <c r="AT530" s="155" t="s">
        <v>205</v>
      </c>
      <c r="AU530" s="155" t="s">
        <v>201</v>
      </c>
      <c r="AV530" s="12" t="s">
        <v>83</v>
      </c>
      <c r="AW530" s="12" t="s">
        <v>34</v>
      </c>
      <c r="AX530" s="12" t="s">
        <v>76</v>
      </c>
      <c r="AY530" s="155" t="s">
        <v>191</v>
      </c>
    </row>
    <row r="531" spans="2:65" s="12" customFormat="1">
      <c r="B531" s="153"/>
      <c r="D531" s="154" t="s">
        <v>205</v>
      </c>
      <c r="E531" s="155" t="s">
        <v>1</v>
      </c>
      <c r="F531" s="156" t="s">
        <v>528</v>
      </c>
      <c r="H531" s="155" t="s">
        <v>1</v>
      </c>
      <c r="I531" s="157"/>
      <c r="L531" s="153"/>
      <c r="M531" s="158"/>
      <c r="T531" s="159"/>
      <c r="AT531" s="155" t="s">
        <v>205</v>
      </c>
      <c r="AU531" s="155" t="s">
        <v>201</v>
      </c>
      <c r="AV531" s="12" t="s">
        <v>83</v>
      </c>
      <c r="AW531" s="12" t="s">
        <v>34</v>
      </c>
      <c r="AX531" s="12" t="s">
        <v>76</v>
      </c>
      <c r="AY531" s="155" t="s">
        <v>191</v>
      </c>
    </row>
    <row r="532" spans="2:65" s="13" customFormat="1">
      <c r="B532" s="160"/>
      <c r="D532" s="154" t="s">
        <v>205</v>
      </c>
      <c r="E532" s="161" t="s">
        <v>1</v>
      </c>
      <c r="F532" s="162" t="s">
        <v>529</v>
      </c>
      <c r="H532" s="163">
        <v>5.0250000000000004</v>
      </c>
      <c r="I532" s="164"/>
      <c r="L532" s="160"/>
      <c r="M532" s="165"/>
      <c r="T532" s="166"/>
      <c r="AT532" s="161" t="s">
        <v>205</v>
      </c>
      <c r="AU532" s="161" t="s">
        <v>201</v>
      </c>
      <c r="AV532" s="13" t="s">
        <v>85</v>
      </c>
      <c r="AW532" s="13" t="s">
        <v>34</v>
      </c>
      <c r="AX532" s="13" t="s">
        <v>76</v>
      </c>
      <c r="AY532" s="161" t="s">
        <v>191</v>
      </c>
    </row>
    <row r="533" spans="2:65" s="13" customFormat="1">
      <c r="B533" s="160"/>
      <c r="D533" s="154" t="s">
        <v>205</v>
      </c>
      <c r="E533" s="161" t="s">
        <v>1</v>
      </c>
      <c r="F533" s="162" t="s">
        <v>530</v>
      </c>
      <c r="H533" s="163">
        <v>1.0049999999999999</v>
      </c>
      <c r="I533" s="164"/>
      <c r="L533" s="160"/>
      <c r="M533" s="165"/>
      <c r="T533" s="166"/>
      <c r="AT533" s="161" t="s">
        <v>205</v>
      </c>
      <c r="AU533" s="161" t="s">
        <v>201</v>
      </c>
      <c r="AV533" s="13" t="s">
        <v>85</v>
      </c>
      <c r="AW533" s="13" t="s">
        <v>34</v>
      </c>
      <c r="AX533" s="13" t="s">
        <v>76</v>
      </c>
      <c r="AY533" s="161" t="s">
        <v>191</v>
      </c>
    </row>
    <row r="534" spans="2:65" s="14" customFormat="1">
      <c r="B534" s="167"/>
      <c r="D534" s="154" t="s">
        <v>205</v>
      </c>
      <c r="E534" s="168" t="s">
        <v>1</v>
      </c>
      <c r="F534" s="169" t="s">
        <v>217</v>
      </c>
      <c r="H534" s="170">
        <v>6.03</v>
      </c>
      <c r="I534" s="171"/>
      <c r="L534" s="167"/>
      <c r="M534" s="172"/>
      <c r="T534" s="173"/>
      <c r="AT534" s="168" t="s">
        <v>205</v>
      </c>
      <c r="AU534" s="168" t="s">
        <v>201</v>
      </c>
      <c r="AV534" s="14" t="s">
        <v>200</v>
      </c>
      <c r="AW534" s="14" t="s">
        <v>34</v>
      </c>
      <c r="AX534" s="14" t="s">
        <v>83</v>
      </c>
      <c r="AY534" s="168" t="s">
        <v>191</v>
      </c>
    </row>
    <row r="535" spans="2:65" s="1" customFormat="1" ht="26.45" customHeight="1">
      <c r="B535" s="32"/>
      <c r="C535" s="136" t="s">
        <v>531</v>
      </c>
      <c r="D535" s="136" t="s">
        <v>195</v>
      </c>
      <c r="E535" s="137" t="s">
        <v>532</v>
      </c>
      <c r="F535" s="138" t="s">
        <v>533</v>
      </c>
      <c r="G535" s="139" t="s">
        <v>289</v>
      </c>
      <c r="H535" s="140">
        <v>2.3359999999999999</v>
      </c>
      <c r="I535" s="141"/>
      <c r="J535" s="142">
        <f>ROUND(I535*H535,2)</f>
        <v>0</v>
      </c>
      <c r="K535" s="138" t="s">
        <v>199</v>
      </c>
      <c r="L535" s="32"/>
      <c r="M535" s="143" t="s">
        <v>1</v>
      </c>
      <c r="N535" s="144" t="s">
        <v>41</v>
      </c>
      <c r="P535" s="145">
        <f>O535*H535</f>
        <v>0</v>
      </c>
      <c r="Q535" s="145">
        <v>3.2050000000000002E-2</v>
      </c>
      <c r="R535" s="145">
        <f>Q535*H535</f>
        <v>7.4868799999999999E-2</v>
      </c>
      <c r="S535" s="145">
        <v>0</v>
      </c>
      <c r="T535" s="146">
        <f>S535*H535</f>
        <v>0</v>
      </c>
      <c r="AR535" s="147" t="s">
        <v>200</v>
      </c>
      <c r="AT535" s="147" t="s">
        <v>195</v>
      </c>
      <c r="AU535" s="147" t="s">
        <v>201</v>
      </c>
      <c r="AY535" s="17" t="s">
        <v>191</v>
      </c>
      <c r="BE535" s="148">
        <f>IF(N535="základní",J535,0)</f>
        <v>0</v>
      </c>
      <c r="BF535" s="148">
        <f>IF(N535="snížená",J535,0)</f>
        <v>0</v>
      </c>
      <c r="BG535" s="148">
        <f>IF(N535="zákl. přenesená",J535,0)</f>
        <v>0</v>
      </c>
      <c r="BH535" s="148">
        <f>IF(N535="sníž. přenesená",J535,0)</f>
        <v>0</v>
      </c>
      <c r="BI535" s="148">
        <f>IF(N535="nulová",J535,0)</f>
        <v>0</v>
      </c>
      <c r="BJ535" s="17" t="s">
        <v>83</v>
      </c>
      <c r="BK535" s="148">
        <f>ROUND(I535*H535,2)</f>
        <v>0</v>
      </c>
      <c r="BL535" s="17" t="s">
        <v>200</v>
      </c>
      <c r="BM535" s="147" t="s">
        <v>534</v>
      </c>
    </row>
    <row r="536" spans="2:65" s="1" customFormat="1">
      <c r="B536" s="32"/>
      <c r="D536" s="149" t="s">
        <v>203</v>
      </c>
      <c r="F536" s="150" t="s">
        <v>535</v>
      </c>
      <c r="I536" s="151"/>
      <c r="L536" s="32"/>
      <c r="M536" s="152"/>
      <c r="T536" s="56"/>
      <c r="AT536" s="17" t="s">
        <v>203</v>
      </c>
      <c r="AU536" s="17" t="s">
        <v>201</v>
      </c>
    </row>
    <row r="537" spans="2:65" s="12" customFormat="1">
      <c r="B537" s="153"/>
      <c r="D537" s="154" t="s">
        <v>205</v>
      </c>
      <c r="E537" s="155" t="s">
        <v>1</v>
      </c>
      <c r="F537" s="156" t="s">
        <v>347</v>
      </c>
      <c r="H537" s="155" t="s">
        <v>1</v>
      </c>
      <c r="I537" s="157"/>
      <c r="L537" s="153"/>
      <c r="M537" s="158"/>
      <c r="T537" s="159"/>
      <c r="AT537" s="155" t="s">
        <v>205</v>
      </c>
      <c r="AU537" s="155" t="s">
        <v>201</v>
      </c>
      <c r="AV537" s="12" t="s">
        <v>83</v>
      </c>
      <c r="AW537" s="12" t="s">
        <v>34</v>
      </c>
      <c r="AX537" s="12" t="s">
        <v>76</v>
      </c>
      <c r="AY537" s="155" t="s">
        <v>191</v>
      </c>
    </row>
    <row r="538" spans="2:65" s="12" customFormat="1">
      <c r="B538" s="153"/>
      <c r="D538" s="154" t="s">
        <v>205</v>
      </c>
      <c r="E538" s="155" t="s">
        <v>1</v>
      </c>
      <c r="F538" s="156" t="s">
        <v>207</v>
      </c>
      <c r="H538" s="155" t="s">
        <v>1</v>
      </c>
      <c r="I538" s="157"/>
      <c r="L538" s="153"/>
      <c r="M538" s="158"/>
      <c r="T538" s="159"/>
      <c r="AT538" s="155" t="s">
        <v>205</v>
      </c>
      <c r="AU538" s="155" t="s">
        <v>201</v>
      </c>
      <c r="AV538" s="12" t="s">
        <v>83</v>
      </c>
      <c r="AW538" s="12" t="s">
        <v>34</v>
      </c>
      <c r="AX538" s="12" t="s">
        <v>76</v>
      </c>
      <c r="AY538" s="155" t="s">
        <v>191</v>
      </c>
    </row>
    <row r="539" spans="2:65" s="12" customFormat="1">
      <c r="B539" s="153"/>
      <c r="D539" s="154" t="s">
        <v>205</v>
      </c>
      <c r="E539" s="155" t="s">
        <v>1</v>
      </c>
      <c r="F539" s="156" t="s">
        <v>208</v>
      </c>
      <c r="H539" s="155" t="s">
        <v>1</v>
      </c>
      <c r="I539" s="157"/>
      <c r="L539" s="153"/>
      <c r="M539" s="158"/>
      <c r="T539" s="159"/>
      <c r="AT539" s="155" t="s">
        <v>205</v>
      </c>
      <c r="AU539" s="155" t="s">
        <v>201</v>
      </c>
      <c r="AV539" s="12" t="s">
        <v>83</v>
      </c>
      <c r="AW539" s="12" t="s">
        <v>34</v>
      </c>
      <c r="AX539" s="12" t="s">
        <v>76</v>
      </c>
      <c r="AY539" s="155" t="s">
        <v>191</v>
      </c>
    </row>
    <row r="540" spans="2:65" s="12" customFormat="1">
      <c r="B540" s="153"/>
      <c r="D540" s="154" t="s">
        <v>205</v>
      </c>
      <c r="E540" s="155" t="s">
        <v>1</v>
      </c>
      <c r="F540" s="156" t="s">
        <v>536</v>
      </c>
      <c r="H540" s="155" t="s">
        <v>1</v>
      </c>
      <c r="I540" s="157"/>
      <c r="L540" s="153"/>
      <c r="M540" s="158"/>
      <c r="T540" s="159"/>
      <c r="AT540" s="155" t="s">
        <v>205</v>
      </c>
      <c r="AU540" s="155" t="s">
        <v>201</v>
      </c>
      <c r="AV540" s="12" t="s">
        <v>83</v>
      </c>
      <c r="AW540" s="12" t="s">
        <v>34</v>
      </c>
      <c r="AX540" s="12" t="s">
        <v>76</v>
      </c>
      <c r="AY540" s="155" t="s">
        <v>191</v>
      </c>
    </row>
    <row r="541" spans="2:65" s="13" customFormat="1">
      <c r="B541" s="160"/>
      <c r="D541" s="154" t="s">
        <v>205</v>
      </c>
      <c r="E541" s="161" t="s">
        <v>1</v>
      </c>
      <c r="F541" s="162" t="s">
        <v>537</v>
      </c>
      <c r="H541" s="163">
        <v>0.78</v>
      </c>
      <c r="I541" s="164"/>
      <c r="L541" s="160"/>
      <c r="M541" s="165"/>
      <c r="T541" s="166"/>
      <c r="AT541" s="161" t="s">
        <v>205</v>
      </c>
      <c r="AU541" s="161" t="s">
        <v>201</v>
      </c>
      <c r="AV541" s="13" t="s">
        <v>85</v>
      </c>
      <c r="AW541" s="13" t="s">
        <v>34</v>
      </c>
      <c r="AX541" s="13" t="s">
        <v>76</v>
      </c>
      <c r="AY541" s="161" t="s">
        <v>191</v>
      </c>
    </row>
    <row r="542" spans="2:65" s="13" customFormat="1">
      <c r="B542" s="160"/>
      <c r="D542" s="154" t="s">
        <v>205</v>
      </c>
      <c r="E542" s="161" t="s">
        <v>1</v>
      </c>
      <c r="F542" s="162" t="s">
        <v>538</v>
      </c>
      <c r="H542" s="163">
        <v>0.78</v>
      </c>
      <c r="I542" s="164"/>
      <c r="L542" s="160"/>
      <c r="M542" s="165"/>
      <c r="T542" s="166"/>
      <c r="AT542" s="161" t="s">
        <v>205</v>
      </c>
      <c r="AU542" s="161" t="s">
        <v>201</v>
      </c>
      <c r="AV542" s="13" t="s">
        <v>85</v>
      </c>
      <c r="AW542" s="13" t="s">
        <v>34</v>
      </c>
      <c r="AX542" s="13" t="s">
        <v>76</v>
      </c>
      <c r="AY542" s="161" t="s">
        <v>191</v>
      </c>
    </row>
    <row r="543" spans="2:65" s="13" customFormat="1">
      <c r="B543" s="160"/>
      <c r="D543" s="154" t="s">
        <v>205</v>
      </c>
      <c r="E543" s="161" t="s">
        <v>1</v>
      </c>
      <c r="F543" s="162" t="s">
        <v>539</v>
      </c>
      <c r="H543" s="163">
        <v>0.77600000000000002</v>
      </c>
      <c r="I543" s="164"/>
      <c r="L543" s="160"/>
      <c r="M543" s="165"/>
      <c r="T543" s="166"/>
      <c r="AT543" s="161" t="s">
        <v>205</v>
      </c>
      <c r="AU543" s="161" t="s">
        <v>201</v>
      </c>
      <c r="AV543" s="13" t="s">
        <v>85</v>
      </c>
      <c r="AW543" s="13" t="s">
        <v>34</v>
      </c>
      <c r="AX543" s="13" t="s">
        <v>76</v>
      </c>
      <c r="AY543" s="161" t="s">
        <v>191</v>
      </c>
    </row>
    <row r="544" spans="2:65" s="14" customFormat="1">
      <c r="B544" s="167"/>
      <c r="D544" s="154" t="s">
        <v>205</v>
      </c>
      <c r="E544" s="168" t="s">
        <v>1</v>
      </c>
      <c r="F544" s="169" t="s">
        <v>217</v>
      </c>
      <c r="H544" s="170">
        <v>2.3359999999999999</v>
      </c>
      <c r="I544" s="171"/>
      <c r="L544" s="167"/>
      <c r="M544" s="172"/>
      <c r="T544" s="173"/>
      <c r="AT544" s="168" t="s">
        <v>205</v>
      </c>
      <c r="AU544" s="168" t="s">
        <v>201</v>
      </c>
      <c r="AV544" s="14" t="s">
        <v>200</v>
      </c>
      <c r="AW544" s="14" t="s">
        <v>34</v>
      </c>
      <c r="AX544" s="14" t="s">
        <v>83</v>
      </c>
      <c r="AY544" s="168" t="s">
        <v>191</v>
      </c>
    </row>
    <row r="545" spans="2:65" s="1" customFormat="1" ht="36" customHeight="1">
      <c r="B545" s="32"/>
      <c r="C545" s="136" t="s">
        <v>540</v>
      </c>
      <c r="D545" s="136" t="s">
        <v>195</v>
      </c>
      <c r="E545" s="137" t="s">
        <v>541</v>
      </c>
      <c r="F545" s="138" t="s">
        <v>542</v>
      </c>
      <c r="G545" s="139" t="s">
        <v>289</v>
      </c>
      <c r="H545" s="140">
        <v>23.279</v>
      </c>
      <c r="I545" s="141"/>
      <c r="J545" s="142">
        <f>ROUND(I545*H545,2)</f>
        <v>0</v>
      </c>
      <c r="K545" s="138" t="s">
        <v>199</v>
      </c>
      <c r="L545" s="32"/>
      <c r="M545" s="143" t="s">
        <v>1</v>
      </c>
      <c r="N545" s="144" t="s">
        <v>41</v>
      </c>
      <c r="P545" s="145">
        <f>O545*H545</f>
        <v>0</v>
      </c>
      <c r="Q545" s="145">
        <v>1.6500000000000001E-2</v>
      </c>
      <c r="R545" s="145">
        <f>Q545*H545</f>
        <v>0.38410350000000004</v>
      </c>
      <c r="S545" s="145">
        <v>0</v>
      </c>
      <c r="T545" s="146">
        <f>S545*H545</f>
        <v>0</v>
      </c>
      <c r="AR545" s="147" t="s">
        <v>200</v>
      </c>
      <c r="AT545" s="147" t="s">
        <v>195</v>
      </c>
      <c r="AU545" s="147" t="s">
        <v>201</v>
      </c>
      <c r="AY545" s="17" t="s">
        <v>191</v>
      </c>
      <c r="BE545" s="148">
        <f>IF(N545="základní",J545,0)</f>
        <v>0</v>
      </c>
      <c r="BF545" s="148">
        <f>IF(N545="snížená",J545,0)</f>
        <v>0</v>
      </c>
      <c r="BG545" s="148">
        <f>IF(N545="zákl. přenesená",J545,0)</f>
        <v>0</v>
      </c>
      <c r="BH545" s="148">
        <f>IF(N545="sníž. přenesená",J545,0)</f>
        <v>0</v>
      </c>
      <c r="BI545" s="148">
        <f>IF(N545="nulová",J545,0)</f>
        <v>0</v>
      </c>
      <c r="BJ545" s="17" t="s">
        <v>83</v>
      </c>
      <c r="BK545" s="148">
        <f>ROUND(I545*H545,2)</f>
        <v>0</v>
      </c>
      <c r="BL545" s="17" t="s">
        <v>200</v>
      </c>
      <c r="BM545" s="147" t="s">
        <v>543</v>
      </c>
    </row>
    <row r="546" spans="2:65" s="1" customFormat="1">
      <c r="B546" s="32"/>
      <c r="D546" s="149" t="s">
        <v>203</v>
      </c>
      <c r="F546" s="150" t="s">
        <v>544</v>
      </c>
      <c r="I546" s="151"/>
      <c r="L546" s="32"/>
      <c r="M546" s="152"/>
      <c r="T546" s="56"/>
      <c r="AT546" s="17" t="s">
        <v>203</v>
      </c>
      <c r="AU546" s="17" t="s">
        <v>201</v>
      </c>
    </row>
    <row r="547" spans="2:65" s="12" customFormat="1">
      <c r="B547" s="153"/>
      <c r="D547" s="154" t="s">
        <v>205</v>
      </c>
      <c r="E547" s="155" t="s">
        <v>1</v>
      </c>
      <c r="F547" s="156" t="s">
        <v>347</v>
      </c>
      <c r="H547" s="155" t="s">
        <v>1</v>
      </c>
      <c r="I547" s="157"/>
      <c r="L547" s="153"/>
      <c r="M547" s="158"/>
      <c r="T547" s="159"/>
      <c r="AT547" s="155" t="s">
        <v>205</v>
      </c>
      <c r="AU547" s="155" t="s">
        <v>201</v>
      </c>
      <c r="AV547" s="12" t="s">
        <v>83</v>
      </c>
      <c r="AW547" s="12" t="s">
        <v>34</v>
      </c>
      <c r="AX547" s="12" t="s">
        <v>76</v>
      </c>
      <c r="AY547" s="155" t="s">
        <v>191</v>
      </c>
    </row>
    <row r="548" spans="2:65" s="12" customFormat="1">
      <c r="B548" s="153"/>
      <c r="D548" s="154" t="s">
        <v>205</v>
      </c>
      <c r="E548" s="155" t="s">
        <v>1</v>
      </c>
      <c r="F548" s="156" t="s">
        <v>207</v>
      </c>
      <c r="H548" s="155" t="s">
        <v>1</v>
      </c>
      <c r="I548" s="157"/>
      <c r="L548" s="153"/>
      <c r="M548" s="158"/>
      <c r="T548" s="159"/>
      <c r="AT548" s="155" t="s">
        <v>205</v>
      </c>
      <c r="AU548" s="155" t="s">
        <v>201</v>
      </c>
      <c r="AV548" s="12" t="s">
        <v>83</v>
      </c>
      <c r="AW548" s="12" t="s">
        <v>34</v>
      </c>
      <c r="AX548" s="12" t="s">
        <v>76</v>
      </c>
      <c r="AY548" s="155" t="s">
        <v>191</v>
      </c>
    </row>
    <row r="549" spans="2:65" s="12" customFormat="1">
      <c r="B549" s="153"/>
      <c r="D549" s="154" t="s">
        <v>205</v>
      </c>
      <c r="E549" s="155" t="s">
        <v>1</v>
      </c>
      <c r="F549" s="156" t="s">
        <v>208</v>
      </c>
      <c r="H549" s="155" t="s">
        <v>1</v>
      </c>
      <c r="I549" s="157"/>
      <c r="L549" s="153"/>
      <c r="M549" s="158"/>
      <c r="T549" s="159"/>
      <c r="AT549" s="155" t="s">
        <v>205</v>
      </c>
      <c r="AU549" s="155" t="s">
        <v>201</v>
      </c>
      <c r="AV549" s="12" t="s">
        <v>83</v>
      </c>
      <c r="AW549" s="12" t="s">
        <v>34</v>
      </c>
      <c r="AX549" s="12" t="s">
        <v>76</v>
      </c>
      <c r="AY549" s="155" t="s">
        <v>191</v>
      </c>
    </row>
    <row r="550" spans="2:65" s="12" customFormat="1">
      <c r="B550" s="153"/>
      <c r="D550" s="154" t="s">
        <v>205</v>
      </c>
      <c r="E550" s="155" t="s">
        <v>1</v>
      </c>
      <c r="F550" s="156" t="s">
        <v>392</v>
      </c>
      <c r="H550" s="155" t="s">
        <v>1</v>
      </c>
      <c r="I550" s="157"/>
      <c r="L550" s="153"/>
      <c r="M550" s="158"/>
      <c r="T550" s="159"/>
      <c r="AT550" s="155" t="s">
        <v>205</v>
      </c>
      <c r="AU550" s="155" t="s">
        <v>201</v>
      </c>
      <c r="AV550" s="12" t="s">
        <v>83</v>
      </c>
      <c r="AW550" s="12" t="s">
        <v>34</v>
      </c>
      <c r="AX550" s="12" t="s">
        <v>76</v>
      </c>
      <c r="AY550" s="155" t="s">
        <v>191</v>
      </c>
    </row>
    <row r="551" spans="2:65" s="12" customFormat="1">
      <c r="B551" s="153"/>
      <c r="D551" s="154" t="s">
        <v>205</v>
      </c>
      <c r="E551" s="155" t="s">
        <v>1</v>
      </c>
      <c r="F551" s="156" t="s">
        <v>208</v>
      </c>
      <c r="H551" s="155" t="s">
        <v>1</v>
      </c>
      <c r="I551" s="157"/>
      <c r="L551" s="153"/>
      <c r="M551" s="158"/>
      <c r="T551" s="159"/>
      <c r="AT551" s="155" t="s">
        <v>205</v>
      </c>
      <c r="AU551" s="155" t="s">
        <v>201</v>
      </c>
      <c r="AV551" s="12" t="s">
        <v>83</v>
      </c>
      <c r="AW551" s="12" t="s">
        <v>34</v>
      </c>
      <c r="AX551" s="12" t="s">
        <v>76</v>
      </c>
      <c r="AY551" s="155" t="s">
        <v>191</v>
      </c>
    </row>
    <row r="552" spans="2:65" s="13" customFormat="1">
      <c r="B552" s="160"/>
      <c r="D552" s="154" t="s">
        <v>205</v>
      </c>
      <c r="E552" s="161" t="s">
        <v>1</v>
      </c>
      <c r="F552" s="162" t="s">
        <v>545</v>
      </c>
      <c r="H552" s="163">
        <v>8.1415000000000006</v>
      </c>
      <c r="I552" s="164"/>
      <c r="L552" s="160"/>
      <c r="M552" s="165"/>
      <c r="T552" s="166"/>
      <c r="AT552" s="161" t="s">
        <v>205</v>
      </c>
      <c r="AU552" s="161" t="s">
        <v>201</v>
      </c>
      <c r="AV552" s="13" t="s">
        <v>85</v>
      </c>
      <c r="AW552" s="13" t="s">
        <v>34</v>
      </c>
      <c r="AX552" s="13" t="s">
        <v>76</v>
      </c>
      <c r="AY552" s="161" t="s">
        <v>191</v>
      </c>
    </row>
    <row r="553" spans="2:65" s="13" customFormat="1">
      <c r="B553" s="160"/>
      <c r="D553" s="154" t="s">
        <v>205</v>
      </c>
      <c r="E553" s="161" t="s">
        <v>1</v>
      </c>
      <c r="F553" s="162" t="s">
        <v>546</v>
      </c>
      <c r="H553" s="163">
        <v>5.5850499999999998</v>
      </c>
      <c r="I553" s="164"/>
      <c r="L553" s="160"/>
      <c r="M553" s="165"/>
      <c r="T553" s="166"/>
      <c r="AT553" s="161" t="s">
        <v>205</v>
      </c>
      <c r="AU553" s="161" t="s">
        <v>201</v>
      </c>
      <c r="AV553" s="13" t="s">
        <v>85</v>
      </c>
      <c r="AW553" s="13" t="s">
        <v>34</v>
      </c>
      <c r="AX553" s="13" t="s">
        <v>76</v>
      </c>
      <c r="AY553" s="161" t="s">
        <v>191</v>
      </c>
    </row>
    <row r="554" spans="2:65" s="13" customFormat="1">
      <c r="B554" s="160"/>
      <c r="D554" s="154" t="s">
        <v>205</v>
      </c>
      <c r="E554" s="161" t="s">
        <v>1</v>
      </c>
      <c r="F554" s="162" t="s">
        <v>547</v>
      </c>
      <c r="H554" s="163">
        <v>9.5522500000000008</v>
      </c>
      <c r="I554" s="164"/>
      <c r="L554" s="160"/>
      <c r="M554" s="165"/>
      <c r="T554" s="166"/>
      <c r="AT554" s="161" t="s">
        <v>205</v>
      </c>
      <c r="AU554" s="161" t="s">
        <v>201</v>
      </c>
      <c r="AV554" s="13" t="s">
        <v>85</v>
      </c>
      <c r="AW554" s="13" t="s">
        <v>34</v>
      </c>
      <c r="AX554" s="13" t="s">
        <v>76</v>
      </c>
      <c r="AY554" s="161" t="s">
        <v>191</v>
      </c>
    </row>
    <row r="555" spans="2:65" s="14" customFormat="1">
      <c r="B555" s="167"/>
      <c r="D555" s="154" t="s">
        <v>205</v>
      </c>
      <c r="E555" s="168" t="s">
        <v>1</v>
      </c>
      <c r="F555" s="169" t="s">
        <v>217</v>
      </c>
      <c r="H555" s="170">
        <v>23.2788</v>
      </c>
      <c r="I555" s="171"/>
      <c r="L555" s="167"/>
      <c r="M555" s="172"/>
      <c r="T555" s="173"/>
      <c r="AT555" s="168" t="s">
        <v>205</v>
      </c>
      <c r="AU555" s="168" t="s">
        <v>201</v>
      </c>
      <c r="AV555" s="14" t="s">
        <v>200</v>
      </c>
      <c r="AW555" s="14" t="s">
        <v>34</v>
      </c>
      <c r="AX555" s="14" t="s">
        <v>83</v>
      </c>
      <c r="AY555" s="168" t="s">
        <v>191</v>
      </c>
    </row>
    <row r="556" spans="2:65" s="1" customFormat="1" ht="26.45" customHeight="1">
      <c r="B556" s="32"/>
      <c r="C556" s="136" t="s">
        <v>548</v>
      </c>
      <c r="D556" s="136" t="s">
        <v>195</v>
      </c>
      <c r="E556" s="137" t="s">
        <v>549</v>
      </c>
      <c r="F556" s="138" t="s">
        <v>550</v>
      </c>
      <c r="G556" s="139" t="s">
        <v>289</v>
      </c>
      <c r="H556" s="140">
        <v>2.6</v>
      </c>
      <c r="I556" s="141"/>
      <c r="J556" s="142">
        <f>ROUND(I556*H556,2)</f>
        <v>0</v>
      </c>
      <c r="K556" s="138" t="s">
        <v>199</v>
      </c>
      <c r="L556" s="32"/>
      <c r="M556" s="143" t="s">
        <v>1</v>
      </c>
      <c r="N556" s="144" t="s">
        <v>41</v>
      </c>
      <c r="P556" s="145">
        <f>O556*H556</f>
        <v>0</v>
      </c>
      <c r="Q556" s="145">
        <v>4.4099999999999999E-3</v>
      </c>
      <c r="R556" s="145">
        <f>Q556*H556</f>
        <v>1.1466E-2</v>
      </c>
      <c r="S556" s="145">
        <v>0</v>
      </c>
      <c r="T556" s="146">
        <f>S556*H556</f>
        <v>0</v>
      </c>
      <c r="AR556" s="147" t="s">
        <v>200</v>
      </c>
      <c r="AT556" s="147" t="s">
        <v>195</v>
      </c>
      <c r="AU556" s="147" t="s">
        <v>201</v>
      </c>
      <c r="AY556" s="17" t="s">
        <v>191</v>
      </c>
      <c r="BE556" s="148">
        <f>IF(N556="základní",J556,0)</f>
        <v>0</v>
      </c>
      <c r="BF556" s="148">
        <f>IF(N556="snížená",J556,0)</f>
        <v>0</v>
      </c>
      <c r="BG556" s="148">
        <f>IF(N556="zákl. přenesená",J556,0)</f>
        <v>0</v>
      </c>
      <c r="BH556" s="148">
        <f>IF(N556="sníž. přenesená",J556,0)</f>
        <v>0</v>
      </c>
      <c r="BI556" s="148">
        <f>IF(N556="nulová",J556,0)</f>
        <v>0</v>
      </c>
      <c r="BJ556" s="17" t="s">
        <v>83</v>
      </c>
      <c r="BK556" s="148">
        <f>ROUND(I556*H556,2)</f>
        <v>0</v>
      </c>
      <c r="BL556" s="17" t="s">
        <v>200</v>
      </c>
      <c r="BM556" s="147" t="s">
        <v>551</v>
      </c>
    </row>
    <row r="557" spans="2:65" s="1" customFormat="1">
      <c r="B557" s="32"/>
      <c r="D557" s="149" t="s">
        <v>203</v>
      </c>
      <c r="F557" s="150" t="s">
        <v>552</v>
      </c>
      <c r="I557" s="151"/>
      <c r="L557" s="32"/>
      <c r="M557" s="152"/>
      <c r="T557" s="56"/>
      <c r="AT557" s="17" t="s">
        <v>203</v>
      </c>
      <c r="AU557" s="17" t="s">
        <v>201</v>
      </c>
    </row>
    <row r="558" spans="2:65" s="12" customFormat="1">
      <c r="B558" s="153"/>
      <c r="D558" s="154" t="s">
        <v>205</v>
      </c>
      <c r="E558" s="155" t="s">
        <v>1</v>
      </c>
      <c r="F558" s="156" t="s">
        <v>347</v>
      </c>
      <c r="H558" s="155" t="s">
        <v>1</v>
      </c>
      <c r="I558" s="157"/>
      <c r="L558" s="153"/>
      <c r="M558" s="158"/>
      <c r="T558" s="159"/>
      <c r="AT558" s="155" t="s">
        <v>205</v>
      </c>
      <c r="AU558" s="155" t="s">
        <v>201</v>
      </c>
      <c r="AV558" s="12" t="s">
        <v>83</v>
      </c>
      <c r="AW558" s="12" t="s">
        <v>34</v>
      </c>
      <c r="AX558" s="12" t="s">
        <v>76</v>
      </c>
      <c r="AY558" s="155" t="s">
        <v>191</v>
      </c>
    </row>
    <row r="559" spans="2:65" s="12" customFormat="1">
      <c r="B559" s="153"/>
      <c r="D559" s="154" t="s">
        <v>205</v>
      </c>
      <c r="E559" s="155" t="s">
        <v>1</v>
      </c>
      <c r="F559" s="156" t="s">
        <v>207</v>
      </c>
      <c r="H559" s="155" t="s">
        <v>1</v>
      </c>
      <c r="I559" s="157"/>
      <c r="L559" s="153"/>
      <c r="M559" s="158"/>
      <c r="T559" s="159"/>
      <c r="AT559" s="155" t="s">
        <v>205</v>
      </c>
      <c r="AU559" s="155" t="s">
        <v>201</v>
      </c>
      <c r="AV559" s="12" t="s">
        <v>83</v>
      </c>
      <c r="AW559" s="12" t="s">
        <v>34</v>
      </c>
      <c r="AX559" s="12" t="s">
        <v>76</v>
      </c>
      <c r="AY559" s="155" t="s">
        <v>191</v>
      </c>
    </row>
    <row r="560" spans="2:65" s="12" customFormat="1">
      <c r="B560" s="153"/>
      <c r="D560" s="154" t="s">
        <v>205</v>
      </c>
      <c r="E560" s="155" t="s">
        <v>1</v>
      </c>
      <c r="F560" s="156" t="s">
        <v>208</v>
      </c>
      <c r="H560" s="155" t="s">
        <v>1</v>
      </c>
      <c r="I560" s="157"/>
      <c r="L560" s="153"/>
      <c r="M560" s="158"/>
      <c r="T560" s="159"/>
      <c r="AT560" s="155" t="s">
        <v>205</v>
      </c>
      <c r="AU560" s="155" t="s">
        <v>201</v>
      </c>
      <c r="AV560" s="12" t="s">
        <v>83</v>
      </c>
      <c r="AW560" s="12" t="s">
        <v>34</v>
      </c>
      <c r="AX560" s="12" t="s">
        <v>76</v>
      </c>
      <c r="AY560" s="155" t="s">
        <v>191</v>
      </c>
    </row>
    <row r="561" spans="2:65" s="13" customFormat="1">
      <c r="B561" s="160"/>
      <c r="D561" s="154" t="s">
        <v>205</v>
      </c>
      <c r="E561" s="161" t="s">
        <v>1</v>
      </c>
      <c r="F561" s="162" t="s">
        <v>553</v>
      </c>
      <c r="H561" s="163">
        <v>2.6</v>
      </c>
      <c r="I561" s="164"/>
      <c r="L561" s="160"/>
      <c r="M561" s="165"/>
      <c r="T561" s="166"/>
      <c r="AT561" s="161" t="s">
        <v>205</v>
      </c>
      <c r="AU561" s="161" t="s">
        <v>201</v>
      </c>
      <c r="AV561" s="13" t="s">
        <v>85</v>
      </c>
      <c r="AW561" s="13" t="s">
        <v>34</v>
      </c>
      <c r="AX561" s="13" t="s">
        <v>76</v>
      </c>
      <c r="AY561" s="161" t="s">
        <v>191</v>
      </c>
    </row>
    <row r="562" spans="2:65" s="14" customFormat="1">
      <c r="B562" s="167"/>
      <c r="D562" s="154" t="s">
        <v>205</v>
      </c>
      <c r="E562" s="168" t="s">
        <v>1</v>
      </c>
      <c r="F562" s="169" t="s">
        <v>217</v>
      </c>
      <c r="H562" s="170">
        <v>2.6</v>
      </c>
      <c r="I562" s="171"/>
      <c r="L562" s="167"/>
      <c r="M562" s="172"/>
      <c r="T562" s="173"/>
      <c r="AT562" s="168" t="s">
        <v>205</v>
      </c>
      <c r="AU562" s="168" t="s">
        <v>201</v>
      </c>
      <c r="AV562" s="14" t="s">
        <v>200</v>
      </c>
      <c r="AW562" s="14" t="s">
        <v>34</v>
      </c>
      <c r="AX562" s="14" t="s">
        <v>83</v>
      </c>
      <c r="AY562" s="168" t="s">
        <v>191</v>
      </c>
    </row>
    <row r="563" spans="2:65" s="1" customFormat="1" ht="26.45" customHeight="1">
      <c r="B563" s="32"/>
      <c r="C563" s="136" t="s">
        <v>554</v>
      </c>
      <c r="D563" s="136" t="s">
        <v>195</v>
      </c>
      <c r="E563" s="137" t="s">
        <v>555</v>
      </c>
      <c r="F563" s="138" t="s">
        <v>556</v>
      </c>
      <c r="G563" s="139" t="s">
        <v>289</v>
      </c>
      <c r="H563" s="140">
        <v>2.6</v>
      </c>
      <c r="I563" s="141"/>
      <c r="J563" s="142">
        <f>ROUND(I563*H563,2)</f>
        <v>0</v>
      </c>
      <c r="K563" s="138" t="s">
        <v>199</v>
      </c>
      <c r="L563" s="32"/>
      <c r="M563" s="143" t="s">
        <v>1</v>
      </c>
      <c r="N563" s="144" t="s">
        <v>41</v>
      </c>
      <c r="P563" s="145">
        <f>O563*H563</f>
        <v>0</v>
      </c>
      <c r="Q563" s="145">
        <v>3.0000000000000001E-3</v>
      </c>
      <c r="R563" s="145">
        <f>Q563*H563</f>
        <v>7.8000000000000005E-3</v>
      </c>
      <c r="S563" s="145">
        <v>0</v>
      </c>
      <c r="T563" s="146">
        <f>S563*H563</f>
        <v>0</v>
      </c>
      <c r="AR563" s="147" t="s">
        <v>200</v>
      </c>
      <c r="AT563" s="147" t="s">
        <v>195</v>
      </c>
      <c r="AU563" s="147" t="s">
        <v>201</v>
      </c>
      <c r="AY563" s="17" t="s">
        <v>191</v>
      </c>
      <c r="BE563" s="148">
        <f>IF(N563="základní",J563,0)</f>
        <v>0</v>
      </c>
      <c r="BF563" s="148">
        <f>IF(N563="snížená",J563,0)</f>
        <v>0</v>
      </c>
      <c r="BG563" s="148">
        <f>IF(N563="zákl. přenesená",J563,0)</f>
        <v>0</v>
      </c>
      <c r="BH563" s="148">
        <f>IF(N563="sníž. přenesená",J563,0)</f>
        <v>0</v>
      </c>
      <c r="BI563" s="148">
        <f>IF(N563="nulová",J563,0)</f>
        <v>0</v>
      </c>
      <c r="BJ563" s="17" t="s">
        <v>83</v>
      </c>
      <c r="BK563" s="148">
        <f>ROUND(I563*H563,2)</f>
        <v>0</v>
      </c>
      <c r="BL563" s="17" t="s">
        <v>200</v>
      </c>
      <c r="BM563" s="147" t="s">
        <v>557</v>
      </c>
    </row>
    <row r="564" spans="2:65" s="1" customFormat="1">
      <c r="B564" s="32"/>
      <c r="D564" s="149" t="s">
        <v>203</v>
      </c>
      <c r="F564" s="150" t="s">
        <v>558</v>
      </c>
      <c r="I564" s="151"/>
      <c r="L564" s="32"/>
      <c r="M564" s="152"/>
      <c r="T564" s="56"/>
      <c r="AT564" s="17" t="s">
        <v>203</v>
      </c>
      <c r="AU564" s="17" t="s">
        <v>201</v>
      </c>
    </row>
    <row r="565" spans="2:65" s="12" customFormat="1">
      <c r="B565" s="153"/>
      <c r="D565" s="154" t="s">
        <v>205</v>
      </c>
      <c r="E565" s="155" t="s">
        <v>1</v>
      </c>
      <c r="F565" s="156" t="s">
        <v>347</v>
      </c>
      <c r="H565" s="155" t="s">
        <v>1</v>
      </c>
      <c r="I565" s="157"/>
      <c r="L565" s="153"/>
      <c r="M565" s="158"/>
      <c r="T565" s="159"/>
      <c r="AT565" s="155" t="s">
        <v>205</v>
      </c>
      <c r="AU565" s="155" t="s">
        <v>201</v>
      </c>
      <c r="AV565" s="12" t="s">
        <v>83</v>
      </c>
      <c r="AW565" s="12" t="s">
        <v>34</v>
      </c>
      <c r="AX565" s="12" t="s">
        <v>76</v>
      </c>
      <c r="AY565" s="155" t="s">
        <v>191</v>
      </c>
    </row>
    <row r="566" spans="2:65" s="12" customFormat="1">
      <c r="B566" s="153"/>
      <c r="D566" s="154" t="s">
        <v>205</v>
      </c>
      <c r="E566" s="155" t="s">
        <v>1</v>
      </c>
      <c r="F566" s="156" t="s">
        <v>207</v>
      </c>
      <c r="H566" s="155" t="s">
        <v>1</v>
      </c>
      <c r="I566" s="157"/>
      <c r="L566" s="153"/>
      <c r="M566" s="158"/>
      <c r="T566" s="159"/>
      <c r="AT566" s="155" t="s">
        <v>205</v>
      </c>
      <c r="AU566" s="155" t="s">
        <v>201</v>
      </c>
      <c r="AV566" s="12" t="s">
        <v>83</v>
      </c>
      <c r="AW566" s="12" t="s">
        <v>34</v>
      </c>
      <c r="AX566" s="12" t="s">
        <v>76</v>
      </c>
      <c r="AY566" s="155" t="s">
        <v>191</v>
      </c>
    </row>
    <row r="567" spans="2:65" s="12" customFormat="1">
      <c r="B567" s="153"/>
      <c r="D567" s="154" t="s">
        <v>205</v>
      </c>
      <c r="E567" s="155" t="s">
        <v>1</v>
      </c>
      <c r="F567" s="156" t="s">
        <v>208</v>
      </c>
      <c r="H567" s="155" t="s">
        <v>1</v>
      </c>
      <c r="I567" s="157"/>
      <c r="L567" s="153"/>
      <c r="M567" s="158"/>
      <c r="T567" s="159"/>
      <c r="AT567" s="155" t="s">
        <v>205</v>
      </c>
      <c r="AU567" s="155" t="s">
        <v>201</v>
      </c>
      <c r="AV567" s="12" t="s">
        <v>83</v>
      </c>
      <c r="AW567" s="12" t="s">
        <v>34</v>
      </c>
      <c r="AX567" s="12" t="s">
        <v>76</v>
      </c>
      <c r="AY567" s="155" t="s">
        <v>191</v>
      </c>
    </row>
    <row r="568" spans="2:65" s="13" customFormat="1">
      <c r="B568" s="160"/>
      <c r="D568" s="154" t="s">
        <v>205</v>
      </c>
      <c r="E568" s="161" t="s">
        <v>1</v>
      </c>
      <c r="F568" s="162" t="s">
        <v>553</v>
      </c>
      <c r="H568" s="163">
        <v>2.6</v>
      </c>
      <c r="I568" s="164"/>
      <c r="L568" s="160"/>
      <c r="M568" s="165"/>
      <c r="T568" s="166"/>
      <c r="AT568" s="161" t="s">
        <v>205</v>
      </c>
      <c r="AU568" s="161" t="s">
        <v>201</v>
      </c>
      <c r="AV568" s="13" t="s">
        <v>85</v>
      </c>
      <c r="AW568" s="13" t="s">
        <v>34</v>
      </c>
      <c r="AX568" s="13" t="s">
        <v>76</v>
      </c>
      <c r="AY568" s="161" t="s">
        <v>191</v>
      </c>
    </row>
    <row r="569" spans="2:65" s="14" customFormat="1">
      <c r="B569" s="167"/>
      <c r="D569" s="154" t="s">
        <v>205</v>
      </c>
      <c r="E569" s="168" t="s">
        <v>1</v>
      </c>
      <c r="F569" s="169" t="s">
        <v>217</v>
      </c>
      <c r="H569" s="170">
        <v>2.6</v>
      </c>
      <c r="I569" s="171"/>
      <c r="L569" s="167"/>
      <c r="M569" s="172"/>
      <c r="T569" s="173"/>
      <c r="AT569" s="168" t="s">
        <v>205</v>
      </c>
      <c r="AU569" s="168" t="s">
        <v>201</v>
      </c>
      <c r="AV569" s="14" t="s">
        <v>200</v>
      </c>
      <c r="AW569" s="14" t="s">
        <v>34</v>
      </c>
      <c r="AX569" s="14" t="s">
        <v>83</v>
      </c>
      <c r="AY569" s="168" t="s">
        <v>191</v>
      </c>
    </row>
    <row r="570" spans="2:65" s="1" customFormat="1" ht="26.45" customHeight="1">
      <c r="B570" s="32"/>
      <c r="C570" s="136" t="s">
        <v>559</v>
      </c>
      <c r="D570" s="136" t="s">
        <v>195</v>
      </c>
      <c r="E570" s="137" t="s">
        <v>560</v>
      </c>
      <c r="F570" s="138" t="s">
        <v>561</v>
      </c>
      <c r="G570" s="139" t="s">
        <v>289</v>
      </c>
      <c r="H570" s="140">
        <v>98.8</v>
      </c>
      <c r="I570" s="141"/>
      <c r="J570" s="142">
        <f>ROUND(I570*H570,2)</f>
        <v>0</v>
      </c>
      <c r="K570" s="138" t="s">
        <v>199</v>
      </c>
      <c r="L570" s="32"/>
      <c r="M570" s="143" t="s">
        <v>1</v>
      </c>
      <c r="N570" s="144" t="s">
        <v>41</v>
      </c>
      <c r="P570" s="145">
        <f>O570*H570</f>
        <v>0</v>
      </c>
      <c r="Q570" s="145">
        <v>0</v>
      </c>
      <c r="R570" s="145">
        <f>Q570*H570</f>
        <v>0</v>
      </c>
      <c r="S570" s="145">
        <v>0</v>
      </c>
      <c r="T570" s="146">
        <f>S570*H570</f>
        <v>0</v>
      </c>
      <c r="AR570" s="147" t="s">
        <v>200</v>
      </c>
      <c r="AT570" s="147" t="s">
        <v>195</v>
      </c>
      <c r="AU570" s="147" t="s">
        <v>201</v>
      </c>
      <c r="AY570" s="17" t="s">
        <v>191</v>
      </c>
      <c r="BE570" s="148">
        <f>IF(N570="základní",J570,0)</f>
        <v>0</v>
      </c>
      <c r="BF570" s="148">
        <f>IF(N570="snížená",J570,0)</f>
        <v>0</v>
      </c>
      <c r="BG570" s="148">
        <f>IF(N570="zákl. přenesená",J570,0)</f>
        <v>0</v>
      </c>
      <c r="BH570" s="148">
        <f>IF(N570="sníž. přenesená",J570,0)</f>
        <v>0</v>
      </c>
      <c r="BI570" s="148">
        <f>IF(N570="nulová",J570,0)</f>
        <v>0</v>
      </c>
      <c r="BJ570" s="17" t="s">
        <v>83</v>
      </c>
      <c r="BK570" s="148">
        <f>ROUND(I570*H570,2)</f>
        <v>0</v>
      </c>
      <c r="BL570" s="17" t="s">
        <v>200</v>
      </c>
      <c r="BM570" s="147" t="s">
        <v>562</v>
      </c>
    </row>
    <row r="571" spans="2:65" s="1" customFormat="1">
      <c r="B571" s="32"/>
      <c r="D571" s="149" t="s">
        <v>203</v>
      </c>
      <c r="F571" s="150" t="s">
        <v>563</v>
      </c>
      <c r="I571" s="151"/>
      <c r="L571" s="32"/>
      <c r="M571" s="152"/>
      <c r="T571" s="56"/>
      <c r="AT571" s="17" t="s">
        <v>203</v>
      </c>
      <c r="AU571" s="17" t="s">
        <v>201</v>
      </c>
    </row>
    <row r="572" spans="2:65" s="12" customFormat="1">
      <c r="B572" s="153"/>
      <c r="D572" s="154" t="s">
        <v>205</v>
      </c>
      <c r="E572" s="155" t="s">
        <v>1</v>
      </c>
      <c r="F572" s="156" t="s">
        <v>483</v>
      </c>
      <c r="H572" s="155" t="s">
        <v>1</v>
      </c>
      <c r="I572" s="157"/>
      <c r="L572" s="153"/>
      <c r="M572" s="158"/>
      <c r="T572" s="159"/>
      <c r="AT572" s="155" t="s">
        <v>205</v>
      </c>
      <c r="AU572" s="155" t="s">
        <v>201</v>
      </c>
      <c r="AV572" s="12" t="s">
        <v>83</v>
      </c>
      <c r="AW572" s="12" t="s">
        <v>34</v>
      </c>
      <c r="AX572" s="12" t="s">
        <v>76</v>
      </c>
      <c r="AY572" s="155" t="s">
        <v>191</v>
      </c>
    </row>
    <row r="573" spans="2:65" s="12" customFormat="1">
      <c r="B573" s="153"/>
      <c r="D573" s="154" t="s">
        <v>205</v>
      </c>
      <c r="E573" s="155" t="s">
        <v>1</v>
      </c>
      <c r="F573" s="156" t="s">
        <v>208</v>
      </c>
      <c r="H573" s="155" t="s">
        <v>1</v>
      </c>
      <c r="I573" s="157"/>
      <c r="L573" s="153"/>
      <c r="M573" s="158"/>
      <c r="T573" s="159"/>
      <c r="AT573" s="155" t="s">
        <v>205</v>
      </c>
      <c r="AU573" s="155" t="s">
        <v>201</v>
      </c>
      <c r="AV573" s="12" t="s">
        <v>83</v>
      </c>
      <c r="AW573" s="12" t="s">
        <v>34</v>
      </c>
      <c r="AX573" s="12" t="s">
        <v>76</v>
      </c>
      <c r="AY573" s="155" t="s">
        <v>191</v>
      </c>
    </row>
    <row r="574" spans="2:65" s="12" customFormat="1">
      <c r="B574" s="153"/>
      <c r="D574" s="154" t="s">
        <v>205</v>
      </c>
      <c r="E574" s="155" t="s">
        <v>1</v>
      </c>
      <c r="F574" s="156" t="s">
        <v>564</v>
      </c>
      <c r="H574" s="155" t="s">
        <v>1</v>
      </c>
      <c r="I574" s="157"/>
      <c r="L574" s="153"/>
      <c r="M574" s="158"/>
      <c r="T574" s="159"/>
      <c r="AT574" s="155" t="s">
        <v>205</v>
      </c>
      <c r="AU574" s="155" t="s">
        <v>201</v>
      </c>
      <c r="AV574" s="12" t="s">
        <v>83</v>
      </c>
      <c r="AW574" s="12" t="s">
        <v>34</v>
      </c>
      <c r="AX574" s="12" t="s">
        <v>76</v>
      </c>
      <c r="AY574" s="155" t="s">
        <v>191</v>
      </c>
    </row>
    <row r="575" spans="2:65" s="12" customFormat="1">
      <c r="B575" s="153"/>
      <c r="D575" s="154" t="s">
        <v>205</v>
      </c>
      <c r="E575" s="155" t="s">
        <v>1</v>
      </c>
      <c r="F575" s="156" t="s">
        <v>565</v>
      </c>
      <c r="H575" s="155" t="s">
        <v>1</v>
      </c>
      <c r="I575" s="157"/>
      <c r="L575" s="153"/>
      <c r="M575" s="158"/>
      <c r="T575" s="159"/>
      <c r="AT575" s="155" t="s">
        <v>205</v>
      </c>
      <c r="AU575" s="155" t="s">
        <v>201</v>
      </c>
      <c r="AV575" s="12" t="s">
        <v>83</v>
      </c>
      <c r="AW575" s="12" t="s">
        <v>34</v>
      </c>
      <c r="AX575" s="12" t="s">
        <v>76</v>
      </c>
      <c r="AY575" s="155" t="s">
        <v>191</v>
      </c>
    </row>
    <row r="576" spans="2:65" s="12" customFormat="1">
      <c r="B576" s="153"/>
      <c r="D576" s="154" t="s">
        <v>205</v>
      </c>
      <c r="E576" s="155" t="s">
        <v>1</v>
      </c>
      <c r="F576" s="156" t="s">
        <v>208</v>
      </c>
      <c r="H576" s="155" t="s">
        <v>1</v>
      </c>
      <c r="I576" s="157"/>
      <c r="L576" s="153"/>
      <c r="M576" s="158"/>
      <c r="T576" s="159"/>
      <c r="AT576" s="155" t="s">
        <v>205</v>
      </c>
      <c r="AU576" s="155" t="s">
        <v>201</v>
      </c>
      <c r="AV576" s="12" t="s">
        <v>83</v>
      </c>
      <c r="AW576" s="12" t="s">
        <v>34</v>
      </c>
      <c r="AX576" s="12" t="s">
        <v>76</v>
      </c>
      <c r="AY576" s="155" t="s">
        <v>191</v>
      </c>
    </row>
    <row r="577" spans="2:65" s="12" customFormat="1">
      <c r="B577" s="153"/>
      <c r="D577" s="154" t="s">
        <v>205</v>
      </c>
      <c r="E577" s="155" t="s">
        <v>1</v>
      </c>
      <c r="F577" s="156" t="s">
        <v>472</v>
      </c>
      <c r="H577" s="155" t="s">
        <v>1</v>
      </c>
      <c r="I577" s="157"/>
      <c r="L577" s="153"/>
      <c r="M577" s="158"/>
      <c r="T577" s="159"/>
      <c r="AT577" s="155" t="s">
        <v>205</v>
      </c>
      <c r="AU577" s="155" t="s">
        <v>201</v>
      </c>
      <c r="AV577" s="12" t="s">
        <v>83</v>
      </c>
      <c r="AW577" s="12" t="s">
        <v>34</v>
      </c>
      <c r="AX577" s="12" t="s">
        <v>76</v>
      </c>
      <c r="AY577" s="155" t="s">
        <v>191</v>
      </c>
    </row>
    <row r="578" spans="2:65" s="12" customFormat="1">
      <c r="B578" s="153"/>
      <c r="D578" s="154" t="s">
        <v>205</v>
      </c>
      <c r="E578" s="155" t="s">
        <v>1</v>
      </c>
      <c r="F578" s="156" t="s">
        <v>348</v>
      </c>
      <c r="H578" s="155" t="s">
        <v>1</v>
      </c>
      <c r="I578" s="157"/>
      <c r="L578" s="153"/>
      <c r="M578" s="158"/>
      <c r="T578" s="159"/>
      <c r="AT578" s="155" t="s">
        <v>205</v>
      </c>
      <c r="AU578" s="155" t="s">
        <v>201</v>
      </c>
      <c r="AV578" s="12" t="s">
        <v>83</v>
      </c>
      <c r="AW578" s="12" t="s">
        <v>34</v>
      </c>
      <c r="AX578" s="12" t="s">
        <v>76</v>
      </c>
      <c r="AY578" s="155" t="s">
        <v>191</v>
      </c>
    </row>
    <row r="579" spans="2:65" s="13" customFormat="1">
      <c r="B579" s="160"/>
      <c r="D579" s="154" t="s">
        <v>205</v>
      </c>
      <c r="E579" s="161" t="s">
        <v>1</v>
      </c>
      <c r="F579" s="162" t="s">
        <v>473</v>
      </c>
      <c r="H579" s="163">
        <v>98.8</v>
      </c>
      <c r="I579" s="164"/>
      <c r="L579" s="160"/>
      <c r="M579" s="165"/>
      <c r="T579" s="166"/>
      <c r="AT579" s="161" t="s">
        <v>205</v>
      </c>
      <c r="AU579" s="161" t="s">
        <v>201</v>
      </c>
      <c r="AV579" s="13" t="s">
        <v>85</v>
      </c>
      <c r="AW579" s="13" t="s">
        <v>34</v>
      </c>
      <c r="AX579" s="13" t="s">
        <v>76</v>
      </c>
      <c r="AY579" s="161" t="s">
        <v>191</v>
      </c>
    </row>
    <row r="580" spans="2:65" s="14" customFormat="1">
      <c r="B580" s="167"/>
      <c r="D580" s="154" t="s">
        <v>205</v>
      </c>
      <c r="E580" s="168" t="s">
        <v>1</v>
      </c>
      <c r="F580" s="169" t="s">
        <v>217</v>
      </c>
      <c r="H580" s="170">
        <v>98.8</v>
      </c>
      <c r="I580" s="171"/>
      <c r="L580" s="167"/>
      <c r="M580" s="172"/>
      <c r="T580" s="173"/>
      <c r="AT580" s="168" t="s">
        <v>205</v>
      </c>
      <c r="AU580" s="168" t="s">
        <v>201</v>
      </c>
      <c r="AV580" s="14" t="s">
        <v>200</v>
      </c>
      <c r="AW580" s="14" t="s">
        <v>34</v>
      </c>
      <c r="AX580" s="14" t="s">
        <v>83</v>
      </c>
      <c r="AY580" s="168" t="s">
        <v>191</v>
      </c>
    </row>
    <row r="581" spans="2:65" s="11" customFormat="1" ht="20.85" customHeight="1">
      <c r="B581" s="124"/>
      <c r="D581" s="125" t="s">
        <v>75</v>
      </c>
      <c r="E581" s="134" t="s">
        <v>566</v>
      </c>
      <c r="F581" s="134" t="s">
        <v>567</v>
      </c>
      <c r="I581" s="127"/>
      <c r="J581" s="135">
        <f>BK581</f>
        <v>0</v>
      </c>
      <c r="L581" s="124"/>
      <c r="M581" s="129"/>
      <c r="P581" s="130">
        <f>SUM(P582:P652)</f>
        <v>0</v>
      </c>
      <c r="R581" s="130">
        <f>SUM(R582:R652)</f>
        <v>1.6212981300000004</v>
      </c>
      <c r="T581" s="131">
        <f>SUM(T582:T652)</f>
        <v>0</v>
      </c>
      <c r="AR581" s="125" t="s">
        <v>83</v>
      </c>
      <c r="AT581" s="132" t="s">
        <v>75</v>
      </c>
      <c r="AU581" s="132" t="s">
        <v>85</v>
      </c>
      <c r="AY581" s="125" t="s">
        <v>191</v>
      </c>
      <c r="BK581" s="133">
        <f>SUM(BK582:BK652)</f>
        <v>0</v>
      </c>
    </row>
    <row r="582" spans="2:65" s="1" customFormat="1" ht="26.45" customHeight="1">
      <c r="B582" s="32"/>
      <c r="C582" s="136" t="s">
        <v>568</v>
      </c>
      <c r="D582" s="136" t="s">
        <v>195</v>
      </c>
      <c r="E582" s="137" t="s">
        <v>569</v>
      </c>
      <c r="F582" s="138" t="s">
        <v>570</v>
      </c>
      <c r="G582" s="139" t="s">
        <v>289</v>
      </c>
      <c r="H582" s="140">
        <v>41.843000000000004</v>
      </c>
      <c r="I582" s="141"/>
      <c r="J582" s="142">
        <f>ROUND(I582*H582,2)</f>
        <v>0</v>
      </c>
      <c r="K582" s="138" t="s">
        <v>199</v>
      </c>
      <c r="L582" s="32"/>
      <c r="M582" s="143" t="s">
        <v>1</v>
      </c>
      <c r="N582" s="144" t="s">
        <v>41</v>
      </c>
      <c r="P582" s="145">
        <f>O582*H582</f>
        <v>0</v>
      </c>
      <c r="Q582" s="145">
        <v>7.3499999999999998E-3</v>
      </c>
      <c r="R582" s="145">
        <f>Q582*H582</f>
        <v>0.30754605000000002</v>
      </c>
      <c r="S582" s="145">
        <v>0</v>
      </c>
      <c r="T582" s="146">
        <f>S582*H582</f>
        <v>0</v>
      </c>
      <c r="AR582" s="147" t="s">
        <v>200</v>
      </c>
      <c r="AT582" s="147" t="s">
        <v>195</v>
      </c>
      <c r="AU582" s="147" t="s">
        <v>201</v>
      </c>
      <c r="AY582" s="17" t="s">
        <v>191</v>
      </c>
      <c r="BE582" s="148">
        <f>IF(N582="základní",J582,0)</f>
        <v>0</v>
      </c>
      <c r="BF582" s="148">
        <f>IF(N582="snížená",J582,0)</f>
        <v>0</v>
      </c>
      <c r="BG582" s="148">
        <f>IF(N582="zákl. přenesená",J582,0)</f>
        <v>0</v>
      </c>
      <c r="BH582" s="148">
        <f>IF(N582="sníž. přenesená",J582,0)</f>
        <v>0</v>
      </c>
      <c r="BI582" s="148">
        <f>IF(N582="nulová",J582,0)</f>
        <v>0</v>
      </c>
      <c r="BJ582" s="17" t="s">
        <v>83</v>
      </c>
      <c r="BK582" s="148">
        <f>ROUND(I582*H582,2)</f>
        <v>0</v>
      </c>
      <c r="BL582" s="17" t="s">
        <v>200</v>
      </c>
      <c r="BM582" s="147" t="s">
        <v>571</v>
      </c>
    </row>
    <row r="583" spans="2:65" s="1" customFormat="1">
      <c r="B583" s="32"/>
      <c r="D583" s="149" t="s">
        <v>203</v>
      </c>
      <c r="F583" s="150" t="s">
        <v>572</v>
      </c>
      <c r="I583" s="151"/>
      <c r="L583" s="32"/>
      <c r="M583" s="152"/>
      <c r="T583" s="56"/>
      <c r="AT583" s="17" t="s">
        <v>203</v>
      </c>
      <c r="AU583" s="17" t="s">
        <v>201</v>
      </c>
    </row>
    <row r="584" spans="2:65" s="12" customFormat="1">
      <c r="B584" s="153"/>
      <c r="D584" s="154" t="s">
        <v>205</v>
      </c>
      <c r="E584" s="155" t="s">
        <v>1</v>
      </c>
      <c r="F584" s="156" t="s">
        <v>347</v>
      </c>
      <c r="H584" s="155" t="s">
        <v>1</v>
      </c>
      <c r="I584" s="157"/>
      <c r="L584" s="153"/>
      <c r="M584" s="158"/>
      <c r="T584" s="159"/>
      <c r="AT584" s="155" t="s">
        <v>205</v>
      </c>
      <c r="AU584" s="155" t="s">
        <v>201</v>
      </c>
      <c r="AV584" s="12" t="s">
        <v>83</v>
      </c>
      <c r="AW584" s="12" t="s">
        <v>34</v>
      </c>
      <c r="AX584" s="12" t="s">
        <v>76</v>
      </c>
      <c r="AY584" s="155" t="s">
        <v>191</v>
      </c>
    </row>
    <row r="585" spans="2:65" s="12" customFormat="1">
      <c r="B585" s="153"/>
      <c r="D585" s="154" t="s">
        <v>205</v>
      </c>
      <c r="E585" s="155" t="s">
        <v>1</v>
      </c>
      <c r="F585" s="156" t="s">
        <v>207</v>
      </c>
      <c r="H585" s="155" t="s">
        <v>1</v>
      </c>
      <c r="I585" s="157"/>
      <c r="L585" s="153"/>
      <c r="M585" s="158"/>
      <c r="T585" s="159"/>
      <c r="AT585" s="155" t="s">
        <v>205</v>
      </c>
      <c r="AU585" s="155" t="s">
        <v>201</v>
      </c>
      <c r="AV585" s="12" t="s">
        <v>83</v>
      </c>
      <c r="AW585" s="12" t="s">
        <v>34</v>
      </c>
      <c r="AX585" s="12" t="s">
        <v>76</v>
      </c>
      <c r="AY585" s="155" t="s">
        <v>191</v>
      </c>
    </row>
    <row r="586" spans="2:65" s="12" customFormat="1">
      <c r="B586" s="153"/>
      <c r="D586" s="154" t="s">
        <v>205</v>
      </c>
      <c r="E586" s="155" t="s">
        <v>1</v>
      </c>
      <c r="F586" s="156" t="s">
        <v>208</v>
      </c>
      <c r="H586" s="155" t="s">
        <v>1</v>
      </c>
      <c r="I586" s="157"/>
      <c r="L586" s="153"/>
      <c r="M586" s="158"/>
      <c r="T586" s="159"/>
      <c r="AT586" s="155" t="s">
        <v>205</v>
      </c>
      <c r="AU586" s="155" t="s">
        <v>201</v>
      </c>
      <c r="AV586" s="12" t="s">
        <v>83</v>
      </c>
      <c r="AW586" s="12" t="s">
        <v>34</v>
      </c>
      <c r="AX586" s="12" t="s">
        <v>76</v>
      </c>
      <c r="AY586" s="155" t="s">
        <v>191</v>
      </c>
    </row>
    <row r="587" spans="2:65" s="12" customFormat="1">
      <c r="B587" s="153"/>
      <c r="D587" s="154" t="s">
        <v>205</v>
      </c>
      <c r="E587" s="155" t="s">
        <v>1</v>
      </c>
      <c r="F587" s="156" t="s">
        <v>573</v>
      </c>
      <c r="H587" s="155" t="s">
        <v>1</v>
      </c>
      <c r="I587" s="157"/>
      <c r="L587" s="153"/>
      <c r="M587" s="158"/>
      <c r="T587" s="159"/>
      <c r="AT587" s="155" t="s">
        <v>205</v>
      </c>
      <c r="AU587" s="155" t="s">
        <v>201</v>
      </c>
      <c r="AV587" s="12" t="s">
        <v>83</v>
      </c>
      <c r="AW587" s="12" t="s">
        <v>34</v>
      </c>
      <c r="AX587" s="12" t="s">
        <v>76</v>
      </c>
      <c r="AY587" s="155" t="s">
        <v>191</v>
      </c>
    </row>
    <row r="588" spans="2:65" s="13" customFormat="1">
      <c r="B588" s="160"/>
      <c r="D588" s="154" t="s">
        <v>205</v>
      </c>
      <c r="E588" s="161" t="s">
        <v>1</v>
      </c>
      <c r="F588" s="162" t="s">
        <v>574</v>
      </c>
      <c r="H588" s="163">
        <v>40.467500000000001</v>
      </c>
      <c r="I588" s="164"/>
      <c r="L588" s="160"/>
      <c r="M588" s="165"/>
      <c r="T588" s="166"/>
      <c r="AT588" s="161" t="s">
        <v>205</v>
      </c>
      <c r="AU588" s="161" t="s">
        <v>201</v>
      </c>
      <c r="AV588" s="13" t="s">
        <v>85</v>
      </c>
      <c r="AW588" s="13" t="s">
        <v>34</v>
      </c>
      <c r="AX588" s="13" t="s">
        <v>76</v>
      </c>
      <c r="AY588" s="161" t="s">
        <v>191</v>
      </c>
    </row>
    <row r="589" spans="2:65" s="13" customFormat="1">
      <c r="B589" s="160"/>
      <c r="D589" s="154" t="s">
        <v>205</v>
      </c>
      <c r="E589" s="161" t="s">
        <v>1</v>
      </c>
      <c r="F589" s="162" t="s">
        <v>575</v>
      </c>
      <c r="H589" s="163">
        <v>1.375</v>
      </c>
      <c r="I589" s="164"/>
      <c r="L589" s="160"/>
      <c r="M589" s="165"/>
      <c r="T589" s="166"/>
      <c r="AT589" s="161" t="s">
        <v>205</v>
      </c>
      <c r="AU589" s="161" t="s">
        <v>201</v>
      </c>
      <c r="AV589" s="13" t="s">
        <v>85</v>
      </c>
      <c r="AW589" s="13" t="s">
        <v>34</v>
      </c>
      <c r="AX589" s="13" t="s">
        <v>76</v>
      </c>
      <c r="AY589" s="161" t="s">
        <v>191</v>
      </c>
    </row>
    <row r="590" spans="2:65" s="14" customFormat="1">
      <c r="B590" s="167"/>
      <c r="D590" s="154" t="s">
        <v>205</v>
      </c>
      <c r="E590" s="168" t="s">
        <v>1</v>
      </c>
      <c r="F590" s="169" t="s">
        <v>217</v>
      </c>
      <c r="H590" s="170">
        <v>41.842500000000001</v>
      </c>
      <c r="I590" s="171"/>
      <c r="L590" s="167"/>
      <c r="M590" s="172"/>
      <c r="T590" s="173"/>
      <c r="AT590" s="168" t="s">
        <v>205</v>
      </c>
      <c r="AU590" s="168" t="s">
        <v>201</v>
      </c>
      <c r="AV590" s="14" t="s">
        <v>200</v>
      </c>
      <c r="AW590" s="14" t="s">
        <v>34</v>
      </c>
      <c r="AX590" s="14" t="s">
        <v>83</v>
      </c>
      <c r="AY590" s="168" t="s">
        <v>191</v>
      </c>
    </row>
    <row r="591" spans="2:65" s="1" customFormat="1" ht="24" customHeight="1">
      <c r="B591" s="32"/>
      <c r="C591" s="136" t="s">
        <v>576</v>
      </c>
      <c r="D591" s="136" t="s">
        <v>195</v>
      </c>
      <c r="E591" s="137" t="s">
        <v>577</v>
      </c>
      <c r="F591" s="138" t="s">
        <v>578</v>
      </c>
      <c r="G591" s="139" t="s">
        <v>289</v>
      </c>
      <c r="H591" s="140">
        <v>41.843000000000004</v>
      </c>
      <c r="I591" s="141"/>
      <c r="J591" s="142">
        <f>ROUND(I591*H591,2)</f>
        <v>0</v>
      </c>
      <c r="K591" s="138" t="s">
        <v>199</v>
      </c>
      <c r="L591" s="32"/>
      <c r="M591" s="143" t="s">
        <v>1</v>
      </c>
      <c r="N591" s="144" t="s">
        <v>41</v>
      </c>
      <c r="P591" s="145">
        <f>O591*H591</f>
        <v>0</v>
      </c>
      <c r="Q591" s="145">
        <v>4.3800000000000002E-3</v>
      </c>
      <c r="R591" s="145">
        <f>Q591*H591</f>
        <v>0.18327234000000003</v>
      </c>
      <c r="S591" s="145">
        <v>0</v>
      </c>
      <c r="T591" s="146">
        <f>S591*H591</f>
        <v>0</v>
      </c>
      <c r="AR591" s="147" t="s">
        <v>200</v>
      </c>
      <c r="AT591" s="147" t="s">
        <v>195</v>
      </c>
      <c r="AU591" s="147" t="s">
        <v>201</v>
      </c>
      <c r="AY591" s="17" t="s">
        <v>191</v>
      </c>
      <c r="BE591" s="148">
        <f>IF(N591="základní",J591,0)</f>
        <v>0</v>
      </c>
      <c r="BF591" s="148">
        <f>IF(N591="snížená",J591,0)</f>
        <v>0</v>
      </c>
      <c r="BG591" s="148">
        <f>IF(N591="zákl. přenesená",J591,0)</f>
        <v>0</v>
      </c>
      <c r="BH591" s="148">
        <f>IF(N591="sníž. přenesená",J591,0)</f>
        <v>0</v>
      </c>
      <c r="BI591" s="148">
        <f>IF(N591="nulová",J591,0)</f>
        <v>0</v>
      </c>
      <c r="BJ591" s="17" t="s">
        <v>83</v>
      </c>
      <c r="BK591" s="148">
        <f>ROUND(I591*H591,2)</f>
        <v>0</v>
      </c>
      <c r="BL591" s="17" t="s">
        <v>200</v>
      </c>
      <c r="BM591" s="147" t="s">
        <v>579</v>
      </c>
    </row>
    <row r="592" spans="2:65" s="1" customFormat="1">
      <c r="B592" s="32"/>
      <c r="D592" s="149" t="s">
        <v>203</v>
      </c>
      <c r="F592" s="150" t="s">
        <v>580</v>
      </c>
      <c r="I592" s="151"/>
      <c r="L592" s="32"/>
      <c r="M592" s="152"/>
      <c r="T592" s="56"/>
      <c r="AT592" s="17" t="s">
        <v>203</v>
      </c>
      <c r="AU592" s="17" t="s">
        <v>201</v>
      </c>
    </row>
    <row r="593" spans="2:65" s="12" customFormat="1">
      <c r="B593" s="153"/>
      <c r="D593" s="154" t="s">
        <v>205</v>
      </c>
      <c r="E593" s="155" t="s">
        <v>1</v>
      </c>
      <c r="F593" s="156" t="s">
        <v>347</v>
      </c>
      <c r="H593" s="155" t="s">
        <v>1</v>
      </c>
      <c r="I593" s="157"/>
      <c r="L593" s="153"/>
      <c r="M593" s="158"/>
      <c r="T593" s="159"/>
      <c r="AT593" s="155" t="s">
        <v>205</v>
      </c>
      <c r="AU593" s="155" t="s">
        <v>201</v>
      </c>
      <c r="AV593" s="12" t="s">
        <v>83</v>
      </c>
      <c r="AW593" s="12" t="s">
        <v>34</v>
      </c>
      <c r="AX593" s="12" t="s">
        <v>76</v>
      </c>
      <c r="AY593" s="155" t="s">
        <v>191</v>
      </c>
    </row>
    <row r="594" spans="2:65" s="12" customFormat="1">
      <c r="B594" s="153"/>
      <c r="D594" s="154" t="s">
        <v>205</v>
      </c>
      <c r="E594" s="155" t="s">
        <v>1</v>
      </c>
      <c r="F594" s="156" t="s">
        <v>207</v>
      </c>
      <c r="H594" s="155" t="s">
        <v>1</v>
      </c>
      <c r="I594" s="157"/>
      <c r="L594" s="153"/>
      <c r="M594" s="158"/>
      <c r="T594" s="159"/>
      <c r="AT594" s="155" t="s">
        <v>205</v>
      </c>
      <c r="AU594" s="155" t="s">
        <v>201</v>
      </c>
      <c r="AV594" s="12" t="s">
        <v>83</v>
      </c>
      <c r="AW594" s="12" t="s">
        <v>34</v>
      </c>
      <c r="AX594" s="12" t="s">
        <v>76</v>
      </c>
      <c r="AY594" s="155" t="s">
        <v>191</v>
      </c>
    </row>
    <row r="595" spans="2:65" s="12" customFormat="1">
      <c r="B595" s="153"/>
      <c r="D595" s="154" t="s">
        <v>205</v>
      </c>
      <c r="E595" s="155" t="s">
        <v>1</v>
      </c>
      <c r="F595" s="156" t="s">
        <v>208</v>
      </c>
      <c r="H595" s="155" t="s">
        <v>1</v>
      </c>
      <c r="I595" s="157"/>
      <c r="L595" s="153"/>
      <c r="M595" s="158"/>
      <c r="T595" s="159"/>
      <c r="AT595" s="155" t="s">
        <v>205</v>
      </c>
      <c r="AU595" s="155" t="s">
        <v>201</v>
      </c>
      <c r="AV595" s="12" t="s">
        <v>83</v>
      </c>
      <c r="AW595" s="12" t="s">
        <v>34</v>
      </c>
      <c r="AX595" s="12" t="s">
        <v>76</v>
      </c>
      <c r="AY595" s="155" t="s">
        <v>191</v>
      </c>
    </row>
    <row r="596" spans="2:65" s="12" customFormat="1">
      <c r="B596" s="153"/>
      <c r="D596" s="154" t="s">
        <v>205</v>
      </c>
      <c r="E596" s="155" t="s">
        <v>1</v>
      </c>
      <c r="F596" s="156" t="s">
        <v>573</v>
      </c>
      <c r="H596" s="155" t="s">
        <v>1</v>
      </c>
      <c r="I596" s="157"/>
      <c r="L596" s="153"/>
      <c r="M596" s="158"/>
      <c r="T596" s="159"/>
      <c r="AT596" s="155" t="s">
        <v>205</v>
      </c>
      <c r="AU596" s="155" t="s">
        <v>201</v>
      </c>
      <c r="AV596" s="12" t="s">
        <v>83</v>
      </c>
      <c r="AW596" s="12" t="s">
        <v>34</v>
      </c>
      <c r="AX596" s="12" t="s">
        <v>76</v>
      </c>
      <c r="AY596" s="155" t="s">
        <v>191</v>
      </c>
    </row>
    <row r="597" spans="2:65" s="13" customFormat="1">
      <c r="B597" s="160"/>
      <c r="D597" s="154" t="s">
        <v>205</v>
      </c>
      <c r="E597" s="161" t="s">
        <v>1</v>
      </c>
      <c r="F597" s="162" t="s">
        <v>574</v>
      </c>
      <c r="H597" s="163">
        <v>40.467500000000001</v>
      </c>
      <c r="I597" s="164"/>
      <c r="L597" s="160"/>
      <c r="M597" s="165"/>
      <c r="T597" s="166"/>
      <c r="AT597" s="161" t="s">
        <v>205</v>
      </c>
      <c r="AU597" s="161" t="s">
        <v>201</v>
      </c>
      <c r="AV597" s="13" t="s">
        <v>85</v>
      </c>
      <c r="AW597" s="13" t="s">
        <v>34</v>
      </c>
      <c r="AX597" s="13" t="s">
        <v>76</v>
      </c>
      <c r="AY597" s="161" t="s">
        <v>191</v>
      </c>
    </row>
    <row r="598" spans="2:65" s="13" customFormat="1">
      <c r="B598" s="160"/>
      <c r="D598" s="154" t="s">
        <v>205</v>
      </c>
      <c r="E598" s="161" t="s">
        <v>1</v>
      </c>
      <c r="F598" s="162" t="s">
        <v>575</v>
      </c>
      <c r="H598" s="163">
        <v>1.375</v>
      </c>
      <c r="I598" s="164"/>
      <c r="L598" s="160"/>
      <c r="M598" s="165"/>
      <c r="T598" s="166"/>
      <c r="AT598" s="161" t="s">
        <v>205</v>
      </c>
      <c r="AU598" s="161" t="s">
        <v>201</v>
      </c>
      <c r="AV598" s="13" t="s">
        <v>85</v>
      </c>
      <c r="AW598" s="13" t="s">
        <v>34</v>
      </c>
      <c r="AX598" s="13" t="s">
        <v>76</v>
      </c>
      <c r="AY598" s="161" t="s">
        <v>191</v>
      </c>
    </row>
    <row r="599" spans="2:65" s="14" customFormat="1">
      <c r="B599" s="167"/>
      <c r="D599" s="154" t="s">
        <v>205</v>
      </c>
      <c r="E599" s="168" t="s">
        <v>1</v>
      </c>
      <c r="F599" s="169" t="s">
        <v>217</v>
      </c>
      <c r="H599" s="170">
        <v>41.842500000000001</v>
      </c>
      <c r="I599" s="171"/>
      <c r="L599" s="167"/>
      <c r="M599" s="172"/>
      <c r="T599" s="173"/>
      <c r="AT599" s="168" t="s">
        <v>205</v>
      </c>
      <c r="AU599" s="168" t="s">
        <v>201</v>
      </c>
      <c r="AV599" s="14" t="s">
        <v>200</v>
      </c>
      <c r="AW599" s="14" t="s">
        <v>34</v>
      </c>
      <c r="AX599" s="14" t="s">
        <v>83</v>
      </c>
      <c r="AY599" s="168" t="s">
        <v>191</v>
      </c>
    </row>
    <row r="600" spans="2:65" s="1" customFormat="1" ht="26.45" customHeight="1">
      <c r="B600" s="32"/>
      <c r="C600" s="136" t="s">
        <v>581</v>
      </c>
      <c r="D600" s="136" t="s">
        <v>195</v>
      </c>
      <c r="E600" s="137" t="s">
        <v>582</v>
      </c>
      <c r="F600" s="138" t="s">
        <v>583</v>
      </c>
      <c r="G600" s="139" t="s">
        <v>403</v>
      </c>
      <c r="H600" s="140">
        <v>22.3</v>
      </c>
      <c r="I600" s="141"/>
      <c r="J600" s="142">
        <f>ROUND(I600*H600,2)</f>
        <v>0</v>
      </c>
      <c r="K600" s="138" t="s">
        <v>199</v>
      </c>
      <c r="L600" s="32"/>
      <c r="M600" s="143" t="s">
        <v>1</v>
      </c>
      <c r="N600" s="144" t="s">
        <v>41</v>
      </c>
      <c r="P600" s="145">
        <f>O600*H600</f>
        <v>0</v>
      </c>
      <c r="Q600" s="145">
        <v>0</v>
      </c>
      <c r="R600" s="145">
        <f>Q600*H600</f>
        <v>0</v>
      </c>
      <c r="S600" s="145">
        <v>0</v>
      </c>
      <c r="T600" s="146">
        <f>S600*H600</f>
        <v>0</v>
      </c>
      <c r="AR600" s="147" t="s">
        <v>200</v>
      </c>
      <c r="AT600" s="147" t="s">
        <v>195</v>
      </c>
      <c r="AU600" s="147" t="s">
        <v>201</v>
      </c>
      <c r="AY600" s="17" t="s">
        <v>191</v>
      </c>
      <c r="BE600" s="148">
        <f>IF(N600="základní",J600,0)</f>
        <v>0</v>
      </c>
      <c r="BF600" s="148">
        <f>IF(N600="snížená",J600,0)</f>
        <v>0</v>
      </c>
      <c r="BG600" s="148">
        <f>IF(N600="zákl. přenesená",J600,0)</f>
        <v>0</v>
      </c>
      <c r="BH600" s="148">
        <f>IF(N600="sníž. přenesená",J600,0)</f>
        <v>0</v>
      </c>
      <c r="BI600" s="148">
        <f>IF(N600="nulová",J600,0)</f>
        <v>0</v>
      </c>
      <c r="BJ600" s="17" t="s">
        <v>83</v>
      </c>
      <c r="BK600" s="148">
        <f>ROUND(I600*H600,2)</f>
        <v>0</v>
      </c>
      <c r="BL600" s="17" t="s">
        <v>200</v>
      </c>
      <c r="BM600" s="147" t="s">
        <v>584</v>
      </c>
    </row>
    <row r="601" spans="2:65" s="1" customFormat="1">
      <c r="B601" s="32"/>
      <c r="D601" s="149" t="s">
        <v>203</v>
      </c>
      <c r="F601" s="150" t="s">
        <v>585</v>
      </c>
      <c r="I601" s="151"/>
      <c r="L601" s="32"/>
      <c r="M601" s="152"/>
      <c r="T601" s="56"/>
      <c r="AT601" s="17" t="s">
        <v>203</v>
      </c>
      <c r="AU601" s="17" t="s">
        <v>201</v>
      </c>
    </row>
    <row r="602" spans="2:65" s="12" customFormat="1">
      <c r="B602" s="153"/>
      <c r="D602" s="154" t="s">
        <v>205</v>
      </c>
      <c r="E602" s="155" t="s">
        <v>1</v>
      </c>
      <c r="F602" s="156" t="s">
        <v>347</v>
      </c>
      <c r="H602" s="155" t="s">
        <v>1</v>
      </c>
      <c r="I602" s="157"/>
      <c r="L602" s="153"/>
      <c r="M602" s="158"/>
      <c r="T602" s="159"/>
      <c r="AT602" s="155" t="s">
        <v>205</v>
      </c>
      <c r="AU602" s="155" t="s">
        <v>201</v>
      </c>
      <c r="AV602" s="12" t="s">
        <v>83</v>
      </c>
      <c r="AW602" s="12" t="s">
        <v>34</v>
      </c>
      <c r="AX602" s="12" t="s">
        <v>76</v>
      </c>
      <c r="AY602" s="155" t="s">
        <v>191</v>
      </c>
    </row>
    <row r="603" spans="2:65" s="12" customFormat="1">
      <c r="B603" s="153"/>
      <c r="D603" s="154" t="s">
        <v>205</v>
      </c>
      <c r="E603" s="155" t="s">
        <v>1</v>
      </c>
      <c r="F603" s="156" t="s">
        <v>207</v>
      </c>
      <c r="H603" s="155" t="s">
        <v>1</v>
      </c>
      <c r="I603" s="157"/>
      <c r="L603" s="153"/>
      <c r="M603" s="158"/>
      <c r="T603" s="159"/>
      <c r="AT603" s="155" t="s">
        <v>205</v>
      </c>
      <c r="AU603" s="155" t="s">
        <v>201</v>
      </c>
      <c r="AV603" s="12" t="s">
        <v>83</v>
      </c>
      <c r="AW603" s="12" t="s">
        <v>34</v>
      </c>
      <c r="AX603" s="12" t="s">
        <v>76</v>
      </c>
      <c r="AY603" s="155" t="s">
        <v>191</v>
      </c>
    </row>
    <row r="604" spans="2:65" s="12" customFormat="1">
      <c r="B604" s="153"/>
      <c r="D604" s="154" t="s">
        <v>205</v>
      </c>
      <c r="E604" s="155" t="s">
        <v>1</v>
      </c>
      <c r="F604" s="156" t="s">
        <v>208</v>
      </c>
      <c r="H604" s="155" t="s">
        <v>1</v>
      </c>
      <c r="I604" s="157"/>
      <c r="L604" s="153"/>
      <c r="M604" s="158"/>
      <c r="T604" s="159"/>
      <c r="AT604" s="155" t="s">
        <v>205</v>
      </c>
      <c r="AU604" s="155" t="s">
        <v>201</v>
      </c>
      <c r="AV604" s="12" t="s">
        <v>83</v>
      </c>
      <c r="AW604" s="12" t="s">
        <v>34</v>
      </c>
      <c r="AX604" s="12" t="s">
        <v>76</v>
      </c>
      <c r="AY604" s="155" t="s">
        <v>191</v>
      </c>
    </row>
    <row r="605" spans="2:65" s="12" customFormat="1">
      <c r="B605" s="153"/>
      <c r="D605" s="154" t="s">
        <v>205</v>
      </c>
      <c r="E605" s="155" t="s">
        <v>1</v>
      </c>
      <c r="F605" s="156" t="s">
        <v>573</v>
      </c>
      <c r="H605" s="155" t="s">
        <v>1</v>
      </c>
      <c r="I605" s="157"/>
      <c r="L605" s="153"/>
      <c r="M605" s="158"/>
      <c r="T605" s="159"/>
      <c r="AT605" s="155" t="s">
        <v>205</v>
      </c>
      <c r="AU605" s="155" t="s">
        <v>201</v>
      </c>
      <c r="AV605" s="12" t="s">
        <v>83</v>
      </c>
      <c r="AW605" s="12" t="s">
        <v>34</v>
      </c>
      <c r="AX605" s="12" t="s">
        <v>76</v>
      </c>
      <c r="AY605" s="155" t="s">
        <v>191</v>
      </c>
    </row>
    <row r="606" spans="2:65" s="13" customFormat="1">
      <c r="B606" s="160"/>
      <c r="D606" s="154" t="s">
        <v>205</v>
      </c>
      <c r="E606" s="161" t="s">
        <v>1</v>
      </c>
      <c r="F606" s="162" t="s">
        <v>586</v>
      </c>
      <c r="H606" s="163">
        <v>22.3</v>
      </c>
      <c r="I606" s="164"/>
      <c r="L606" s="160"/>
      <c r="M606" s="165"/>
      <c r="T606" s="166"/>
      <c r="AT606" s="161" t="s">
        <v>205</v>
      </c>
      <c r="AU606" s="161" t="s">
        <v>201</v>
      </c>
      <c r="AV606" s="13" t="s">
        <v>85</v>
      </c>
      <c r="AW606" s="13" t="s">
        <v>34</v>
      </c>
      <c r="AX606" s="13" t="s">
        <v>76</v>
      </c>
      <c r="AY606" s="161" t="s">
        <v>191</v>
      </c>
    </row>
    <row r="607" spans="2:65" s="14" customFormat="1">
      <c r="B607" s="167"/>
      <c r="D607" s="154" t="s">
        <v>205</v>
      </c>
      <c r="E607" s="168" t="s">
        <v>1</v>
      </c>
      <c r="F607" s="169" t="s">
        <v>217</v>
      </c>
      <c r="H607" s="170">
        <v>22.3</v>
      </c>
      <c r="I607" s="171"/>
      <c r="L607" s="167"/>
      <c r="M607" s="172"/>
      <c r="T607" s="173"/>
      <c r="AT607" s="168" t="s">
        <v>205</v>
      </c>
      <c r="AU607" s="168" t="s">
        <v>201</v>
      </c>
      <c r="AV607" s="14" t="s">
        <v>200</v>
      </c>
      <c r="AW607" s="14" t="s">
        <v>34</v>
      </c>
      <c r="AX607" s="14" t="s">
        <v>83</v>
      </c>
      <c r="AY607" s="168" t="s">
        <v>191</v>
      </c>
    </row>
    <row r="608" spans="2:65" s="1" customFormat="1" ht="26.45" customHeight="1">
      <c r="B608" s="32"/>
      <c r="C608" s="181" t="s">
        <v>587</v>
      </c>
      <c r="D608" s="181" t="s">
        <v>388</v>
      </c>
      <c r="E608" s="182" t="s">
        <v>588</v>
      </c>
      <c r="F608" s="183" t="s">
        <v>589</v>
      </c>
      <c r="G608" s="184" t="s">
        <v>403</v>
      </c>
      <c r="H608" s="185">
        <v>22.3</v>
      </c>
      <c r="I608" s="186"/>
      <c r="J608" s="187">
        <f>ROUND(I608*H608,2)</f>
        <v>0</v>
      </c>
      <c r="K608" s="183" t="s">
        <v>199</v>
      </c>
      <c r="L608" s="188"/>
      <c r="M608" s="189" t="s">
        <v>1</v>
      </c>
      <c r="N608" s="190" t="s">
        <v>41</v>
      </c>
      <c r="P608" s="145">
        <f>O608*H608</f>
        <v>0</v>
      </c>
      <c r="Q608" s="145">
        <v>1.2E-4</v>
      </c>
      <c r="R608" s="145">
        <f>Q608*H608</f>
        <v>2.676E-3</v>
      </c>
      <c r="S608" s="145">
        <v>0</v>
      </c>
      <c r="T608" s="146">
        <f>S608*H608</f>
        <v>0</v>
      </c>
      <c r="AR608" s="147" t="s">
        <v>253</v>
      </c>
      <c r="AT608" s="147" t="s">
        <v>388</v>
      </c>
      <c r="AU608" s="147" t="s">
        <v>201</v>
      </c>
      <c r="AY608" s="17" t="s">
        <v>191</v>
      </c>
      <c r="BE608" s="148">
        <f>IF(N608="základní",J608,0)</f>
        <v>0</v>
      </c>
      <c r="BF608" s="148">
        <f>IF(N608="snížená",J608,0)</f>
        <v>0</v>
      </c>
      <c r="BG608" s="148">
        <f>IF(N608="zákl. přenesená",J608,0)</f>
        <v>0</v>
      </c>
      <c r="BH608" s="148">
        <f>IF(N608="sníž. přenesená",J608,0)</f>
        <v>0</v>
      </c>
      <c r="BI608" s="148">
        <f>IF(N608="nulová",J608,0)</f>
        <v>0</v>
      </c>
      <c r="BJ608" s="17" t="s">
        <v>83</v>
      </c>
      <c r="BK608" s="148">
        <f>ROUND(I608*H608,2)</f>
        <v>0</v>
      </c>
      <c r="BL608" s="17" t="s">
        <v>200</v>
      </c>
      <c r="BM608" s="147" t="s">
        <v>590</v>
      </c>
    </row>
    <row r="609" spans="2:65" s="1" customFormat="1" ht="26.45" customHeight="1">
      <c r="B609" s="32"/>
      <c r="C609" s="136" t="s">
        <v>591</v>
      </c>
      <c r="D609" s="136" t="s">
        <v>195</v>
      </c>
      <c r="E609" s="137" t="s">
        <v>592</v>
      </c>
      <c r="F609" s="138" t="s">
        <v>593</v>
      </c>
      <c r="G609" s="139" t="s">
        <v>403</v>
      </c>
      <c r="H609" s="140">
        <v>5.5</v>
      </c>
      <c r="I609" s="141"/>
      <c r="J609" s="142">
        <f>ROUND(I609*H609,2)</f>
        <v>0</v>
      </c>
      <c r="K609" s="138" t="s">
        <v>199</v>
      </c>
      <c r="L609" s="32"/>
      <c r="M609" s="143" t="s">
        <v>1</v>
      </c>
      <c r="N609" s="144" t="s">
        <v>41</v>
      </c>
      <c r="P609" s="145">
        <f>O609*H609</f>
        <v>0</v>
      </c>
      <c r="Q609" s="145">
        <v>0</v>
      </c>
      <c r="R609" s="145">
        <f>Q609*H609</f>
        <v>0</v>
      </c>
      <c r="S609" s="145">
        <v>0</v>
      </c>
      <c r="T609" s="146">
        <f>S609*H609</f>
        <v>0</v>
      </c>
      <c r="AR609" s="147" t="s">
        <v>200</v>
      </c>
      <c r="AT609" s="147" t="s">
        <v>195</v>
      </c>
      <c r="AU609" s="147" t="s">
        <v>201</v>
      </c>
      <c r="AY609" s="17" t="s">
        <v>191</v>
      </c>
      <c r="BE609" s="148">
        <f>IF(N609="základní",J609,0)</f>
        <v>0</v>
      </c>
      <c r="BF609" s="148">
        <f>IF(N609="snížená",J609,0)</f>
        <v>0</v>
      </c>
      <c r="BG609" s="148">
        <f>IF(N609="zákl. přenesená",J609,0)</f>
        <v>0</v>
      </c>
      <c r="BH609" s="148">
        <f>IF(N609="sníž. přenesená",J609,0)</f>
        <v>0</v>
      </c>
      <c r="BI609" s="148">
        <f>IF(N609="nulová",J609,0)</f>
        <v>0</v>
      </c>
      <c r="BJ609" s="17" t="s">
        <v>83</v>
      </c>
      <c r="BK609" s="148">
        <f>ROUND(I609*H609,2)</f>
        <v>0</v>
      </c>
      <c r="BL609" s="17" t="s">
        <v>200</v>
      </c>
      <c r="BM609" s="147" t="s">
        <v>594</v>
      </c>
    </row>
    <row r="610" spans="2:65" s="1" customFormat="1">
      <c r="B610" s="32"/>
      <c r="D610" s="149" t="s">
        <v>203</v>
      </c>
      <c r="F610" s="150" t="s">
        <v>595</v>
      </c>
      <c r="I610" s="151"/>
      <c r="L610" s="32"/>
      <c r="M610" s="152"/>
      <c r="T610" s="56"/>
      <c r="AT610" s="17" t="s">
        <v>203</v>
      </c>
      <c r="AU610" s="17" t="s">
        <v>201</v>
      </c>
    </row>
    <row r="611" spans="2:65" s="12" customFormat="1">
      <c r="B611" s="153"/>
      <c r="D611" s="154" t="s">
        <v>205</v>
      </c>
      <c r="E611" s="155" t="s">
        <v>1</v>
      </c>
      <c r="F611" s="156" t="s">
        <v>347</v>
      </c>
      <c r="H611" s="155" t="s">
        <v>1</v>
      </c>
      <c r="I611" s="157"/>
      <c r="L611" s="153"/>
      <c r="M611" s="158"/>
      <c r="T611" s="159"/>
      <c r="AT611" s="155" t="s">
        <v>205</v>
      </c>
      <c r="AU611" s="155" t="s">
        <v>201</v>
      </c>
      <c r="AV611" s="12" t="s">
        <v>83</v>
      </c>
      <c r="AW611" s="12" t="s">
        <v>34</v>
      </c>
      <c r="AX611" s="12" t="s">
        <v>76</v>
      </c>
      <c r="AY611" s="155" t="s">
        <v>191</v>
      </c>
    </row>
    <row r="612" spans="2:65" s="12" customFormat="1">
      <c r="B612" s="153"/>
      <c r="D612" s="154" t="s">
        <v>205</v>
      </c>
      <c r="E612" s="155" t="s">
        <v>1</v>
      </c>
      <c r="F612" s="156" t="s">
        <v>207</v>
      </c>
      <c r="H612" s="155" t="s">
        <v>1</v>
      </c>
      <c r="I612" s="157"/>
      <c r="L612" s="153"/>
      <c r="M612" s="158"/>
      <c r="T612" s="159"/>
      <c r="AT612" s="155" t="s">
        <v>205</v>
      </c>
      <c r="AU612" s="155" t="s">
        <v>201</v>
      </c>
      <c r="AV612" s="12" t="s">
        <v>83</v>
      </c>
      <c r="AW612" s="12" t="s">
        <v>34</v>
      </c>
      <c r="AX612" s="12" t="s">
        <v>76</v>
      </c>
      <c r="AY612" s="155" t="s">
        <v>191</v>
      </c>
    </row>
    <row r="613" spans="2:65" s="12" customFormat="1">
      <c r="B613" s="153"/>
      <c r="D613" s="154" t="s">
        <v>205</v>
      </c>
      <c r="E613" s="155" t="s">
        <v>1</v>
      </c>
      <c r="F613" s="156" t="s">
        <v>208</v>
      </c>
      <c r="H613" s="155" t="s">
        <v>1</v>
      </c>
      <c r="I613" s="157"/>
      <c r="L613" s="153"/>
      <c r="M613" s="158"/>
      <c r="T613" s="159"/>
      <c r="AT613" s="155" t="s">
        <v>205</v>
      </c>
      <c r="AU613" s="155" t="s">
        <v>201</v>
      </c>
      <c r="AV613" s="12" t="s">
        <v>83</v>
      </c>
      <c r="AW613" s="12" t="s">
        <v>34</v>
      </c>
      <c r="AX613" s="12" t="s">
        <v>76</v>
      </c>
      <c r="AY613" s="155" t="s">
        <v>191</v>
      </c>
    </row>
    <row r="614" spans="2:65" s="12" customFormat="1">
      <c r="B614" s="153"/>
      <c r="D614" s="154" t="s">
        <v>205</v>
      </c>
      <c r="E614" s="155" t="s">
        <v>1</v>
      </c>
      <c r="F614" s="156" t="s">
        <v>573</v>
      </c>
      <c r="H614" s="155" t="s">
        <v>1</v>
      </c>
      <c r="I614" s="157"/>
      <c r="L614" s="153"/>
      <c r="M614" s="158"/>
      <c r="T614" s="159"/>
      <c r="AT614" s="155" t="s">
        <v>205</v>
      </c>
      <c r="AU614" s="155" t="s">
        <v>201</v>
      </c>
      <c r="AV614" s="12" t="s">
        <v>83</v>
      </c>
      <c r="AW614" s="12" t="s">
        <v>34</v>
      </c>
      <c r="AX614" s="12" t="s">
        <v>76</v>
      </c>
      <c r="AY614" s="155" t="s">
        <v>191</v>
      </c>
    </row>
    <row r="615" spans="2:65" s="13" customFormat="1">
      <c r="B615" s="160"/>
      <c r="D615" s="154" t="s">
        <v>205</v>
      </c>
      <c r="E615" s="161" t="s">
        <v>1</v>
      </c>
      <c r="F615" s="162" t="s">
        <v>596</v>
      </c>
      <c r="H615" s="163">
        <v>5.5</v>
      </c>
      <c r="I615" s="164"/>
      <c r="L615" s="160"/>
      <c r="M615" s="165"/>
      <c r="T615" s="166"/>
      <c r="AT615" s="161" t="s">
        <v>205</v>
      </c>
      <c r="AU615" s="161" t="s">
        <v>201</v>
      </c>
      <c r="AV615" s="13" t="s">
        <v>85</v>
      </c>
      <c r="AW615" s="13" t="s">
        <v>34</v>
      </c>
      <c r="AX615" s="13" t="s">
        <v>76</v>
      </c>
      <c r="AY615" s="161" t="s">
        <v>191</v>
      </c>
    </row>
    <row r="616" spans="2:65" s="14" customFormat="1">
      <c r="B616" s="167"/>
      <c r="D616" s="154" t="s">
        <v>205</v>
      </c>
      <c r="E616" s="168" t="s">
        <v>1</v>
      </c>
      <c r="F616" s="169" t="s">
        <v>217</v>
      </c>
      <c r="H616" s="170">
        <v>5.5</v>
      </c>
      <c r="I616" s="171"/>
      <c r="L616" s="167"/>
      <c r="M616" s="172"/>
      <c r="T616" s="173"/>
      <c r="AT616" s="168" t="s">
        <v>205</v>
      </c>
      <c r="AU616" s="168" t="s">
        <v>201</v>
      </c>
      <c r="AV616" s="14" t="s">
        <v>200</v>
      </c>
      <c r="AW616" s="14" t="s">
        <v>34</v>
      </c>
      <c r="AX616" s="14" t="s">
        <v>83</v>
      </c>
      <c r="AY616" s="168" t="s">
        <v>191</v>
      </c>
    </row>
    <row r="617" spans="2:65" s="1" customFormat="1" ht="26.45" customHeight="1">
      <c r="B617" s="32"/>
      <c r="C617" s="181" t="s">
        <v>597</v>
      </c>
      <c r="D617" s="181" t="s">
        <v>388</v>
      </c>
      <c r="E617" s="182" t="s">
        <v>598</v>
      </c>
      <c r="F617" s="183" t="s">
        <v>599</v>
      </c>
      <c r="G617" s="184" t="s">
        <v>403</v>
      </c>
      <c r="H617" s="185">
        <v>5.7750000000000004</v>
      </c>
      <c r="I617" s="186"/>
      <c r="J617" s="187">
        <f>ROUND(I617*H617,2)</f>
        <v>0</v>
      </c>
      <c r="K617" s="183" t="s">
        <v>199</v>
      </c>
      <c r="L617" s="188"/>
      <c r="M617" s="189" t="s">
        <v>1</v>
      </c>
      <c r="N617" s="190" t="s">
        <v>41</v>
      </c>
      <c r="P617" s="145">
        <f>O617*H617</f>
        <v>0</v>
      </c>
      <c r="Q617" s="145">
        <v>2.9999999999999997E-4</v>
      </c>
      <c r="R617" s="145">
        <f>Q617*H617</f>
        <v>1.7324999999999999E-3</v>
      </c>
      <c r="S617" s="145">
        <v>0</v>
      </c>
      <c r="T617" s="146">
        <f>S617*H617</f>
        <v>0</v>
      </c>
      <c r="AR617" s="147" t="s">
        <v>253</v>
      </c>
      <c r="AT617" s="147" t="s">
        <v>388</v>
      </c>
      <c r="AU617" s="147" t="s">
        <v>201</v>
      </c>
      <c r="AY617" s="17" t="s">
        <v>191</v>
      </c>
      <c r="BE617" s="148">
        <f>IF(N617="základní",J617,0)</f>
        <v>0</v>
      </c>
      <c r="BF617" s="148">
        <f>IF(N617="snížená",J617,0)</f>
        <v>0</v>
      </c>
      <c r="BG617" s="148">
        <f>IF(N617="zákl. přenesená",J617,0)</f>
        <v>0</v>
      </c>
      <c r="BH617" s="148">
        <f>IF(N617="sníž. přenesená",J617,0)</f>
        <v>0</v>
      </c>
      <c r="BI617" s="148">
        <f>IF(N617="nulová",J617,0)</f>
        <v>0</v>
      </c>
      <c r="BJ617" s="17" t="s">
        <v>83</v>
      </c>
      <c r="BK617" s="148">
        <f>ROUND(I617*H617,2)</f>
        <v>0</v>
      </c>
      <c r="BL617" s="17" t="s">
        <v>200</v>
      </c>
      <c r="BM617" s="147" t="s">
        <v>600</v>
      </c>
    </row>
    <row r="618" spans="2:65" s="13" customFormat="1">
      <c r="B618" s="160"/>
      <c r="D618" s="154" t="s">
        <v>205</v>
      </c>
      <c r="F618" s="162" t="s">
        <v>601</v>
      </c>
      <c r="H618" s="163">
        <v>5.7750000000000004</v>
      </c>
      <c r="I618" s="164"/>
      <c r="L618" s="160"/>
      <c r="M618" s="165"/>
      <c r="T618" s="166"/>
      <c r="AT618" s="161" t="s">
        <v>205</v>
      </c>
      <c r="AU618" s="161" t="s">
        <v>201</v>
      </c>
      <c r="AV618" s="13" t="s">
        <v>85</v>
      </c>
      <c r="AW618" s="13" t="s">
        <v>4</v>
      </c>
      <c r="AX618" s="13" t="s">
        <v>83</v>
      </c>
      <c r="AY618" s="161" t="s">
        <v>191</v>
      </c>
    </row>
    <row r="619" spans="2:65" s="1" customFormat="1" ht="26.45" customHeight="1">
      <c r="B619" s="32"/>
      <c r="C619" s="136" t="s">
        <v>602</v>
      </c>
      <c r="D619" s="136" t="s">
        <v>195</v>
      </c>
      <c r="E619" s="137" t="s">
        <v>603</v>
      </c>
      <c r="F619" s="138" t="s">
        <v>604</v>
      </c>
      <c r="G619" s="139" t="s">
        <v>289</v>
      </c>
      <c r="H619" s="140">
        <v>41.843000000000004</v>
      </c>
      <c r="I619" s="141"/>
      <c r="J619" s="142">
        <f>ROUND(I619*H619,2)</f>
        <v>0</v>
      </c>
      <c r="K619" s="138" t="s">
        <v>199</v>
      </c>
      <c r="L619" s="32"/>
      <c r="M619" s="143" t="s">
        <v>1</v>
      </c>
      <c r="N619" s="144" t="s">
        <v>41</v>
      </c>
      <c r="P619" s="145">
        <f>O619*H619</f>
        <v>0</v>
      </c>
      <c r="Q619" s="145">
        <v>2.0000000000000001E-4</v>
      </c>
      <c r="R619" s="145">
        <f>Q619*H619</f>
        <v>8.3686000000000003E-3</v>
      </c>
      <c r="S619" s="145">
        <v>0</v>
      </c>
      <c r="T619" s="146">
        <f>S619*H619</f>
        <v>0</v>
      </c>
      <c r="AR619" s="147" t="s">
        <v>200</v>
      </c>
      <c r="AT619" s="147" t="s">
        <v>195</v>
      </c>
      <c r="AU619" s="147" t="s">
        <v>201</v>
      </c>
      <c r="AY619" s="17" t="s">
        <v>191</v>
      </c>
      <c r="BE619" s="148">
        <f>IF(N619="základní",J619,0)</f>
        <v>0</v>
      </c>
      <c r="BF619" s="148">
        <f>IF(N619="snížená",J619,0)</f>
        <v>0</v>
      </c>
      <c r="BG619" s="148">
        <f>IF(N619="zákl. přenesená",J619,0)</f>
        <v>0</v>
      </c>
      <c r="BH619" s="148">
        <f>IF(N619="sníž. přenesená",J619,0)</f>
        <v>0</v>
      </c>
      <c r="BI619" s="148">
        <f>IF(N619="nulová",J619,0)</f>
        <v>0</v>
      </c>
      <c r="BJ619" s="17" t="s">
        <v>83</v>
      </c>
      <c r="BK619" s="148">
        <f>ROUND(I619*H619,2)</f>
        <v>0</v>
      </c>
      <c r="BL619" s="17" t="s">
        <v>200</v>
      </c>
      <c r="BM619" s="147" t="s">
        <v>605</v>
      </c>
    </row>
    <row r="620" spans="2:65" s="1" customFormat="1">
      <c r="B620" s="32"/>
      <c r="D620" s="149" t="s">
        <v>203</v>
      </c>
      <c r="F620" s="150" t="s">
        <v>606</v>
      </c>
      <c r="I620" s="151"/>
      <c r="L620" s="32"/>
      <c r="M620" s="152"/>
      <c r="T620" s="56"/>
      <c r="AT620" s="17" t="s">
        <v>203</v>
      </c>
      <c r="AU620" s="17" t="s">
        <v>201</v>
      </c>
    </row>
    <row r="621" spans="2:65" s="12" customFormat="1">
      <c r="B621" s="153"/>
      <c r="D621" s="154" t="s">
        <v>205</v>
      </c>
      <c r="E621" s="155" t="s">
        <v>1</v>
      </c>
      <c r="F621" s="156" t="s">
        <v>347</v>
      </c>
      <c r="H621" s="155" t="s">
        <v>1</v>
      </c>
      <c r="I621" s="157"/>
      <c r="L621" s="153"/>
      <c r="M621" s="158"/>
      <c r="T621" s="159"/>
      <c r="AT621" s="155" t="s">
        <v>205</v>
      </c>
      <c r="AU621" s="155" t="s">
        <v>201</v>
      </c>
      <c r="AV621" s="12" t="s">
        <v>83</v>
      </c>
      <c r="AW621" s="12" t="s">
        <v>34</v>
      </c>
      <c r="AX621" s="12" t="s">
        <v>76</v>
      </c>
      <c r="AY621" s="155" t="s">
        <v>191</v>
      </c>
    </row>
    <row r="622" spans="2:65" s="12" customFormat="1">
      <c r="B622" s="153"/>
      <c r="D622" s="154" t="s">
        <v>205</v>
      </c>
      <c r="E622" s="155" t="s">
        <v>1</v>
      </c>
      <c r="F622" s="156" t="s">
        <v>207</v>
      </c>
      <c r="H622" s="155" t="s">
        <v>1</v>
      </c>
      <c r="I622" s="157"/>
      <c r="L622" s="153"/>
      <c r="M622" s="158"/>
      <c r="T622" s="159"/>
      <c r="AT622" s="155" t="s">
        <v>205</v>
      </c>
      <c r="AU622" s="155" t="s">
        <v>201</v>
      </c>
      <c r="AV622" s="12" t="s">
        <v>83</v>
      </c>
      <c r="AW622" s="12" t="s">
        <v>34</v>
      </c>
      <c r="AX622" s="12" t="s">
        <v>76</v>
      </c>
      <c r="AY622" s="155" t="s">
        <v>191</v>
      </c>
    </row>
    <row r="623" spans="2:65" s="12" customFormat="1">
      <c r="B623" s="153"/>
      <c r="D623" s="154" t="s">
        <v>205</v>
      </c>
      <c r="E623" s="155" t="s">
        <v>1</v>
      </c>
      <c r="F623" s="156" t="s">
        <v>208</v>
      </c>
      <c r="H623" s="155" t="s">
        <v>1</v>
      </c>
      <c r="I623" s="157"/>
      <c r="L623" s="153"/>
      <c r="M623" s="158"/>
      <c r="T623" s="159"/>
      <c r="AT623" s="155" t="s">
        <v>205</v>
      </c>
      <c r="AU623" s="155" t="s">
        <v>201</v>
      </c>
      <c r="AV623" s="12" t="s">
        <v>83</v>
      </c>
      <c r="AW623" s="12" t="s">
        <v>34</v>
      </c>
      <c r="AX623" s="12" t="s">
        <v>76</v>
      </c>
      <c r="AY623" s="155" t="s">
        <v>191</v>
      </c>
    </row>
    <row r="624" spans="2:65" s="12" customFormat="1">
      <c r="B624" s="153"/>
      <c r="D624" s="154" t="s">
        <v>205</v>
      </c>
      <c r="E624" s="155" t="s">
        <v>1</v>
      </c>
      <c r="F624" s="156" t="s">
        <v>573</v>
      </c>
      <c r="H624" s="155" t="s">
        <v>1</v>
      </c>
      <c r="I624" s="157"/>
      <c r="L624" s="153"/>
      <c r="M624" s="158"/>
      <c r="T624" s="159"/>
      <c r="AT624" s="155" t="s">
        <v>205</v>
      </c>
      <c r="AU624" s="155" t="s">
        <v>201</v>
      </c>
      <c r="AV624" s="12" t="s">
        <v>83</v>
      </c>
      <c r="AW624" s="12" t="s">
        <v>34</v>
      </c>
      <c r="AX624" s="12" t="s">
        <v>76</v>
      </c>
      <c r="AY624" s="155" t="s">
        <v>191</v>
      </c>
    </row>
    <row r="625" spans="2:65" s="13" customFormat="1">
      <c r="B625" s="160"/>
      <c r="D625" s="154" t="s">
        <v>205</v>
      </c>
      <c r="E625" s="161" t="s">
        <v>1</v>
      </c>
      <c r="F625" s="162" t="s">
        <v>574</v>
      </c>
      <c r="H625" s="163">
        <v>40.467500000000001</v>
      </c>
      <c r="I625" s="164"/>
      <c r="L625" s="160"/>
      <c r="M625" s="165"/>
      <c r="T625" s="166"/>
      <c r="AT625" s="161" t="s">
        <v>205</v>
      </c>
      <c r="AU625" s="161" t="s">
        <v>201</v>
      </c>
      <c r="AV625" s="13" t="s">
        <v>85</v>
      </c>
      <c r="AW625" s="13" t="s">
        <v>34</v>
      </c>
      <c r="AX625" s="13" t="s">
        <v>76</v>
      </c>
      <c r="AY625" s="161" t="s">
        <v>191</v>
      </c>
    </row>
    <row r="626" spans="2:65" s="13" customFormat="1">
      <c r="B626" s="160"/>
      <c r="D626" s="154" t="s">
        <v>205</v>
      </c>
      <c r="E626" s="161" t="s">
        <v>1</v>
      </c>
      <c r="F626" s="162" t="s">
        <v>575</v>
      </c>
      <c r="H626" s="163">
        <v>1.375</v>
      </c>
      <c r="I626" s="164"/>
      <c r="L626" s="160"/>
      <c r="M626" s="165"/>
      <c r="T626" s="166"/>
      <c r="AT626" s="161" t="s">
        <v>205</v>
      </c>
      <c r="AU626" s="161" t="s">
        <v>201</v>
      </c>
      <c r="AV626" s="13" t="s">
        <v>85</v>
      </c>
      <c r="AW626" s="13" t="s">
        <v>34</v>
      </c>
      <c r="AX626" s="13" t="s">
        <v>76</v>
      </c>
      <c r="AY626" s="161" t="s">
        <v>191</v>
      </c>
    </row>
    <row r="627" spans="2:65" s="14" customFormat="1">
      <c r="B627" s="167"/>
      <c r="D627" s="154" t="s">
        <v>205</v>
      </c>
      <c r="E627" s="168" t="s">
        <v>1</v>
      </c>
      <c r="F627" s="169" t="s">
        <v>217</v>
      </c>
      <c r="H627" s="170">
        <v>41.842500000000001</v>
      </c>
      <c r="I627" s="171"/>
      <c r="L627" s="167"/>
      <c r="M627" s="172"/>
      <c r="T627" s="173"/>
      <c r="AT627" s="168" t="s">
        <v>205</v>
      </c>
      <c r="AU627" s="168" t="s">
        <v>201</v>
      </c>
      <c r="AV627" s="14" t="s">
        <v>200</v>
      </c>
      <c r="AW627" s="14" t="s">
        <v>34</v>
      </c>
      <c r="AX627" s="14" t="s">
        <v>83</v>
      </c>
      <c r="AY627" s="168" t="s">
        <v>191</v>
      </c>
    </row>
    <row r="628" spans="2:65" s="1" customFormat="1" ht="26.45" customHeight="1">
      <c r="B628" s="32"/>
      <c r="C628" s="136" t="s">
        <v>607</v>
      </c>
      <c r="D628" s="136" t="s">
        <v>195</v>
      </c>
      <c r="E628" s="137" t="s">
        <v>608</v>
      </c>
      <c r="F628" s="138" t="s">
        <v>609</v>
      </c>
      <c r="G628" s="139" t="s">
        <v>289</v>
      </c>
      <c r="H628" s="140">
        <v>41.843000000000004</v>
      </c>
      <c r="I628" s="141"/>
      <c r="J628" s="142">
        <f>ROUND(I628*H628,2)</f>
        <v>0</v>
      </c>
      <c r="K628" s="138" t="s">
        <v>199</v>
      </c>
      <c r="L628" s="32"/>
      <c r="M628" s="143" t="s">
        <v>1</v>
      </c>
      <c r="N628" s="144" t="s">
        <v>41</v>
      </c>
      <c r="P628" s="145">
        <f>O628*H628</f>
        <v>0</v>
      </c>
      <c r="Q628" s="145">
        <v>2.3630000000000002E-2</v>
      </c>
      <c r="R628" s="145">
        <f>Q628*H628</f>
        <v>0.98875009000000014</v>
      </c>
      <c r="S628" s="145">
        <v>0</v>
      </c>
      <c r="T628" s="146">
        <f>S628*H628</f>
        <v>0</v>
      </c>
      <c r="AR628" s="147" t="s">
        <v>200</v>
      </c>
      <c r="AT628" s="147" t="s">
        <v>195</v>
      </c>
      <c r="AU628" s="147" t="s">
        <v>201</v>
      </c>
      <c r="AY628" s="17" t="s">
        <v>191</v>
      </c>
      <c r="BE628" s="148">
        <f>IF(N628="základní",J628,0)</f>
        <v>0</v>
      </c>
      <c r="BF628" s="148">
        <f>IF(N628="snížená",J628,0)</f>
        <v>0</v>
      </c>
      <c r="BG628" s="148">
        <f>IF(N628="zákl. přenesená",J628,0)</f>
        <v>0</v>
      </c>
      <c r="BH628" s="148">
        <f>IF(N628="sníž. přenesená",J628,0)</f>
        <v>0</v>
      </c>
      <c r="BI628" s="148">
        <f>IF(N628="nulová",J628,0)</f>
        <v>0</v>
      </c>
      <c r="BJ628" s="17" t="s">
        <v>83</v>
      </c>
      <c r="BK628" s="148">
        <f>ROUND(I628*H628,2)</f>
        <v>0</v>
      </c>
      <c r="BL628" s="17" t="s">
        <v>200</v>
      </c>
      <c r="BM628" s="147" t="s">
        <v>610</v>
      </c>
    </row>
    <row r="629" spans="2:65" s="1" customFormat="1">
      <c r="B629" s="32"/>
      <c r="D629" s="149" t="s">
        <v>203</v>
      </c>
      <c r="F629" s="150" t="s">
        <v>611</v>
      </c>
      <c r="I629" s="151"/>
      <c r="L629" s="32"/>
      <c r="M629" s="152"/>
      <c r="T629" s="56"/>
      <c r="AT629" s="17" t="s">
        <v>203</v>
      </c>
      <c r="AU629" s="17" t="s">
        <v>201</v>
      </c>
    </row>
    <row r="630" spans="2:65" s="12" customFormat="1">
      <c r="B630" s="153"/>
      <c r="D630" s="154" t="s">
        <v>205</v>
      </c>
      <c r="E630" s="155" t="s">
        <v>1</v>
      </c>
      <c r="F630" s="156" t="s">
        <v>347</v>
      </c>
      <c r="H630" s="155" t="s">
        <v>1</v>
      </c>
      <c r="I630" s="157"/>
      <c r="L630" s="153"/>
      <c r="M630" s="158"/>
      <c r="T630" s="159"/>
      <c r="AT630" s="155" t="s">
        <v>205</v>
      </c>
      <c r="AU630" s="155" t="s">
        <v>201</v>
      </c>
      <c r="AV630" s="12" t="s">
        <v>83</v>
      </c>
      <c r="AW630" s="12" t="s">
        <v>34</v>
      </c>
      <c r="AX630" s="12" t="s">
        <v>76</v>
      </c>
      <c r="AY630" s="155" t="s">
        <v>191</v>
      </c>
    </row>
    <row r="631" spans="2:65" s="12" customFormat="1">
      <c r="B631" s="153"/>
      <c r="D631" s="154" t="s">
        <v>205</v>
      </c>
      <c r="E631" s="155" t="s">
        <v>1</v>
      </c>
      <c r="F631" s="156" t="s">
        <v>207</v>
      </c>
      <c r="H631" s="155" t="s">
        <v>1</v>
      </c>
      <c r="I631" s="157"/>
      <c r="L631" s="153"/>
      <c r="M631" s="158"/>
      <c r="T631" s="159"/>
      <c r="AT631" s="155" t="s">
        <v>205</v>
      </c>
      <c r="AU631" s="155" t="s">
        <v>201</v>
      </c>
      <c r="AV631" s="12" t="s">
        <v>83</v>
      </c>
      <c r="AW631" s="12" t="s">
        <v>34</v>
      </c>
      <c r="AX631" s="12" t="s">
        <v>76</v>
      </c>
      <c r="AY631" s="155" t="s">
        <v>191</v>
      </c>
    </row>
    <row r="632" spans="2:65" s="12" customFormat="1">
      <c r="B632" s="153"/>
      <c r="D632" s="154" t="s">
        <v>205</v>
      </c>
      <c r="E632" s="155" t="s">
        <v>1</v>
      </c>
      <c r="F632" s="156" t="s">
        <v>208</v>
      </c>
      <c r="H632" s="155" t="s">
        <v>1</v>
      </c>
      <c r="I632" s="157"/>
      <c r="L632" s="153"/>
      <c r="M632" s="158"/>
      <c r="T632" s="159"/>
      <c r="AT632" s="155" t="s">
        <v>205</v>
      </c>
      <c r="AU632" s="155" t="s">
        <v>201</v>
      </c>
      <c r="AV632" s="12" t="s">
        <v>83</v>
      </c>
      <c r="AW632" s="12" t="s">
        <v>34</v>
      </c>
      <c r="AX632" s="12" t="s">
        <v>76</v>
      </c>
      <c r="AY632" s="155" t="s">
        <v>191</v>
      </c>
    </row>
    <row r="633" spans="2:65" s="12" customFormat="1">
      <c r="B633" s="153"/>
      <c r="D633" s="154" t="s">
        <v>205</v>
      </c>
      <c r="E633" s="155" t="s">
        <v>1</v>
      </c>
      <c r="F633" s="156" t="s">
        <v>573</v>
      </c>
      <c r="H633" s="155" t="s">
        <v>1</v>
      </c>
      <c r="I633" s="157"/>
      <c r="L633" s="153"/>
      <c r="M633" s="158"/>
      <c r="T633" s="159"/>
      <c r="AT633" s="155" t="s">
        <v>205</v>
      </c>
      <c r="AU633" s="155" t="s">
        <v>201</v>
      </c>
      <c r="AV633" s="12" t="s">
        <v>83</v>
      </c>
      <c r="AW633" s="12" t="s">
        <v>34</v>
      </c>
      <c r="AX633" s="12" t="s">
        <v>76</v>
      </c>
      <c r="AY633" s="155" t="s">
        <v>191</v>
      </c>
    </row>
    <row r="634" spans="2:65" s="13" customFormat="1">
      <c r="B634" s="160"/>
      <c r="D634" s="154" t="s">
        <v>205</v>
      </c>
      <c r="E634" s="161" t="s">
        <v>1</v>
      </c>
      <c r="F634" s="162" t="s">
        <v>574</v>
      </c>
      <c r="H634" s="163">
        <v>40.467500000000001</v>
      </c>
      <c r="I634" s="164"/>
      <c r="L634" s="160"/>
      <c r="M634" s="165"/>
      <c r="T634" s="166"/>
      <c r="AT634" s="161" t="s">
        <v>205</v>
      </c>
      <c r="AU634" s="161" t="s">
        <v>201</v>
      </c>
      <c r="AV634" s="13" t="s">
        <v>85</v>
      </c>
      <c r="AW634" s="13" t="s">
        <v>34</v>
      </c>
      <c r="AX634" s="13" t="s">
        <v>76</v>
      </c>
      <c r="AY634" s="161" t="s">
        <v>191</v>
      </c>
    </row>
    <row r="635" spans="2:65" s="13" customFormat="1">
      <c r="B635" s="160"/>
      <c r="D635" s="154" t="s">
        <v>205</v>
      </c>
      <c r="E635" s="161" t="s">
        <v>1</v>
      </c>
      <c r="F635" s="162" t="s">
        <v>575</v>
      </c>
      <c r="H635" s="163">
        <v>1.375</v>
      </c>
      <c r="I635" s="164"/>
      <c r="L635" s="160"/>
      <c r="M635" s="165"/>
      <c r="T635" s="166"/>
      <c r="AT635" s="161" t="s">
        <v>205</v>
      </c>
      <c r="AU635" s="161" t="s">
        <v>201</v>
      </c>
      <c r="AV635" s="13" t="s">
        <v>85</v>
      </c>
      <c r="AW635" s="13" t="s">
        <v>34</v>
      </c>
      <c r="AX635" s="13" t="s">
        <v>76</v>
      </c>
      <c r="AY635" s="161" t="s">
        <v>191</v>
      </c>
    </row>
    <row r="636" spans="2:65" s="14" customFormat="1">
      <c r="B636" s="167"/>
      <c r="D636" s="154" t="s">
        <v>205</v>
      </c>
      <c r="E636" s="168" t="s">
        <v>1</v>
      </c>
      <c r="F636" s="169" t="s">
        <v>217</v>
      </c>
      <c r="H636" s="170">
        <v>41.842500000000001</v>
      </c>
      <c r="I636" s="171"/>
      <c r="L636" s="167"/>
      <c r="M636" s="172"/>
      <c r="T636" s="173"/>
      <c r="AT636" s="168" t="s">
        <v>205</v>
      </c>
      <c r="AU636" s="168" t="s">
        <v>201</v>
      </c>
      <c r="AV636" s="14" t="s">
        <v>200</v>
      </c>
      <c r="AW636" s="14" t="s">
        <v>34</v>
      </c>
      <c r="AX636" s="14" t="s">
        <v>83</v>
      </c>
      <c r="AY636" s="168" t="s">
        <v>191</v>
      </c>
    </row>
    <row r="637" spans="2:65" s="1" customFormat="1" ht="26.45" customHeight="1">
      <c r="B637" s="32"/>
      <c r="C637" s="136" t="s">
        <v>612</v>
      </c>
      <c r="D637" s="136" t="s">
        <v>195</v>
      </c>
      <c r="E637" s="137" t="s">
        <v>613</v>
      </c>
      <c r="F637" s="138" t="s">
        <v>614</v>
      </c>
      <c r="G637" s="139" t="s">
        <v>289</v>
      </c>
      <c r="H637" s="140">
        <v>0.38800000000000001</v>
      </c>
      <c r="I637" s="141"/>
      <c r="J637" s="142">
        <f>ROUND(I637*H637,2)</f>
        <v>0</v>
      </c>
      <c r="K637" s="138" t="s">
        <v>199</v>
      </c>
      <c r="L637" s="32"/>
      <c r="M637" s="143" t="s">
        <v>1</v>
      </c>
      <c r="N637" s="144" t="s">
        <v>41</v>
      </c>
      <c r="P637" s="145">
        <f>O637*H637</f>
        <v>0</v>
      </c>
      <c r="Q637" s="145">
        <v>2.5000000000000001E-2</v>
      </c>
      <c r="R637" s="145">
        <f>Q637*H637</f>
        <v>9.7000000000000003E-3</v>
      </c>
      <c r="S637" s="145">
        <v>0</v>
      </c>
      <c r="T637" s="146">
        <f>S637*H637</f>
        <v>0</v>
      </c>
      <c r="AR637" s="147" t="s">
        <v>200</v>
      </c>
      <c r="AT637" s="147" t="s">
        <v>195</v>
      </c>
      <c r="AU637" s="147" t="s">
        <v>201</v>
      </c>
      <c r="AY637" s="17" t="s">
        <v>191</v>
      </c>
      <c r="BE637" s="148">
        <f>IF(N637="základní",J637,0)</f>
        <v>0</v>
      </c>
      <c r="BF637" s="148">
        <f>IF(N637="snížená",J637,0)</f>
        <v>0</v>
      </c>
      <c r="BG637" s="148">
        <f>IF(N637="zákl. přenesená",J637,0)</f>
        <v>0</v>
      </c>
      <c r="BH637" s="148">
        <f>IF(N637="sníž. přenesená",J637,0)</f>
        <v>0</v>
      </c>
      <c r="BI637" s="148">
        <f>IF(N637="nulová",J637,0)</f>
        <v>0</v>
      </c>
      <c r="BJ637" s="17" t="s">
        <v>83</v>
      </c>
      <c r="BK637" s="148">
        <f>ROUND(I637*H637,2)</f>
        <v>0</v>
      </c>
      <c r="BL637" s="17" t="s">
        <v>200</v>
      </c>
      <c r="BM637" s="147" t="s">
        <v>615</v>
      </c>
    </row>
    <row r="638" spans="2:65" s="1" customFormat="1">
      <c r="B638" s="32"/>
      <c r="D638" s="149" t="s">
        <v>203</v>
      </c>
      <c r="F638" s="150" t="s">
        <v>616</v>
      </c>
      <c r="I638" s="151"/>
      <c r="L638" s="32"/>
      <c r="M638" s="152"/>
      <c r="T638" s="56"/>
      <c r="AT638" s="17" t="s">
        <v>203</v>
      </c>
      <c r="AU638" s="17" t="s">
        <v>201</v>
      </c>
    </row>
    <row r="639" spans="2:65" s="12" customFormat="1">
      <c r="B639" s="153"/>
      <c r="D639" s="154" t="s">
        <v>205</v>
      </c>
      <c r="E639" s="155" t="s">
        <v>1</v>
      </c>
      <c r="F639" s="156" t="s">
        <v>347</v>
      </c>
      <c r="H639" s="155" t="s">
        <v>1</v>
      </c>
      <c r="I639" s="157"/>
      <c r="L639" s="153"/>
      <c r="M639" s="158"/>
      <c r="T639" s="159"/>
      <c r="AT639" s="155" t="s">
        <v>205</v>
      </c>
      <c r="AU639" s="155" t="s">
        <v>201</v>
      </c>
      <c r="AV639" s="12" t="s">
        <v>83</v>
      </c>
      <c r="AW639" s="12" t="s">
        <v>34</v>
      </c>
      <c r="AX639" s="12" t="s">
        <v>76</v>
      </c>
      <c r="AY639" s="155" t="s">
        <v>191</v>
      </c>
    </row>
    <row r="640" spans="2:65" s="12" customFormat="1">
      <c r="B640" s="153"/>
      <c r="D640" s="154" t="s">
        <v>205</v>
      </c>
      <c r="E640" s="155" t="s">
        <v>1</v>
      </c>
      <c r="F640" s="156" t="s">
        <v>207</v>
      </c>
      <c r="H640" s="155" t="s">
        <v>1</v>
      </c>
      <c r="I640" s="157"/>
      <c r="L640" s="153"/>
      <c r="M640" s="158"/>
      <c r="T640" s="159"/>
      <c r="AT640" s="155" t="s">
        <v>205</v>
      </c>
      <c r="AU640" s="155" t="s">
        <v>201</v>
      </c>
      <c r="AV640" s="12" t="s">
        <v>83</v>
      </c>
      <c r="AW640" s="12" t="s">
        <v>34</v>
      </c>
      <c r="AX640" s="12" t="s">
        <v>76</v>
      </c>
      <c r="AY640" s="155" t="s">
        <v>191</v>
      </c>
    </row>
    <row r="641" spans="2:65" s="12" customFormat="1">
      <c r="B641" s="153"/>
      <c r="D641" s="154" t="s">
        <v>205</v>
      </c>
      <c r="E641" s="155" t="s">
        <v>1</v>
      </c>
      <c r="F641" s="156" t="s">
        <v>208</v>
      </c>
      <c r="H641" s="155" t="s">
        <v>1</v>
      </c>
      <c r="I641" s="157"/>
      <c r="L641" s="153"/>
      <c r="M641" s="158"/>
      <c r="T641" s="159"/>
      <c r="AT641" s="155" t="s">
        <v>205</v>
      </c>
      <c r="AU641" s="155" t="s">
        <v>201</v>
      </c>
      <c r="AV641" s="12" t="s">
        <v>83</v>
      </c>
      <c r="AW641" s="12" t="s">
        <v>34</v>
      </c>
      <c r="AX641" s="12" t="s">
        <v>76</v>
      </c>
      <c r="AY641" s="155" t="s">
        <v>191</v>
      </c>
    </row>
    <row r="642" spans="2:65" s="13" customFormat="1">
      <c r="B642" s="160"/>
      <c r="D642" s="154" t="s">
        <v>205</v>
      </c>
      <c r="E642" s="161" t="s">
        <v>1</v>
      </c>
      <c r="F642" s="162" t="s">
        <v>617</v>
      </c>
      <c r="H642" s="163">
        <v>0.38800000000000001</v>
      </c>
      <c r="I642" s="164"/>
      <c r="L642" s="160"/>
      <c r="M642" s="165"/>
      <c r="T642" s="166"/>
      <c r="AT642" s="161" t="s">
        <v>205</v>
      </c>
      <c r="AU642" s="161" t="s">
        <v>201</v>
      </c>
      <c r="AV642" s="13" t="s">
        <v>85</v>
      </c>
      <c r="AW642" s="13" t="s">
        <v>34</v>
      </c>
      <c r="AX642" s="13" t="s">
        <v>76</v>
      </c>
      <c r="AY642" s="161" t="s">
        <v>191</v>
      </c>
    </row>
    <row r="643" spans="2:65" s="14" customFormat="1">
      <c r="B643" s="167"/>
      <c r="D643" s="154" t="s">
        <v>205</v>
      </c>
      <c r="E643" s="168" t="s">
        <v>1</v>
      </c>
      <c r="F643" s="169" t="s">
        <v>217</v>
      </c>
      <c r="H643" s="170">
        <v>0.38800000000000001</v>
      </c>
      <c r="I643" s="171"/>
      <c r="L643" s="167"/>
      <c r="M643" s="172"/>
      <c r="T643" s="173"/>
      <c r="AT643" s="168" t="s">
        <v>205</v>
      </c>
      <c r="AU643" s="168" t="s">
        <v>201</v>
      </c>
      <c r="AV643" s="14" t="s">
        <v>200</v>
      </c>
      <c r="AW643" s="14" t="s">
        <v>34</v>
      </c>
      <c r="AX643" s="14" t="s">
        <v>83</v>
      </c>
      <c r="AY643" s="168" t="s">
        <v>191</v>
      </c>
    </row>
    <row r="644" spans="2:65" s="1" customFormat="1" ht="26.45" customHeight="1">
      <c r="B644" s="32"/>
      <c r="C644" s="136" t="s">
        <v>463</v>
      </c>
      <c r="D644" s="136" t="s">
        <v>195</v>
      </c>
      <c r="E644" s="137" t="s">
        <v>618</v>
      </c>
      <c r="F644" s="138" t="s">
        <v>619</v>
      </c>
      <c r="G644" s="139" t="s">
        <v>289</v>
      </c>
      <c r="H644" s="140">
        <v>41.843000000000004</v>
      </c>
      <c r="I644" s="141"/>
      <c r="J644" s="142">
        <f>ROUND(I644*H644,2)</f>
        <v>0</v>
      </c>
      <c r="K644" s="138" t="s">
        <v>199</v>
      </c>
      <c r="L644" s="32"/>
      <c r="M644" s="143" t="s">
        <v>1</v>
      </c>
      <c r="N644" s="144" t="s">
        <v>41</v>
      </c>
      <c r="P644" s="145">
        <f>O644*H644</f>
        <v>0</v>
      </c>
      <c r="Q644" s="145">
        <v>2.8500000000000001E-3</v>
      </c>
      <c r="R644" s="145">
        <f>Q644*H644</f>
        <v>0.11925255000000001</v>
      </c>
      <c r="S644" s="145">
        <v>0</v>
      </c>
      <c r="T644" s="146">
        <f>S644*H644</f>
        <v>0</v>
      </c>
      <c r="AR644" s="147" t="s">
        <v>200</v>
      </c>
      <c r="AT644" s="147" t="s">
        <v>195</v>
      </c>
      <c r="AU644" s="147" t="s">
        <v>201</v>
      </c>
      <c r="AY644" s="17" t="s">
        <v>191</v>
      </c>
      <c r="BE644" s="148">
        <f>IF(N644="základní",J644,0)</f>
        <v>0</v>
      </c>
      <c r="BF644" s="148">
        <f>IF(N644="snížená",J644,0)</f>
        <v>0</v>
      </c>
      <c r="BG644" s="148">
        <f>IF(N644="zákl. přenesená",J644,0)</f>
        <v>0</v>
      </c>
      <c r="BH644" s="148">
        <f>IF(N644="sníž. přenesená",J644,0)</f>
        <v>0</v>
      </c>
      <c r="BI644" s="148">
        <f>IF(N644="nulová",J644,0)</f>
        <v>0</v>
      </c>
      <c r="BJ644" s="17" t="s">
        <v>83</v>
      </c>
      <c r="BK644" s="148">
        <f>ROUND(I644*H644,2)</f>
        <v>0</v>
      </c>
      <c r="BL644" s="17" t="s">
        <v>200</v>
      </c>
      <c r="BM644" s="147" t="s">
        <v>620</v>
      </c>
    </row>
    <row r="645" spans="2:65" s="1" customFormat="1">
      <c r="B645" s="32"/>
      <c r="D645" s="149" t="s">
        <v>203</v>
      </c>
      <c r="F645" s="150" t="s">
        <v>621</v>
      </c>
      <c r="I645" s="151"/>
      <c r="L645" s="32"/>
      <c r="M645" s="152"/>
      <c r="T645" s="56"/>
      <c r="AT645" s="17" t="s">
        <v>203</v>
      </c>
      <c r="AU645" s="17" t="s">
        <v>201</v>
      </c>
    </row>
    <row r="646" spans="2:65" s="12" customFormat="1">
      <c r="B646" s="153"/>
      <c r="D646" s="154" t="s">
        <v>205</v>
      </c>
      <c r="E646" s="155" t="s">
        <v>1</v>
      </c>
      <c r="F646" s="156" t="s">
        <v>347</v>
      </c>
      <c r="H646" s="155" t="s">
        <v>1</v>
      </c>
      <c r="I646" s="157"/>
      <c r="L646" s="153"/>
      <c r="M646" s="158"/>
      <c r="T646" s="159"/>
      <c r="AT646" s="155" t="s">
        <v>205</v>
      </c>
      <c r="AU646" s="155" t="s">
        <v>201</v>
      </c>
      <c r="AV646" s="12" t="s">
        <v>83</v>
      </c>
      <c r="AW646" s="12" t="s">
        <v>34</v>
      </c>
      <c r="AX646" s="12" t="s">
        <v>76</v>
      </c>
      <c r="AY646" s="155" t="s">
        <v>191</v>
      </c>
    </row>
    <row r="647" spans="2:65" s="12" customFormat="1">
      <c r="B647" s="153"/>
      <c r="D647" s="154" t="s">
        <v>205</v>
      </c>
      <c r="E647" s="155" t="s">
        <v>1</v>
      </c>
      <c r="F647" s="156" t="s">
        <v>207</v>
      </c>
      <c r="H647" s="155" t="s">
        <v>1</v>
      </c>
      <c r="I647" s="157"/>
      <c r="L647" s="153"/>
      <c r="M647" s="158"/>
      <c r="T647" s="159"/>
      <c r="AT647" s="155" t="s">
        <v>205</v>
      </c>
      <c r="AU647" s="155" t="s">
        <v>201</v>
      </c>
      <c r="AV647" s="12" t="s">
        <v>83</v>
      </c>
      <c r="AW647" s="12" t="s">
        <v>34</v>
      </c>
      <c r="AX647" s="12" t="s">
        <v>76</v>
      </c>
      <c r="AY647" s="155" t="s">
        <v>191</v>
      </c>
    </row>
    <row r="648" spans="2:65" s="12" customFormat="1">
      <c r="B648" s="153"/>
      <c r="D648" s="154" t="s">
        <v>205</v>
      </c>
      <c r="E648" s="155" t="s">
        <v>1</v>
      </c>
      <c r="F648" s="156" t="s">
        <v>208</v>
      </c>
      <c r="H648" s="155" t="s">
        <v>1</v>
      </c>
      <c r="I648" s="157"/>
      <c r="L648" s="153"/>
      <c r="M648" s="158"/>
      <c r="T648" s="159"/>
      <c r="AT648" s="155" t="s">
        <v>205</v>
      </c>
      <c r="AU648" s="155" t="s">
        <v>201</v>
      </c>
      <c r="AV648" s="12" t="s">
        <v>83</v>
      </c>
      <c r="AW648" s="12" t="s">
        <v>34</v>
      </c>
      <c r="AX648" s="12" t="s">
        <v>76</v>
      </c>
      <c r="AY648" s="155" t="s">
        <v>191</v>
      </c>
    </row>
    <row r="649" spans="2:65" s="12" customFormat="1">
      <c r="B649" s="153"/>
      <c r="D649" s="154" t="s">
        <v>205</v>
      </c>
      <c r="E649" s="155" t="s">
        <v>1</v>
      </c>
      <c r="F649" s="156" t="s">
        <v>573</v>
      </c>
      <c r="H649" s="155" t="s">
        <v>1</v>
      </c>
      <c r="I649" s="157"/>
      <c r="L649" s="153"/>
      <c r="M649" s="158"/>
      <c r="T649" s="159"/>
      <c r="AT649" s="155" t="s">
        <v>205</v>
      </c>
      <c r="AU649" s="155" t="s">
        <v>201</v>
      </c>
      <c r="AV649" s="12" t="s">
        <v>83</v>
      </c>
      <c r="AW649" s="12" t="s">
        <v>34</v>
      </c>
      <c r="AX649" s="12" t="s">
        <v>76</v>
      </c>
      <c r="AY649" s="155" t="s">
        <v>191</v>
      </c>
    </row>
    <row r="650" spans="2:65" s="13" customFormat="1">
      <c r="B650" s="160"/>
      <c r="D650" s="154" t="s">
        <v>205</v>
      </c>
      <c r="E650" s="161" t="s">
        <v>1</v>
      </c>
      <c r="F650" s="162" t="s">
        <v>574</v>
      </c>
      <c r="H650" s="163">
        <v>40.467500000000001</v>
      </c>
      <c r="I650" s="164"/>
      <c r="L650" s="160"/>
      <c r="M650" s="165"/>
      <c r="T650" s="166"/>
      <c r="AT650" s="161" t="s">
        <v>205</v>
      </c>
      <c r="AU650" s="161" t="s">
        <v>201</v>
      </c>
      <c r="AV650" s="13" t="s">
        <v>85</v>
      </c>
      <c r="AW650" s="13" t="s">
        <v>34</v>
      </c>
      <c r="AX650" s="13" t="s">
        <v>76</v>
      </c>
      <c r="AY650" s="161" t="s">
        <v>191</v>
      </c>
    </row>
    <row r="651" spans="2:65" s="13" customFormat="1">
      <c r="B651" s="160"/>
      <c r="D651" s="154" t="s">
        <v>205</v>
      </c>
      <c r="E651" s="161" t="s">
        <v>1</v>
      </c>
      <c r="F651" s="162" t="s">
        <v>575</v>
      </c>
      <c r="H651" s="163">
        <v>1.375</v>
      </c>
      <c r="I651" s="164"/>
      <c r="L651" s="160"/>
      <c r="M651" s="165"/>
      <c r="T651" s="166"/>
      <c r="AT651" s="161" t="s">
        <v>205</v>
      </c>
      <c r="AU651" s="161" t="s">
        <v>201</v>
      </c>
      <c r="AV651" s="13" t="s">
        <v>85</v>
      </c>
      <c r="AW651" s="13" t="s">
        <v>34</v>
      </c>
      <c r="AX651" s="13" t="s">
        <v>76</v>
      </c>
      <c r="AY651" s="161" t="s">
        <v>191</v>
      </c>
    </row>
    <row r="652" spans="2:65" s="14" customFormat="1">
      <c r="B652" s="167"/>
      <c r="D652" s="154" t="s">
        <v>205</v>
      </c>
      <c r="E652" s="168" t="s">
        <v>1</v>
      </c>
      <c r="F652" s="169" t="s">
        <v>217</v>
      </c>
      <c r="H652" s="170">
        <v>41.842500000000001</v>
      </c>
      <c r="I652" s="171"/>
      <c r="L652" s="167"/>
      <c r="M652" s="172"/>
      <c r="T652" s="173"/>
      <c r="AT652" s="168" t="s">
        <v>205</v>
      </c>
      <c r="AU652" s="168" t="s">
        <v>201</v>
      </c>
      <c r="AV652" s="14" t="s">
        <v>200</v>
      </c>
      <c r="AW652" s="14" t="s">
        <v>34</v>
      </c>
      <c r="AX652" s="14" t="s">
        <v>83</v>
      </c>
      <c r="AY652" s="168" t="s">
        <v>191</v>
      </c>
    </row>
    <row r="653" spans="2:65" s="11" customFormat="1" ht="20.85" customHeight="1">
      <c r="B653" s="124"/>
      <c r="D653" s="125" t="s">
        <v>75</v>
      </c>
      <c r="E653" s="134" t="s">
        <v>622</v>
      </c>
      <c r="F653" s="134" t="s">
        <v>623</v>
      </c>
      <c r="I653" s="127"/>
      <c r="J653" s="135">
        <f>BK653</f>
        <v>0</v>
      </c>
      <c r="L653" s="124"/>
      <c r="M653" s="129"/>
      <c r="P653" s="130">
        <f>SUM(P654:P838)</f>
        <v>0</v>
      </c>
      <c r="R653" s="130">
        <f>SUM(R654:R838)</f>
        <v>31.298743669999997</v>
      </c>
      <c r="T653" s="131">
        <f>SUM(T654:T838)</f>
        <v>0</v>
      </c>
      <c r="AR653" s="125" t="s">
        <v>83</v>
      </c>
      <c r="AT653" s="132" t="s">
        <v>75</v>
      </c>
      <c r="AU653" s="132" t="s">
        <v>85</v>
      </c>
      <c r="AY653" s="125" t="s">
        <v>191</v>
      </c>
      <c r="BK653" s="133">
        <f>SUM(BK654:BK838)</f>
        <v>0</v>
      </c>
    </row>
    <row r="654" spans="2:65" s="1" customFormat="1" ht="36" customHeight="1">
      <c r="B654" s="32"/>
      <c r="C654" s="136" t="s">
        <v>566</v>
      </c>
      <c r="D654" s="136" t="s">
        <v>195</v>
      </c>
      <c r="E654" s="137" t="s">
        <v>624</v>
      </c>
      <c r="F654" s="138" t="s">
        <v>625</v>
      </c>
      <c r="G654" s="139" t="s">
        <v>198</v>
      </c>
      <c r="H654" s="140">
        <v>6.9080000000000004</v>
      </c>
      <c r="I654" s="141"/>
      <c r="J654" s="142">
        <f>ROUND(I654*H654,2)</f>
        <v>0</v>
      </c>
      <c r="K654" s="138" t="s">
        <v>199</v>
      </c>
      <c r="L654" s="32"/>
      <c r="M654" s="143" t="s">
        <v>1</v>
      </c>
      <c r="N654" s="144" t="s">
        <v>41</v>
      </c>
      <c r="P654" s="145">
        <f>O654*H654</f>
        <v>0</v>
      </c>
      <c r="Q654" s="145">
        <v>2.5018699999999998</v>
      </c>
      <c r="R654" s="145">
        <f>Q654*H654</f>
        <v>17.282917959999999</v>
      </c>
      <c r="S654" s="145">
        <v>0</v>
      </c>
      <c r="T654" s="146">
        <f>S654*H654</f>
        <v>0</v>
      </c>
      <c r="AR654" s="147" t="s">
        <v>200</v>
      </c>
      <c r="AT654" s="147" t="s">
        <v>195</v>
      </c>
      <c r="AU654" s="147" t="s">
        <v>201</v>
      </c>
      <c r="AY654" s="17" t="s">
        <v>191</v>
      </c>
      <c r="BE654" s="148">
        <f>IF(N654="základní",J654,0)</f>
        <v>0</v>
      </c>
      <c r="BF654" s="148">
        <f>IF(N654="snížená",J654,0)</f>
        <v>0</v>
      </c>
      <c r="BG654" s="148">
        <f>IF(N654="zákl. přenesená",J654,0)</f>
        <v>0</v>
      </c>
      <c r="BH654" s="148">
        <f>IF(N654="sníž. přenesená",J654,0)</f>
        <v>0</v>
      </c>
      <c r="BI654" s="148">
        <f>IF(N654="nulová",J654,0)</f>
        <v>0</v>
      </c>
      <c r="BJ654" s="17" t="s">
        <v>83</v>
      </c>
      <c r="BK654" s="148">
        <f>ROUND(I654*H654,2)</f>
        <v>0</v>
      </c>
      <c r="BL654" s="17" t="s">
        <v>200</v>
      </c>
      <c r="BM654" s="147" t="s">
        <v>626</v>
      </c>
    </row>
    <row r="655" spans="2:65" s="1" customFormat="1">
      <c r="B655" s="32"/>
      <c r="D655" s="149" t="s">
        <v>203</v>
      </c>
      <c r="F655" s="150" t="s">
        <v>627</v>
      </c>
      <c r="I655" s="151"/>
      <c r="L655" s="32"/>
      <c r="M655" s="152"/>
      <c r="T655" s="56"/>
      <c r="AT655" s="17" t="s">
        <v>203</v>
      </c>
      <c r="AU655" s="17" t="s">
        <v>201</v>
      </c>
    </row>
    <row r="656" spans="2:65" s="12" customFormat="1">
      <c r="B656" s="153"/>
      <c r="D656" s="154" t="s">
        <v>205</v>
      </c>
      <c r="E656" s="155" t="s">
        <v>1</v>
      </c>
      <c r="F656" s="156" t="s">
        <v>347</v>
      </c>
      <c r="H656" s="155" t="s">
        <v>1</v>
      </c>
      <c r="I656" s="157"/>
      <c r="L656" s="153"/>
      <c r="M656" s="158"/>
      <c r="T656" s="159"/>
      <c r="AT656" s="155" t="s">
        <v>205</v>
      </c>
      <c r="AU656" s="155" t="s">
        <v>201</v>
      </c>
      <c r="AV656" s="12" t="s">
        <v>83</v>
      </c>
      <c r="AW656" s="12" t="s">
        <v>34</v>
      </c>
      <c r="AX656" s="12" t="s">
        <v>76</v>
      </c>
      <c r="AY656" s="155" t="s">
        <v>191</v>
      </c>
    </row>
    <row r="657" spans="2:51" s="12" customFormat="1">
      <c r="B657" s="153"/>
      <c r="D657" s="154" t="s">
        <v>205</v>
      </c>
      <c r="E657" s="155" t="s">
        <v>1</v>
      </c>
      <c r="F657" s="156" t="s">
        <v>207</v>
      </c>
      <c r="H657" s="155" t="s">
        <v>1</v>
      </c>
      <c r="I657" s="157"/>
      <c r="L657" s="153"/>
      <c r="M657" s="158"/>
      <c r="T657" s="159"/>
      <c r="AT657" s="155" t="s">
        <v>205</v>
      </c>
      <c r="AU657" s="155" t="s">
        <v>201</v>
      </c>
      <c r="AV657" s="12" t="s">
        <v>83</v>
      </c>
      <c r="AW657" s="12" t="s">
        <v>34</v>
      </c>
      <c r="AX657" s="12" t="s">
        <v>76</v>
      </c>
      <c r="AY657" s="155" t="s">
        <v>191</v>
      </c>
    </row>
    <row r="658" spans="2:51" s="12" customFormat="1">
      <c r="B658" s="153"/>
      <c r="D658" s="154" t="s">
        <v>205</v>
      </c>
      <c r="E658" s="155" t="s">
        <v>1</v>
      </c>
      <c r="F658" s="156" t="s">
        <v>208</v>
      </c>
      <c r="H658" s="155" t="s">
        <v>1</v>
      </c>
      <c r="I658" s="157"/>
      <c r="L658" s="153"/>
      <c r="M658" s="158"/>
      <c r="T658" s="159"/>
      <c r="AT658" s="155" t="s">
        <v>205</v>
      </c>
      <c r="AU658" s="155" t="s">
        <v>201</v>
      </c>
      <c r="AV658" s="12" t="s">
        <v>83</v>
      </c>
      <c r="AW658" s="12" t="s">
        <v>34</v>
      </c>
      <c r="AX658" s="12" t="s">
        <v>76</v>
      </c>
      <c r="AY658" s="155" t="s">
        <v>191</v>
      </c>
    </row>
    <row r="659" spans="2:51" s="12" customFormat="1">
      <c r="B659" s="153"/>
      <c r="D659" s="154" t="s">
        <v>205</v>
      </c>
      <c r="E659" s="155" t="s">
        <v>1</v>
      </c>
      <c r="F659" s="156" t="s">
        <v>628</v>
      </c>
      <c r="H659" s="155" t="s">
        <v>1</v>
      </c>
      <c r="I659" s="157"/>
      <c r="L659" s="153"/>
      <c r="M659" s="158"/>
      <c r="T659" s="159"/>
      <c r="AT659" s="155" t="s">
        <v>205</v>
      </c>
      <c r="AU659" s="155" t="s">
        <v>201</v>
      </c>
      <c r="AV659" s="12" t="s">
        <v>83</v>
      </c>
      <c r="AW659" s="12" t="s">
        <v>34</v>
      </c>
      <c r="AX659" s="12" t="s">
        <v>76</v>
      </c>
      <c r="AY659" s="155" t="s">
        <v>191</v>
      </c>
    </row>
    <row r="660" spans="2:51" s="12" customFormat="1">
      <c r="B660" s="153"/>
      <c r="D660" s="154" t="s">
        <v>205</v>
      </c>
      <c r="E660" s="155" t="s">
        <v>1</v>
      </c>
      <c r="F660" s="156" t="s">
        <v>208</v>
      </c>
      <c r="H660" s="155" t="s">
        <v>1</v>
      </c>
      <c r="I660" s="157"/>
      <c r="L660" s="153"/>
      <c r="M660" s="158"/>
      <c r="T660" s="159"/>
      <c r="AT660" s="155" t="s">
        <v>205</v>
      </c>
      <c r="AU660" s="155" t="s">
        <v>201</v>
      </c>
      <c r="AV660" s="12" t="s">
        <v>83</v>
      </c>
      <c r="AW660" s="12" t="s">
        <v>34</v>
      </c>
      <c r="AX660" s="12" t="s">
        <v>76</v>
      </c>
      <c r="AY660" s="155" t="s">
        <v>191</v>
      </c>
    </row>
    <row r="661" spans="2:51" s="12" customFormat="1">
      <c r="B661" s="153"/>
      <c r="D661" s="154" t="s">
        <v>205</v>
      </c>
      <c r="E661" s="155" t="s">
        <v>1</v>
      </c>
      <c r="F661" s="156" t="s">
        <v>629</v>
      </c>
      <c r="H661" s="155" t="s">
        <v>1</v>
      </c>
      <c r="I661" s="157"/>
      <c r="L661" s="153"/>
      <c r="M661" s="158"/>
      <c r="T661" s="159"/>
      <c r="AT661" s="155" t="s">
        <v>205</v>
      </c>
      <c r="AU661" s="155" t="s">
        <v>201</v>
      </c>
      <c r="AV661" s="12" t="s">
        <v>83</v>
      </c>
      <c r="AW661" s="12" t="s">
        <v>34</v>
      </c>
      <c r="AX661" s="12" t="s">
        <v>76</v>
      </c>
      <c r="AY661" s="155" t="s">
        <v>191</v>
      </c>
    </row>
    <row r="662" spans="2:51" s="13" customFormat="1">
      <c r="B662" s="160"/>
      <c r="D662" s="154" t="s">
        <v>205</v>
      </c>
      <c r="E662" s="161" t="s">
        <v>1</v>
      </c>
      <c r="F662" s="162" t="s">
        <v>630</v>
      </c>
      <c r="H662" s="163">
        <v>8.5250000000000006E-2</v>
      </c>
      <c r="I662" s="164"/>
      <c r="L662" s="160"/>
      <c r="M662" s="165"/>
      <c r="T662" s="166"/>
      <c r="AT662" s="161" t="s">
        <v>205</v>
      </c>
      <c r="AU662" s="161" t="s">
        <v>201</v>
      </c>
      <c r="AV662" s="13" t="s">
        <v>85</v>
      </c>
      <c r="AW662" s="13" t="s">
        <v>34</v>
      </c>
      <c r="AX662" s="13" t="s">
        <v>76</v>
      </c>
      <c r="AY662" s="161" t="s">
        <v>191</v>
      </c>
    </row>
    <row r="663" spans="2:51" s="13" customFormat="1">
      <c r="B663" s="160"/>
      <c r="D663" s="154" t="s">
        <v>205</v>
      </c>
      <c r="E663" s="161" t="s">
        <v>1</v>
      </c>
      <c r="F663" s="162" t="s">
        <v>631</v>
      </c>
      <c r="H663" s="163">
        <v>0.121</v>
      </c>
      <c r="I663" s="164"/>
      <c r="L663" s="160"/>
      <c r="M663" s="165"/>
      <c r="T663" s="166"/>
      <c r="AT663" s="161" t="s">
        <v>205</v>
      </c>
      <c r="AU663" s="161" t="s">
        <v>201</v>
      </c>
      <c r="AV663" s="13" t="s">
        <v>85</v>
      </c>
      <c r="AW663" s="13" t="s">
        <v>34</v>
      </c>
      <c r="AX663" s="13" t="s">
        <v>76</v>
      </c>
      <c r="AY663" s="161" t="s">
        <v>191</v>
      </c>
    </row>
    <row r="664" spans="2:51" s="13" customFormat="1">
      <c r="B664" s="160"/>
      <c r="D664" s="154" t="s">
        <v>205</v>
      </c>
      <c r="E664" s="161" t="s">
        <v>1</v>
      </c>
      <c r="F664" s="162" t="s">
        <v>632</v>
      </c>
      <c r="H664" s="163">
        <v>9.9000000000000005E-2</v>
      </c>
      <c r="I664" s="164"/>
      <c r="L664" s="160"/>
      <c r="M664" s="165"/>
      <c r="T664" s="166"/>
      <c r="AT664" s="161" t="s">
        <v>205</v>
      </c>
      <c r="AU664" s="161" t="s">
        <v>201</v>
      </c>
      <c r="AV664" s="13" t="s">
        <v>85</v>
      </c>
      <c r="AW664" s="13" t="s">
        <v>34</v>
      </c>
      <c r="AX664" s="13" t="s">
        <v>76</v>
      </c>
      <c r="AY664" s="161" t="s">
        <v>191</v>
      </c>
    </row>
    <row r="665" spans="2:51" s="15" customFormat="1">
      <c r="B665" s="174"/>
      <c r="D665" s="154" t="s">
        <v>205</v>
      </c>
      <c r="E665" s="175" t="s">
        <v>1</v>
      </c>
      <c r="F665" s="176" t="s">
        <v>274</v>
      </c>
      <c r="H665" s="177">
        <v>0.30525000000000002</v>
      </c>
      <c r="I665" s="178"/>
      <c r="L665" s="174"/>
      <c r="M665" s="179"/>
      <c r="T665" s="180"/>
      <c r="AT665" s="175" t="s">
        <v>205</v>
      </c>
      <c r="AU665" s="175" t="s">
        <v>201</v>
      </c>
      <c r="AV665" s="15" t="s">
        <v>201</v>
      </c>
      <c r="AW665" s="15" t="s">
        <v>34</v>
      </c>
      <c r="AX665" s="15" t="s">
        <v>76</v>
      </c>
      <c r="AY665" s="175" t="s">
        <v>191</v>
      </c>
    </row>
    <row r="666" spans="2:51" s="12" customFormat="1">
      <c r="B666" s="153"/>
      <c r="D666" s="154" t="s">
        <v>205</v>
      </c>
      <c r="E666" s="155" t="s">
        <v>1</v>
      </c>
      <c r="F666" s="156" t="s">
        <v>633</v>
      </c>
      <c r="H666" s="155" t="s">
        <v>1</v>
      </c>
      <c r="I666" s="157"/>
      <c r="L666" s="153"/>
      <c r="M666" s="158"/>
      <c r="T666" s="159"/>
      <c r="AT666" s="155" t="s">
        <v>205</v>
      </c>
      <c r="AU666" s="155" t="s">
        <v>201</v>
      </c>
      <c r="AV666" s="12" t="s">
        <v>83</v>
      </c>
      <c r="AW666" s="12" t="s">
        <v>34</v>
      </c>
      <c r="AX666" s="12" t="s">
        <v>76</v>
      </c>
      <c r="AY666" s="155" t="s">
        <v>191</v>
      </c>
    </row>
    <row r="667" spans="2:51" s="13" customFormat="1">
      <c r="B667" s="160"/>
      <c r="D667" s="154" t="s">
        <v>205</v>
      </c>
      <c r="E667" s="161" t="s">
        <v>1</v>
      </c>
      <c r="F667" s="162" t="s">
        <v>634</v>
      </c>
      <c r="H667" s="163">
        <v>8.3599999999999994E-2</v>
      </c>
      <c r="I667" s="164"/>
      <c r="L667" s="160"/>
      <c r="M667" s="165"/>
      <c r="T667" s="166"/>
      <c r="AT667" s="161" t="s">
        <v>205</v>
      </c>
      <c r="AU667" s="161" t="s">
        <v>201</v>
      </c>
      <c r="AV667" s="13" t="s">
        <v>85</v>
      </c>
      <c r="AW667" s="13" t="s">
        <v>34</v>
      </c>
      <c r="AX667" s="13" t="s">
        <v>76</v>
      </c>
      <c r="AY667" s="161" t="s">
        <v>191</v>
      </c>
    </row>
    <row r="668" spans="2:51" s="13" customFormat="1">
      <c r="B668" s="160"/>
      <c r="D668" s="154" t="s">
        <v>205</v>
      </c>
      <c r="E668" s="161" t="s">
        <v>1</v>
      </c>
      <c r="F668" s="162" t="s">
        <v>635</v>
      </c>
      <c r="H668" s="163">
        <v>0.14574999999999999</v>
      </c>
      <c r="I668" s="164"/>
      <c r="L668" s="160"/>
      <c r="M668" s="165"/>
      <c r="T668" s="166"/>
      <c r="AT668" s="161" t="s">
        <v>205</v>
      </c>
      <c r="AU668" s="161" t="s">
        <v>201</v>
      </c>
      <c r="AV668" s="13" t="s">
        <v>85</v>
      </c>
      <c r="AW668" s="13" t="s">
        <v>34</v>
      </c>
      <c r="AX668" s="13" t="s">
        <v>76</v>
      </c>
      <c r="AY668" s="161" t="s">
        <v>191</v>
      </c>
    </row>
    <row r="669" spans="2:51" s="15" customFormat="1">
      <c r="B669" s="174"/>
      <c r="D669" s="154" t="s">
        <v>205</v>
      </c>
      <c r="E669" s="175" t="s">
        <v>1</v>
      </c>
      <c r="F669" s="176" t="s">
        <v>274</v>
      </c>
      <c r="H669" s="177">
        <v>0.22935</v>
      </c>
      <c r="I669" s="178"/>
      <c r="L669" s="174"/>
      <c r="M669" s="179"/>
      <c r="T669" s="180"/>
      <c r="AT669" s="175" t="s">
        <v>205</v>
      </c>
      <c r="AU669" s="175" t="s">
        <v>201</v>
      </c>
      <c r="AV669" s="15" t="s">
        <v>201</v>
      </c>
      <c r="AW669" s="15" t="s">
        <v>34</v>
      </c>
      <c r="AX669" s="15" t="s">
        <v>76</v>
      </c>
      <c r="AY669" s="175" t="s">
        <v>191</v>
      </c>
    </row>
    <row r="670" spans="2:51" s="12" customFormat="1">
      <c r="B670" s="153"/>
      <c r="D670" s="154" t="s">
        <v>205</v>
      </c>
      <c r="E670" s="155" t="s">
        <v>1</v>
      </c>
      <c r="F670" s="156" t="s">
        <v>636</v>
      </c>
      <c r="H670" s="155" t="s">
        <v>1</v>
      </c>
      <c r="I670" s="157"/>
      <c r="L670" s="153"/>
      <c r="M670" s="158"/>
      <c r="T670" s="159"/>
      <c r="AT670" s="155" t="s">
        <v>205</v>
      </c>
      <c r="AU670" s="155" t="s">
        <v>201</v>
      </c>
      <c r="AV670" s="12" t="s">
        <v>83</v>
      </c>
      <c r="AW670" s="12" t="s">
        <v>34</v>
      </c>
      <c r="AX670" s="12" t="s">
        <v>76</v>
      </c>
      <c r="AY670" s="155" t="s">
        <v>191</v>
      </c>
    </row>
    <row r="671" spans="2:51" s="12" customFormat="1">
      <c r="B671" s="153"/>
      <c r="D671" s="154" t="s">
        <v>205</v>
      </c>
      <c r="E671" s="155" t="s">
        <v>1</v>
      </c>
      <c r="F671" s="156" t="s">
        <v>208</v>
      </c>
      <c r="H671" s="155" t="s">
        <v>1</v>
      </c>
      <c r="I671" s="157"/>
      <c r="L671" s="153"/>
      <c r="M671" s="158"/>
      <c r="T671" s="159"/>
      <c r="AT671" s="155" t="s">
        <v>205</v>
      </c>
      <c r="AU671" s="155" t="s">
        <v>201</v>
      </c>
      <c r="AV671" s="12" t="s">
        <v>83</v>
      </c>
      <c r="AW671" s="12" t="s">
        <v>34</v>
      </c>
      <c r="AX671" s="12" t="s">
        <v>76</v>
      </c>
      <c r="AY671" s="155" t="s">
        <v>191</v>
      </c>
    </row>
    <row r="672" spans="2:51" s="12" customFormat="1">
      <c r="B672" s="153"/>
      <c r="D672" s="154" t="s">
        <v>205</v>
      </c>
      <c r="E672" s="155" t="s">
        <v>1</v>
      </c>
      <c r="F672" s="156" t="s">
        <v>637</v>
      </c>
      <c r="H672" s="155" t="s">
        <v>1</v>
      </c>
      <c r="I672" s="157"/>
      <c r="L672" s="153"/>
      <c r="M672" s="158"/>
      <c r="T672" s="159"/>
      <c r="AT672" s="155" t="s">
        <v>205</v>
      </c>
      <c r="AU672" s="155" t="s">
        <v>201</v>
      </c>
      <c r="AV672" s="12" t="s">
        <v>83</v>
      </c>
      <c r="AW672" s="12" t="s">
        <v>34</v>
      </c>
      <c r="AX672" s="12" t="s">
        <v>76</v>
      </c>
      <c r="AY672" s="155" t="s">
        <v>191</v>
      </c>
    </row>
    <row r="673" spans="2:51" s="13" customFormat="1">
      <c r="B673" s="160"/>
      <c r="D673" s="154" t="s">
        <v>205</v>
      </c>
      <c r="E673" s="161" t="s">
        <v>1</v>
      </c>
      <c r="F673" s="162" t="s">
        <v>638</v>
      </c>
      <c r="H673" s="163">
        <v>0.18629999999999999</v>
      </c>
      <c r="I673" s="164"/>
      <c r="L673" s="160"/>
      <c r="M673" s="165"/>
      <c r="T673" s="166"/>
      <c r="AT673" s="161" t="s">
        <v>205</v>
      </c>
      <c r="AU673" s="161" t="s">
        <v>201</v>
      </c>
      <c r="AV673" s="13" t="s">
        <v>85</v>
      </c>
      <c r="AW673" s="13" t="s">
        <v>34</v>
      </c>
      <c r="AX673" s="13" t="s">
        <v>76</v>
      </c>
      <c r="AY673" s="161" t="s">
        <v>191</v>
      </c>
    </row>
    <row r="674" spans="2:51" s="15" customFormat="1">
      <c r="B674" s="174"/>
      <c r="D674" s="154" t="s">
        <v>205</v>
      </c>
      <c r="E674" s="175" t="s">
        <v>1</v>
      </c>
      <c r="F674" s="176" t="s">
        <v>274</v>
      </c>
      <c r="H674" s="177">
        <v>0.18629999999999999</v>
      </c>
      <c r="I674" s="178"/>
      <c r="L674" s="174"/>
      <c r="M674" s="179"/>
      <c r="T674" s="180"/>
      <c r="AT674" s="175" t="s">
        <v>205</v>
      </c>
      <c r="AU674" s="175" t="s">
        <v>201</v>
      </c>
      <c r="AV674" s="15" t="s">
        <v>201</v>
      </c>
      <c r="AW674" s="15" t="s">
        <v>34</v>
      </c>
      <c r="AX674" s="15" t="s">
        <v>76</v>
      </c>
      <c r="AY674" s="175" t="s">
        <v>191</v>
      </c>
    </row>
    <row r="675" spans="2:51" s="12" customFormat="1">
      <c r="B675" s="153"/>
      <c r="D675" s="154" t="s">
        <v>205</v>
      </c>
      <c r="E675" s="155" t="s">
        <v>1</v>
      </c>
      <c r="F675" s="156" t="s">
        <v>639</v>
      </c>
      <c r="H675" s="155" t="s">
        <v>1</v>
      </c>
      <c r="I675" s="157"/>
      <c r="L675" s="153"/>
      <c r="M675" s="158"/>
      <c r="T675" s="159"/>
      <c r="AT675" s="155" t="s">
        <v>205</v>
      </c>
      <c r="AU675" s="155" t="s">
        <v>201</v>
      </c>
      <c r="AV675" s="12" t="s">
        <v>83</v>
      </c>
      <c r="AW675" s="12" t="s">
        <v>34</v>
      </c>
      <c r="AX675" s="12" t="s">
        <v>76</v>
      </c>
      <c r="AY675" s="155" t="s">
        <v>191</v>
      </c>
    </row>
    <row r="676" spans="2:51" s="12" customFormat="1">
      <c r="B676" s="153"/>
      <c r="D676" s="154" t="s">
        <v>205</v>
      </c>
      <c r="E676" s="155" t="s">
        <v>1</v>
      </c>
      <c r="F676" s="156" t="s">
        <v>208</v>
      </c>
      <c r="H676" s="155" t="s">
        <v>1</v>
      </c>
      <c r="I676" s="157"/>
      <c r="L676" s="153"/>
      <c r="M676" s="158"/>
      <c r="T676" s="159"/>
      <c r="AT676" s="155" t="s">
        <v>205</v>
      </c>
      <c r="AU676" s="155" t="s">
        <v>201</v>
      </c>
      <c r="AV676" s="12" t="s">
        <v>83</v>
      </c>
      <c r="AW676" s="12" t="s">
        <v>34</v>
      </c>
      <c r="AX676" s="12" t="s">
        <v>76</v>
      </c>
      <c r="AY676" s="155" t="s">
        <v>191</v>
      </c>
    </row>
    <row r="677" spans="2:51" s="12" customFormat="1">
      <c r="B677" s="153"/>
      <c r="D677" s="154" t="s">
        <v>205</v>
      </c>
      <c r="E677" s="155" t="s">
        <v>1</v>
      </c>
      <c r="F677" s="156" t="s">
        <v>640</v>
      </c>
      <c r="H677" s="155" t="s">
        <v>1</v>
      </c>
      <c r="I677" s="157"/>
      <c r="L677" s="153"/>
      <c r="M677" s="158"/>
      <c r="T677" s="159"/>
      <c r="AT677" s="155" t="s">
        <v>205</v>
      </c>
      <c r="AU677" s="155" t="s">
        <v>201</v>
      </c>
      <c r="AV677" s="12" t="s">
        <v>83</v>
      </c>
      <c r="AW677" s="12" t="s">
        <v>34</v>
      </c>
      <c r="AX677" s="12" t="s">
        <v>76</v>
      </c>
      <c r="AY677" s="155" t="s">
        <v>191</v>
      </c>
    </row>
    <row r="678" spans="2:51" s="13" customFormat="1">
      <c r="B678" s="160"/>
      <c r="D678" s="154" t="s">
        <v>205</v>
      </c>
      <c r="E678" s="161" t="s">
        <v>1</v>
      </c>
      <c r="F678" s="162" t="s">
        <v>641</v>
      </c>
      <c r="H678" s="163">
        <v>0.57850000000000001</v>
      </c>
      <c r="I678" s="164"/>
      <c r="L678" s="160"/>
      <c r="M678" s="165"/>
      <c r="T678" s="166"/>
      <c r="AT678" s="161" t="s">
        <v>205</v>
      </c>
      <c r="AU678" s="161" t="s">
        <v>201</v>
      </c>
      <c r="AV678" s="13" t="s">
        <v>85</v>
      </c>
      <c r="AW678" s="13" t="s">
        <v>34</v>
      </c>
      <c r="AX678" s="13" t="s">
        <v>76</v>
      </c>
      <c r="AY678" s="161" t="s">
        <v>191</v>
      </c>
    </row>
    <row r="679" spans="2:51" s="13" customFormat="1">
      <c r="B679" s="160"/>
      <c r="D679" s="154" t="s">
        <v>205</v>
      </c>
      <c r="E679" s="161" t="s">
        <v>1</v>
      </c>
      <c r="F679" s="162" t="s">
        <v>642</v>
      </c>
      <c r="H679" s="163">
        <v>0.34775</v>
      </c>
      <c r="I679" s="164"/>
      <c r="L679" s="160"/>
      <c r="M679" s="165"/>
      <c r="T679" s="166"/>
      <c r="AT679" s="161" t="s">
        <v>205</v>
      </c>
      <c r="AU679" s="161" t="s">
        <v>201</v>
      </c>
      <c r="AV679" s="13" t="s">
        <v>85</v>
      </c>
      <c r="AW679" s="13" t="s">
        <v>34</v>
      </c>
      <c r="AX679" s="13" t="s">
        <v>76</v>
      </c>
      <c r="AY679" s="161" t="s">
        <v>191</v>
      </c>
    </row>
    <row r="680" spans="2:51" s="15" customFormat="1">
      <c r="B680" s="174"/>
      <c r="D680" s="154" t="s">
        <v>205</v>
      </c>
      <c r="E680" s="175" t="s">
        <v>1</v>
      </c>
      <c r="F680" s="176" t="s">
        <v>274</v>
      </c>
      <c r="H680" s="177">
        <v>0.92625000000000002</v>
      </c>
      <c r="I680" s="178"/>
      <c r="L680" s="174"/>
      <c r="M680" s="179"/>
      <c r="T680" s="180"/>
      <c r="AT680" s="175" t="s">
        <v>205</v>
      </c>
      <c r="AU680" s="175" t="s">
        <v>201</v>
      </c>
      <c r="AV680" s="15" t="s">
        <v>201</v>
      </c>
      <c r="AW680" s="15" t="s">
        <v>34</v>
      </c>
      <c r="AX680" s="15" t="s">
        <v>76</v>
      </c>
      <c r="AY680" s="175" t="s">
        <v>191</v>
      </c>
    </row>
    <row r="681" spans="2:51" s="12" customFormat="1">
      <c r="B681" s="153"/>
      <c r="D681" s="154" t="s">
        <v>205</v>
      </c>
      <c r="E681" s="155" t="s">
        <v>1</v>
      </c>
      <c r="F681" s="156" t="s">
        <v>643</v>
      </c>
      <c r="H681" s="155" t="s">
        <v>1</v>
      </c>
      <c r="I681" s="157"/>
      <c r="L681" s="153"/>
      <c r="M681" s="158"/>
      <c r="T681" s="159"/>
      <c r="AT681" s="155" t="s">
        <v>205</v>
      </c>
      <c r="AU681" s="155" t="s">
        <v>201</v>
      </c>
      <c r="AV681" s="12" t="s">
        <v>83</v>
      </c>
      <c r="AW681" s="12" t="s">
        <v>34</v>
      </c>
      <c r="AX681" s="12" t="s">
        <v>76</v>
      </c>
      <c r="AY681" s="155" t="s">
        <v>191</v>
      </c>
    </row>
    <row r="682" spans="2:51" s="13" customFormat="1">
      <c r="B682" s="160"/>
      <c r="D682" s="154" t="s">
        <v>205</v>
      </c>
      <c r="E682" s="161" t="s">
        <v>1</v>
      </c>
      <c r="F682" s="162" t="s">
        <v>644</v>
      </c>
      <c r="H682" s="163">
        <v>1.131</v>
      </c>
      <c r="I682" s="164"/>
      <c r="L682" s="160"/>
      <c r="M682" s="165"/>
      <c r="T682" s="166"/>
      <c r="AT682" s="161" t="s">
        <v>205</v>
      </c>
      <c r="AU682" s="161" t="s">
        <v>201</v>
      </c>
      <c r="AV682" s="13" t="s">
        <v>85</v>
      </c>
      <c r="AW682" s="13" t="s">
        <v>34</v>
      </c>
      <c r="AX682" s="13" t="s">
        <v>76</v>
      </c>
      <c r="AY682" s="161" t="s">
        <v>191</v>
      </c>
    </row>
    <row r="683" spans="2:51" s="13" customFormat="1">
      <c r="B683" s="160"/>
      <c r="D683" s="154" t="s">
        <v>205</v>
      </c>
      <c r="E683" s="161" t="s">
        <v>1</v>
      </c>
      <c r="F683" s="162" t="s">
        <v>645</v>
      </c>
      <c r="H683" s="163">
        <v>0.58499999999999996</v>
      </c>
      <c r="I683" s="164"/>
      <c r="L683" s="160"/>
      <c r="M683" s="165"/>
      <c r="T683" s="166"/>
      <c r="AT683" s="161" t="s">
        <v>205</v>
      </c>
      <c r="AU683" s="161" t="s">
        <v>201</v>
      </c>
      <c r="AV683" s="13" t="s">
        <v>85</v>
      </c>
      <c r="AW683" s="13" t="s">
        <v>34</v>
      </c>
      <c r="AX683" s="13" t="s">
        <v>76</v>
      </c>
      <c r="AY683" s="161" t="s">
        <v>191</v>
      </c>
    </row>
    <row r="684" spans="2:51" s="15" customFormat="1">
      <c r="B684" s="174"/>
      <c r="D684" s="154" t="s">
        <v>205</v>
      </c>
      <c r="E684" s="175" t="s">
        <v>1</v>
      </c>
      <c r="F684" s="176" t="s">
        <v>274</v>
      </c>
      <c r="H684" s="177">
        <v>1.716</v>
      </c>
      <c r="I684" s="178"/>
      <c r="L684" s="174"/>
      <c r="M684" s="179"/>
      <c r="T684" s="180"/>
      <c r="AT684" s="175" t="s">
        <v>205</v>
      </c>
      <c r="AU684" s="175" t="s">
        <v>201</v>
      </c>
      <c r="AV684" s="15" t="s">
        <v>201</v>
      </c>
      <c r="AW684" s="15" t="s">
        <v>34</v>
      </c>
      <c r="AX684" s="15" t="s">
        <v>76</v>
      </c>
      <c r="AY684" s="175" t="s">
        <v>191</v>
      </c>
    </row>
    <row r="685" spans="2:51" s="12" customFormat="1">
      <c r="B685" s="153"/>
      <c r="D685" s="154" t="s">
        <v>205</v>
      </c>
      <c r="E685" s="155" t="s">
        <v>1</v>
      </c>
      <c r="F685" s="156" t="s">
        <v>646</v>
      </c>
      <c r="H685" s="155" t="s">
        <v>1</v>
      </c>
      <c r="I685" s="157"/>
      <c r="L685" s="153"/>
      <c r="M685" s="158"/>
      <c r="T685" s="159"/>
      <c r="AT685" s="155" t="s">
        <v>205</v>
      </c>
      <c r="AU685" s="155" t="s">
        <v>201</v>
      </c>
      <c r="AV685" s="12" t="s">
        <v>83</v>
      </c>
      <c r="AW685" s="12" t="s">
        <v>34</v>
      </c>
      <c r="AX685" s="12" t="s">
        <v>76</v>
      </c>
      <c r="AY685" s="155" t="s">
        <v>191</v>
      </c>
    </row>
    <row r="686" spans="2:51" s="13" customFormat="1">
      <c r="B686" s="160"/>
      <c r="D686" s="154" t="s">
        <v>205</v>
      </c>
      <c r="E686" s="161" t="s">
        <v>1</v>
      </c>
      <c r="F686" s="162" t="s">
        <v>647</v>
      </c>
      <c r="H686" s="163">
        <v>3.1968999999999999</v>
      </c>
      <c r="I686" s="164"/>
      <c r="L686" s="160"/>
      <c r="M686" s="165"/>
      <c r="T686" s="166"/>
      <c r="AT686" s="161" t="s">
        <v>205</v>
      </c>
      <c r="AU686" s="161" t="s">
        <v>201</v>
      </c>
      <c r="AV686" s="13" t="s">
        <v>85</v>
      </c>
      <c r="AW686" s="13" t="s">
        <v>34</v>
      </c>
      <c r="AX686" s="13" t="s">
        <v>76</v>
      </c>
      <c r="AY686" s="161" t="s">
        <v>191</v>
      </c>
    </row>
    <row r="687" spans="2:51" s="15" customFormat="1">
      <c r="B687" s="174"/>
      <c r="D687" s="154" t="s">
        <v>205</v>
      </c>
      <c r="E687" s="175" t="s">
        <v>1</v>
      </c>
      <c r="F687" s="176" t="s">
        <v>274</v>
      </c>
      <c r="H687" s="177">
        <v>3.1968999999999999</v>
      </c>
      <c r="I687" s="178"/>
      <c r="L687" s="174"/>
      <c r="M687" s="179"/>
      <c r="T687" s="180"/>
      <c r="AT687" s="175" t="s">
        <v>205</v>
      </c>
      <c r="AU687" s="175" t="s">
        <v>201</v>
      </c>
      <c r="AV687" s="15" t="s">
        <v>201</v>
      </c>
      <c r="AW687" s="15" t="s">
        <v>34</v>
      </c>
      <c r="AX687" s="15" t="s">
        <v>76</v>
      </c>
      <c r="AY687" s="175" t="s">
        <v>191</v>
      </c>
    </row>
    <row r="688" spans="2:51" s="12" customFormat="1">
      <c r="B688" s="153"/>
      <c r="D688" s="154" t="s">
        <v>205</v>
      </c>
      <c r="E688" s="155" t="s">
        <v>1</v>
      </c>
      <c r="F688" s="156" t="s">
        <v>648</v>
      </c>
      <c r="H688" s="155" t="s">
        <v>1</v>
      </c>
      <c r="I688" s="157"/>
      <c r="L688" s="153"/>
      <c r="M688" s="158"/>
      <c r="T688" s="159"/>
      <c r="AT688" s="155" t="s">
        <v>205</v>
      </c>
      <c r="AU688" s="155" t="s">
        <v>201</v>
      </c>
      <c r="AV688" s="12" t="s">
        <v>83</v>
      </c>
      <c r="AW688" s="12" t="s">
        <v>34</v>
      </c>
      <c r="AX688" s="12" t="s">
        <v>76</v>
      </c>
      <c r="AY688" s="155" t="s">
        <v>191</v>
      </c>
    </row>
    <row r="689" spans="2:65" s="13" customFormat="1">
      <c r="B689" s="160"/>
      <c r="D689" s="154" t="s">
        <v>205</v>
      </c>
      <c r="E689" s="161" t="s">
        <v>1</v>
      </c>
      <c r="F689" s="162" t="s">
        <v>649</v>
      </c>
      <c r="H689" s="163">
        <v>0.13</v>
      </c>
      <c r="I689" s="164"/>
      <c r="L689" s="160"/>
      <c r="M689" s="165"/>
      <c r="T689" s="166"/>
      <c r="AT689" s="161" t="s">
        <v>205</v>
      </c>
      <c r="AU689" s="161" t="s">
        <v>201</v>
      </c>
      <c r="AV689" s="13" t="s">
        <v>85</v>
      </c>
      <c r="AW689" s="13" t="s">
        <v>34</v>
      </c>
      <c r="AX689" s="13" t="s">
        <v>76</v>
      </c>
      <c r="AY689" s="161" t="s">
        <v>191</v>
      </c>
    </row>
    <row r="690" spans="2:65" s="13" customFormat="1">
      <c r="B690" s="160"/>
      <c r="D690" s="154" t="s">
        <v>205</v>
      </c>
      <c r="E690" s="161" t="s">
        <v>1</v>
      </c>
      <c r="F690" s="162" t="s">
        <v>650</v>
      </c>
      <c r="H690" s="163">
        <v>0.21775</v>
      </c>
      <c r="I690" s="164"/>
      <c r="L690" s="160"/>
      <c r="M690" s="165"/>
      <c r="T690" s="166"/>
      <c r="AT690" s="161" t="s">
        <v>205</v>
      </c>
      <c r="AU690" s="161" t="s">
        <v>201</v>
      </c>
      <c r="AV690" s="13" t="s">
        <v>85</v>
      </c>
      <c r="AW690" s="13" t="s">
        <v>34</v>
      </c>
      <c r="AX690" s="13" t="s">
        <v>76</v>
      </c>
      <c r="AY690" s="161" t="s">
        <v>191</v>
      </c>
    </row>
    <row r="691" spans="2:65" s="14" customFormat="1">
      <c r="B691" s="167"/>
      <c r="D691" s="154" t="s">
        <v>205</v>
      </c>
      <c r="E691" s="168" t="s">
        <v>1</v>
      </c>
      <c r="F691" s="169" t="s">
        <v>217</v>
      </c>
      <c r="H691" s="170">
        <v>6.9077999999999999</v>
      </c>
      <c r="I691" s="171"/>
      <c r="L691" s="167"/>
      <c r="M691" s="172"/>
      <c r="T691" s="173"/>
      <c r="AT691" s="168" t="s">
        <v>205</v>
      </c>
      <c r="AU691" s="168" t="s">
        <v>201</v>
      </c>
      <c r="AV691" s="14" t="s">
        <v>200</v>
      </c>
      <c r="AW691" s="14" t="s">
        <v>34</v>
      </c>
      <c r="AX691" s="14" t="s">
        <v>83</v>
      </c>
      <c r="AY691" s="168" t="s">
        <v>191</v>
      </c>
    </row>
    <row r="692" spans="2:65" s="1" customFormat="1" ht="36" customHeight="1">
      <c r="B692" s="32"/>
      <c r="C692" s="136" t="s">
        <v>622</v>
      </c>
      <c r="D692" s="136" t="s">
        <v>195</v>
      </c>
      <c r="E692" s="137" t="s">
        <v>651</v>
      </c>
      <c r="F692" s="138" t="s">
        <v>652</v>
      </c>
      <c r="G692" s="139" t="s">
        <v>198</v>
      </c>
      <c r="H692" s="140">
        <v>2.1509999999999998</v>
      </c>
      <c r="I692" s="141"/>
      <c r="J692" s="142">
        <f>ROUND(I692*H692,2)</f>
        <v>0</v>
      </c>
      <c r="K692" s="138" t="s">
        <v>199</v>
      </c>
      <c r="L692" s="32"/>
      <c r="M692" s="143" t="s">
        <v>1</v>
      </c>
      <c r="N692" s="144" t="s">
        <v>41</v>
      </c>
      <c r="P692" s="145">
        <f>O692*H692</f>
        <v>0</v>
      </c>
      <c r="Q692" s="145">
        <v>2.5018699999999998</v>
      </c>
      <c r="R692" s="145">
        <f>Q692*H692</f>
        <v>5.381522369999999</v>
      </c>
      <c r="S692" s="145">
        <v>0</v>
      </c>
      <c r="T692" s="146">
        <f>S692*H692</f>
        <v>0</v>
      </c>
      <c r="AR692" s="147" t="s">
        <v>200</v>
      </c>
      <c r="AT692" s="147" t="s">
        <v>195</v>
      </c>
      <c r="AU692" s="147" t="s">
        <v>201</v>
      </c>
      <c r="AY692" s="17" t="s">
        <v>191</v>
      </c>
      <c r="BE692" s="148">
        <f>IF(N692="základní",J692,0)</f>
        <v>0</v>
      </c>
      <c r="BF692" s="148">
        <f>IF(N692="snížená",J692,0)</f>
        <v>0</v>
      </c>
      <c r="BG692" s="148">
        <f>IF(N692="zákl. přenesená",J692,0)</f>
        <v>0</v>
      </c>
      <c r="BH692" s="148">
        <f>IF(N692="sníž. přenesená",J692,0)</f>
        <v>0</v>
      </c>
      <c r="BI692" s="148">
        <f>IF(N692="nulová",J692,0)</f>
        <v>0</v>
      </c>
      <c r="BJ692" s="17" t="s">
        <v>83</v>
      </c>
      <c r="BK692" s="148">
        <f>ROUND(I692*H692,2)</f>
        <v>0</v>
      </c>
      <c r="BL692" s="17" t="s">
        <v>200</v>
      </c>
      <c r="BM692" s="147" t="s">
        <v>653</v>
      </c>
    </row>
    <row r="693" spans="2:65" s="1" customFormat="1">
      <c r="B693" s="32"/>
      <c r="D693" s="149" t="s">
        <v>203</v>
      </c>
      <c r="F693" s="150" t="s">
        <v>654</v>
      </c>
      <c r="I693" s="151"/>
      <c r="L693" s="32"/>
      <c r="M693" s="152"/>
      <c r="T693" s="56"/>
      <c r="AT693" s="17" t="s">
        <v>203</v>
      </c>
      <c r="AU693" s="17" t="s">
        <v>201</v>
      </c>
    </row>
    <row r="694" spans="2:65" s="12" customFormat="1">
      <c r="B694" s="153"/>
      <c r="D694" s="154" t="s">
        <v>205</v>
      </c>
      <c r="E694" s="155" t="s">
        <v>1</v>
      </c>
      <c r="F694" s="156" t="s">
        <v>206</v>
      </c>
      <c r="H694" s="155" t="s">
        <v>1</v>
      </c>
      <c r="I694" s="157"/>
      <c r="L694" s="153"/>
      <c r="M694" s="158"/>
      <c r="T694" s="159"/>
      <c r="AT694" s="155" t="s">
        <v>205</v>
      </c>
      <c r="AU694" s="155" t="s">
        <v>201</v>
      </c>
      <c r="AV694" s="12" t="s">
        <v>83</v>
      </c>
      <c r="AW694" s="12" t="s">
        <v>34</v>
      </c>
      <c r="AX694" s="12" t="s">
        <v>76</v>
      </c>
      <c r="AY694" s="155" t="s">
        <v>191</v>
      </c>
    </row>
    <row r="695" spans="2:65" s="12" customFormat="1">
      <c r="B695" s="153"/>
      <c r="D695" s="154" t="s">
        <v>205</v>
      </c>
      <c r="E695" s="155" t="s">
        <v>1</v>
      </c>
      <c r="F695" s="156" t="s">
        <v>207</v>
      </c>
      <c r="H695" s="155" t="s">
        <v>1</v>
      </c>
      <c r="I695" s="157"/>
      <c r="L695" s="153"/>
      <c r="M695" s="158"/>
      <c r="T695" s="159"/>
      <c r="AT695" s="155" t="s">
        <v>205</v>
      </c>
      <c r="AU695" s="155" t="s">
        <v>201</v>
      </c>
      <c r="AV695" s="12" t="s">
        <v>83</v>
      </c>
      <c r="AW695" s="12" t="s">
        <v>34</v>
      </c>
      <c r="AX695" s="12" t="s">
        <v>76</v>
      </c>
      <c r="AY695" s="155" t="s">
        <v>191</v>
      </c>
    </row>
    <row r="696" spans="2:65" s="12" customFormat="1">
      <c r="B696" s="153"/>
      <c r="D696" s="154" t="s">
        <v>205</v>
      </c>
      <c r="E696" s="155" t="s">
        <v>1</v>
      </c>
      <c r="F696" s="156" t="s">
        <v>208</v>
      </c>
      <c r="H696" s="155" t="s">
        <v>1</v>
      </c>
      <c r="I696" s="157"/>
      <c r="L696" s="153"/>
      <c r="M696" s="158"/>
      <c r="T696" s="159"/>
      <c r="AT696" s="155" t="s">
        <v>205</v>
      </c>
      <c r="AU696" s="155" t="s">
        <v>201</v>
      </c>
      <c r="AV696" s="12" t="s">
        <v>83</v>
      </c>
      <c r="AW696" s="12" t="s">
        <v>34</v>
      </c>
      <c r="AX696" s="12" t="s">
        <v>76</v>
      </c>
      <c r="AY696" s="155" t="s">
        <v>191</v>
      </c>
    </row>
    <row r="697" spans="2:65" s="12" customFormat="1">
      <c r="B697" s="153"/>
      <c r="D697" s="154" t="s">
        <v>205</v>
      </c>
      <c r="E697" s="155" t="s">
        <v>1</v>
      </c>
      <c r="F697" s="156" t="s">
        <v>312</v>
      </c>
      <c r="H697" s="155" t="s">
        <v>1</v>
      </c>
      <c r="I697" s="157"/>
      <c r="L697" s="153"/>
      <c r="M697" s="158"/>
      <c r="T697" s="159"/>
      <c r="AT697" s="155" t="s">
        <v>205</v>
      </c>
      <c r="AU697" s="155" t="s">
        <v>201</v>
      </c>
      <c r="AV697" s="12" t="s">
        <v>83</v>
      </c>
      <c r="AW697" s="12" t="s">
        <v>34</v>
      </c>
      <c r="AX697" s="12" t="s">
        <v>76</v>
      </c>
      <c r="AY697" s="155" t="s">
        <v>191</v>
      </c>
    </row>
    <row r="698" spans="2:65" s="13" customFormat="1">
      <c r="B698" s="160"/>
      <c r="D698" s="154" t="s">
        <v>205</v>
      </c>
      <c r="E698" s="161" t="s">
        <v>1</v>
      </c>
      <c r="F698" s="162" t="s">
        <v>313</v>
      </c>
      <c r="H698" s="163">
        <v>2.1512500000000001</v>
      </c>
      <c r="I698" s="164"/>
      <c r="L698" s="160"/>
      <c r="M698" s="165"/>
      <c r="T698" s="166"/>
      <c r="AT698" s="161" t="s">
        <v>205</v>
      </c>
      <c r="AU698" s="161" t="s">
        <v>201</v>
      </c>
      <c r="AV698" s="13" t="s">
        <v>85</v>
      </c>
      <c r="AW698" s="13" t="s">
        <v>34</v>
      </c>
      <c r="AX698" s="13" t="s">
        <v>76</v>
      </c>
      <c r="AY698" s="161" t="s">
        <v>191</v>
      </c>
    </row>
    <row r="699" spans="2:65" s="14" customFormat="1">
      <c r="B699" s="167"/>
      <c r="D699" s="154" t="s">
        <v>205</v>
      </c>
      <c r="E699" s="168" t="s">
        <v>1</v>
      </c>
      <c r="F699" s="169" t="s">
        <v>217</v>
      </c>
      <c r="H699" s="170">
        <v>2.1512500000000001</v>
      </c>
      <c r="I699" s="171"/>
      <c r="L699" s="167"/>
      <c r="M699" s="172"/>
      <c r="T699" s="173"/>
      <c r="AT699" s="168" t="s">
        <v>205</v>
      </c>
      <c r="AU699" s="168" t="s">
        <v>201</v>
      </c>
      <c r="AV699" s="14" t="s">
        <v>200</v>
      </c>
      <c r="AW699" s="14" t="s">
        <v>34</v>
      </c>
      <c r="AX699" s="14" t="s">
        <v>83</v>
      </c>
      <c r="AY699" s="168" t="s">
        <v>191</v>
      </c>
    </row>
    <row r="700" spans="2:65" s="1" customFormat="1" ht="36" customHeight="1">
      <c r="B700" s="32"/>
      <c r="C700" s="136" t="s">
        <v>655</v>
      </c>
      <c r="D700" s="136" t="s">
        <v>195</v>
      </c>
      <c r="E700" s="137" t="s">
        <v>656</v>
      </c>
      <c r="F700" s="138" t="s">
        <v>657</v>
      </c>
      <c r="G700" s="139" t="s">
        <v>198</v>
      </c>
      <c r="H700" s="140">
        <v>1.2749999999999999</v>
      </c>
      <c r="I700" s="141"/>
      <c r="J700" s="142">
        <f>ROUND(I700*H700,2)</f>
        <v>0</v>
      </c>
      <c r="K700" s="138" t="s">
        <v>199</v>
      </c>
      <c r="L700" s="32"/>
      <c r="M700" s="143" t="s">
        <v>1</v>
      </c>
      <c r="N700" s="144" t="s">
        <v>41</v>
      </c>
      <c r="P700" s="145">
        <f>O700*H700</f>
        <v>0</v>
      </c>
      <c r="Q700" s="145">
        <v>2.3010199999999998</v>
      </c>
      <c r="R700" s="145">
        <f>Q700*H700</f>
        <v>2.9338004999999998</v>
      </c>
      <c r="S700" s="145">
        <v>0</v>
      </c>
      <c r="T700" s="146">
        <f>S700*H700</f>
        <v>0</v>
      </c>
      <c r="AR700" s="147" t="s">
        <v>200</v>
      </c>
      <c r="AT700" s="147" t="s">
        <v>195</v>
      </c>
      <c r="AU700" s="147" t="s">
        <v>201</v>
      </c>
      <c r="AY700" s="17" t="s">
        <v>191</v>
      </c>
      <c r="BE700" s="148">
        <f>IF(N700="základní",J700,0)</f>
        <v>0</v>
      </c>
      <c r="BF700" s="148">
        <f>IF(N700="snížená",J700,0)</f>
        <v>0</v>
      </c>
      <c r="BG700" s="148">
        <f>IF(N700="zákl. přenesená",J700,0)</f>
        <v>0</v>
      </c>
      <c r="BH700" s="148">
        <f>IF(N700="sníž. přenesená",J700,0)</f>
        <v>0</v>
      </c>
      <c r="BI700" s="148">
        <f>IF(N700="nulová",J700,0)</f>
        <v>0</v>
      </c>
      <c r="BJ700" s="17" t="s">
        <v>83</v>
      </c>
      <c r="BK700" s="148">
        <f>ROUND(I700*H700,2)</f>
        <v>0</v>
      </c>
      <c r="BL700" s="17" t="s">
        <v>200</v>
      </c>
      <c r="BM700" s="147" t="s">
        <v>658</v>
      </c>
    </row>
    <row r="701" spans="2:65" s="1" customFormat="1">
      <c r="B701" s="32"/>
      <c r="D701" s="149" t="s">
        <v>203</v>
      </c>
      <c r="F701" s="150" t="s">
        <v>659</v>
      </c>
      <c r="I701" s="151"/>
      <c r="L701" s="32"/>
      <c r="M701" s="152"/>
      <c r="T701" s="56"/>
      <c r="AT701" s="17" t="s">
        <v>203</v>
      </c>
      <c r="AU701" s="17" t="s">
        <v>201</v>
      </c>
    </row>
    <row r="702" spans="2:65" s="12" customFormat="1">
      <c r="B702" s="153"/>
      <c r="D702" s="154" t="s">
        <v>205</v>
      </c>
      <c r="E702" s="155" t="s">
        <v>1</v>
      </c>
      <c r="F702" s="156" t="s">
        <v>206</v>
      </c>
      <c r="H702" s="155" t="s">
        <v>1</v>
      </c>
      <c r="I702" s="157"/>
      <c r="L702" s="153"/>
      <c r="M702" s="158"/>
      <c r="T702" s="159"/>
      <c r="AT702" s="155" t="s">
        <v>205</v>
      </c>
      <c r="AU702" s="155" t="s">
        <v>201</v>
      </c>
      <c r="AV702" s="12" t="s">
        <v>83</v>
      </c>
      <c r="AW702" s="12" t="s">
        <v>34</v>
      </c>
      <c r="AX702" s="12" t="s">
        <v>76</v>
      </c>
      <c r="AY702" s="155" t="s">
        <v>191</v>
      </c>
    </row>
    <row r="703" spans="2:65" s="12" customFormat="1">
      <c r="B703" s="153"/>
      <c r="D703" s="154" t="s">
        <v>205</v>
      </c>
      <c r="E703" s="155" t="s">
        <v>1</v>
      </c>
      <c r="F703" s="156" t="s">
        <v>207</v>
      </c>
      <c r="H703" s="155" t="s">
        <v>1</v>
      </c>
      <c r="I703" s="157"/>
      <c r="L703" s="153"/>
      <c r="M703" s="158"/>
      <c r="T703" s="159"/>
      <c r="AT703" s="155" t="s">
        <v>205</v>
      </c>
      <c r="AU703" s="155" t="s">
        <v>201</v>
      </c>
      <c r="AV703" s="12" t="s">
        <v>83</v>
      </c>
      <c r="AW703" s="12" t="s">
        <v>34</v>
      </c>
      <c r="AX703" s="12" t="s">
        <v>76</v>
      </c>
      <c r="AY703" s="155" t="s">
        <v>191</v>
      </c>
    </row>
    <row r="704" spans="2:65" s="12" customFormat="1">
      <c r="B704" s="153"/>
      <c r="D704" s="154" t="s">
        <v>205</v>
      </c>
      <c r="E704" s="155" t="s">
        <v>1</v>
      </c>
      <c r="F704" s="156" t="s">
        <v>208</v>
      </c>
      <c r="H704" s="155" t="s">
        <v>1</v>
      </c>
      <c r="I704" s="157"/>
      <c r="L704" s="153"/>
      <c r="M704" s="158"/>
      <c r="T704" s="159"/>
      <c r="AT704" s="155" t="s">
        <v>205</v>
      </c>
      <c r="AU704" s="155" t="s">
        <v>201</v>
      </c>
      <c r="AV704" s="12" t="s">
        <v>83</v>
      </c>
      <c r="AW704" s="12" t="s">
        <v>34</v>
      </c>
      <c r="AX704" s="12" t="s">
        <v>76</v>
      </c>
      <c r="AY704" s="155" t="s">
        <v>191</v>
      </c>
    </row>
    <row r="705" spans="2:65" s="12" customFormat="1">
      <c r="B705" s="153"/>
      <c r="D705" s="154" t="s">
        <v>205</v>
      </c>
      <c r="E705" s="155" t="s">
        <v>1</v>
      </c>
      <c r="F705" s="156" t="s">
        <v>314</v>
      </c>
      <c r="H705" s="155" t="s">
        <v>1</v>
      </c>
      <c r="I705" s="157"/>
      <c r="L705" s="153"/>
      <c r="M705" s="158"/>
      <c r="T705" s="159"/>
      <c r="AT705" s="155" t="s">
        <v>205</v>
      </c>
      <c r="AU705" s="155" t="s">
        <v>201</v>
      </c>
      <c r="AV705" s="12" t="s">
        <v>83</v>
      </c>
      <c r="AW705" s="12" t="s">
        <v>34</v>
      </c>
      <c r="AX705" s="12" t="s">
        <v>76</v>
      </c>
      <c r="AY705" s="155" t="s">
        <v>191</v>
      </c>
    </row>
    <row r="706" spans="2:65" s="13" customFormat="1">
      <c r="B706" s="160"/>
      <c r="D706" s="154" t="s">
        <v>205</v>
      </c>
      <c r="E706" s="161" t="s">
        <v>1</v>
      </c>
      <c r="F706" s="162" t="s">
        <v>660</v>
      </c>
      <c r="H706" s="163">
        <v>1.2749999999999999</v>
      </c>
      <c r="I706" s="164"/>
      <c r="L706" s="160"/>
      <c r="M706" s="165"/>
      <c r="T706" s="166"/>
      <c r="AT706" s="161" t="s">
        <v>205</v>
      </c>
      <c r="AU706" s="161" t="s">
        <v>201</v>
      </c>
      <c r="AV706" s="13" t="s">
        <v>85</v>
      </c>
      <c r="AW706" s="13" t="s">
        <v>34</v>
      </c>
      <c r="AX706" s="13" t="s">
        <v>76</v>
      </c>
      <c r="AY706" s="161" t="s">
        <v>191</v>
      </c>
    </row>
    <row r="707" spans="2:65" s="14" customFormat="1">
      <c r="B707" s="167"/>
      <c r="D707" s="154" t="s">
        <v>205</v>
      </c>
      <c r="E707" s="168" t="s">
        <v>1</v>
      </c>
      <c r="F707" s="169" t="s">
        <v>217</v>
      </c>
      <c r="H707" s="170">
        <v>1.2749999999999999</v>
      </c>
      <c r="I707" s="171"/>
      <c r="L707" s="167"/>
      <c r="M707" s="172"/>
      <c r="T707" s="173"/>
      <c r="AT707" s="168" t="s">
        <v>205</v>
      </c>
      <c r="AU707" s="168" t="s">
        <v>201</v>
      </c>
      <c r="AV707" s="14" t="s">
        <v>200</v>
      </c>
      <c r="AW707" s="14" t="s">
        <v>34</v>
      </c>
      <c r="AX707" s="14" t="s">
        <v>83</v>
      </c>
      <c r="AY707" s="168" t="s">
        <v>191</v>
      </c>
    </row>
    <row r="708" spans="2:65" s="1" customFormat="1" ht="26.45" customHeight="1">
      <c r="B708" s="32"/>
      <c r="C708" s="136" t="s">
        <v>661</v>
      </c>
      <c r="D708" s="136" t="s">
        <v>195</v>
      </c>
      <c r="E708" s="137" t="s">
        <v>662</v>
      </c>
      <c r="F708" s="138" t="s">
        <v>663</v>
      </c>
      <c r="G708" s="139" t="s">
        <v>198</v>
      </c>
      <c r="H708" s="140">
        <v>2.1509999999999998</v>
      </c>
      <c r="I708" s="141"/>
      <c r="J708" s="142">
        <f>ROUND(I708*H708,2)</f>
        <v>0</v>
      </c>
      <c r="K708" s="138" t="s">
        <v>199</v>
      </c>
      <c r="L708" s="32"/>
      <c r="M708" s="143" t="s">
        <v>1</v>
      </c>
      <c r="N708" s="144" t="s">
        <v>41</v>
      </c>
      <c r="P708" s="145">
        <f>O708*H708</f>
        <v>0</v>
      </c>
      <c r="Q708" s="145">
        <v>0.02</v>
      </c>
      <c r="R708" s="145">
        <f>Q708*H708</f>
        <v>4.3019999999999996E-2</v>
      </c>
      <c r="S708" s="145">
        <v>0</v>
      </c>
      <c r="T708" s="146">
        <f>S708*H708</f>
        <v>0</v>
      </c>
      <c r="AR708" s="147" t="s">
        <v>200</v>
      </c>
      <c r="AT708" s="147" t="s">
        <v>195</v>
      </c>
      <c r="AU708" s="147" t="s">
        <v>201</v>
      </c>
      <c r="AY708" s="17" t="s">
        <v>191</v>
      </c>
      <c r="BE708" s="148">
        <f>IF(N708="základní",J708,0)</f>
        <v>0</v>
      </c>
      <c r="BF708" s="148">
        <f>IF(N708="snížená",J708,0)</f>
        <v>0</v>
      </c>
      <c r="BG708" s="148">
        <f>IF(N708="zákl. přenesená",J708,0)</f>
        <v>0</v>
      </c>
      <c r="BH708" s="148">
        <f>IF(N708="sníž. přenesená",J708,0)</f>
        <v>0</v>
      </c>
      <c r="BI708" s="148">
        <f>IF(N708="nulová",J708,0)</f>
        <v>0</v>
      </c>
      <c r="BJ708" s="17" t="s">
        <v>83</v>
      </c>
      <c r="BK708" s="148">
        <f>ROUND(I708*H708,2)</f>
        <v>0</v>
      </c>
      <c r="BL708" s="17" t="s">
        <v>200</v>
      </c>
      <c r="BM708" s="147" t="s">
        <v>664</v>
      </c>
    </row>
    <row r="709" spans="2:65" s="1" customFormat="1">
      <c r="B709" s="32"/>
      <c r="D709" s="149" t="s">
        <v>203</v>
      </c>
      <c r="F709" s="150" t="s">
        <v>665</v>
      </c>
      <c r="I709" s="151"/>
      <c r="L709" s="32"/>
      <c r="M709" s="152"/>
      <c r="T709" s="56"/>
      <c r="AT709" s="17" t="s">
        <v>203</v>
      </c>
      <c r="AU709" s="17" t="s">
        <v>201</v>
      </c>
    </row>
    <row r="710" spans="2:65" s="1" customFormat="1" ht="16.5" customHeight="1">
      <c r="B710" s="32"/>
      <c r="C710" s="136" t="s">
        <v>666</v>
      </c>
      <c r="D710" s="136" t="s">
        <v>195</v>
      </c>
      <c r="E710" s="137" t="s">
        <v>667</v>
      </c>
      <c r="F710" s="138" t="s">
        <v>668</v>
      </c>
      <c r="G710" s="139" t="s">
        <v>271</v>
      </c>
      <c r="H710" s="140">
        <v>0.52400000000000002</v>
      </c>
      <c r="I710" s="141"/>
      <c r="J710" s="142">
        <f>ROUND(I710*H710,2)</f>
        <v>0</v>
      </c>
      <c r="K710" s="138" t="s">
        <v>199</v>
      </c>
      <c r="L710" s="32"/>
      <c r="M710" s="143" t="s">
        <v>1</v>
      </c>
      <c r="N710" s="144" t="s">
        <v>41</v>
      </c>
      <c r="P710" s="145">
        <f>O710*H710</f>
        <v>0</v>
      </c>
      <c r="Q710" s="145">
        <v>1.06277</v>
      </c>
      <c r="R710" s="145">
        <f>Q710*H710</f>
        <v>0.55689147999999999</v>
      </c>
      <c r="S710" s="145">
        <v>0</v>
      </c>
      <c r="T710" s="146">
        <f>S710*H710</f>
        <v>0</v>
      </c>
      <c r="AR710" s="147" t="s">
        <v>200</v>
      </c>
      <c r="AT710" s="147" t="s">
        <v>195</v>
      </c>
      <c r="AU710" s="147" t="s">
        <v>201</v>
      </c>
      <c r="AY710" s="17" t="s">
        <v>191</v>
      </c>
      <c r="BE710" s="148">
        <f>IF(N710="základní",J710,0)</f>
        <v>0</v>
      </c>
      <c r="BF710" s="148">
        <f>IF(N710="snížená",J710,0)</f>
        <v>0</v>
      </c>
      <c r="BG710" s="148">
        <f>IF(N710="zákl. přenesená",J710,0)</f>
        <v>0</v>
      </c>
      <c r="BH710" s="148">
        <f>IF(N710="sníž. přenesená",J710,0)</f>
        <v>0</v>
      </c>
      <c r="BI710" s="148">
        <f>IF(N710="nulová",J710,0)</f>
        <v>0</v>
      </c>
      <c r="BJ710" s="17" t="s">
        <v>83</v>
      </c>
      <c r="BK710" s="148">
        <f>ROUND(I710*H710,2)</f>
        <v>0</v>
      </c>
      <c r="BL710" s="17" t="s">
        <v>200</v>
      </c>
      <c r="BM710" s="147" t="s">
        <v>669</v>
      </c>
    </row>
    <row r="711" spans="2:65" s="1" customFormat="1">
      <c r="B711" s="32"/>
      <c r="D711" s="149" t="s">
        <v>203</v>
      </c>
      <c r="F711" s="150" t="s">
        <v>670</v>
      </c>
      <c r="I711" s="151"/>
      <c r="L711" s="32"/>
      <c r="M711" s="152"/>
      <c r="T711" s="56"/>
      <c r="AT711" s="17" t="s">
        <v>203</v>
      </c>
      <c r="AU711" s="17" t="s">
        <v>201</v>
      </c>
    </row>
    <row r="712" spans="2:65" s="12" customFormat="1">
      <c r="B712" s="153"/>
      <c r="D712" s="154" t="s">
        <v>205</v>
      </c>
      <c r="E712" s="155" t="s">
        <v>1</v>
      </c>
      <c r="F712" s="156" t="s">
        <v>347</v>
      </c>
      <c r="H712" s="155" t="s">
        <v>1</v>
      </c>
      <c r="I712" s="157"/>
      <c r="L712" s="153"/>
      <c r="M712" s="158"/>
      <c r="T712" s="159"/>
      <c r="AT712" s="155" t="s">
        <v>205</v>
      </c>
      <c r="AU712" s="155" t="s">
        <v>201</v>
      </c>
      <c r="AV712" s="12" t="s">
        <v>83</v>
      </c>
      <c r="AW712" s="12" t="s">
        <v>34</v>
      </c>
      <c r="AX712" s="12" t="s">
        <v>76</v>
      </c>
      <c r="AY712" s="155" t="s">
        <v>191</v>
      </c>
    </row>
    <row r="713" spans="2:65" s="12" customFormat="1">
      <c r="B713" s="153"/>
      <c r="D713" s="154" t="s">
        <v>205</v>
      </c>
      <c r="E713" s="155" t="s">
        <v>1</v>
      </c>
      <c r="F713" s="156" t="s">
        <v>207</v>
      </c>
      <c r="H713" s="155" t="s">
        <v>1</v>
      </c>
      <c r="I713" s="157"/>
      <c r="L713" s="153"/>
      <c r="M713" s="158"/>
      <c r="T713" s="159"/>
      <c r="AT713" s="155" t="s">
        <v>205</v>
      </c>
      <c r="AU713" s="155" t="s">
        <v>201</v>
      </c>
      <c r="AV713" s="12" t="s">
        <v>83</v>
      </c>
      <c r="AW713" s="12" t="s">
        <v>34</v>
      </c>
      <c r="AX713" s="12" t="s">
        <v>76</v>
      </c>
      <c r="AY713" s="155" t="s">
        <v>191</v>
      </c>
    </row>
    <row r="714" spans="2:65" s="12" customFormat="1">
      <c r="B714" s="153"/>
      <c r="D714" s="154" t="s">
        <v>205</v>
      </c>
      <c r="E714" s="155" t="s">
        <v>1</v>
      </c>
      <c r="F714" s="156" t="s">
        <v>208</v>
      </c>
      <c r="H714" s="155" t="s">
        <v>1</v>
      </c>
      <c r="I714" s="157"/>
      <c r="L714" s="153"/>
      <c r="M714" s="158"/>
      <c r="T714" s="159"/>
      <c r="AT714" s="155" t="s">
        <v>205</v>
      </c>
      <c r="AU714" s="155" t="s">
        <v>201</v>
      </c>
      <c r="AV714" s="12" t="s">
        <v>83</v>
      </c>
      <c r="AW714" s="12" t="s">
        <v>34</v>
      </c>
      <c r="AX714" s="12" t="s">
        <v>76</v>
      </c>
      <c r="AY714" s="155" t="s">
        <v>191</v>
      </c>
    </row>
    <row r="715" spans="2:65" s="12" customFormat="1">
      <c r="B715" s="153"/>
      <c r="D715" s="154" t="s">
        <v>205</v>
      </c>
      <c r="E715" s="155" t="s">
        <v>1</v>
      </c>
      <c r="F715" s="156" t="s">
        <v>628</v>
      </c>
      <c r="H715" s="155" t="s">
        <v>1</v>
      </c>
      <c r="I715" s="157"/>
      <c r="L715" s="153"/>
      <c r="M715" s="158"/>
      <c r="T715" s="159"/>
      <c r="AT715" s="155" t="s">
        <v>205</v>
      </c>
      <c r="AU715" s="155" t="s">
        <v>201</v>
      </c>
      <c r="AV715" s="12" t="s">
        <v>83</v>
      </c>
      <c r="AW715" s="12" t="s">
        <v>34</v>
      </c>
      <c r="AX715" s="12" t="s">
        <v>76</v>
      </c>
      <c r="AY715" s="155" t="s">
        <v>191</v>
      </c>
    </row>
    <row r="716" spans="2:65" s="12" customFormat="1">
      <c r="B716" s="153"/>
      <c r="D716" s="154" t="s">
        <v>205</v>
      </c>
      <c r="E716" s="155" t="s">
        <v>1</v>
      </c>
      <c r="F716" s="156" t="s">
        <v>208</v>
      </c>
      <c r="H716" s="155" t="s">
        <v>1</v>
      </c>
      <c r="I716" s="157"/>
      <c r="L716" s="153"/>
      <c r="M716" s="158"/>
      <c r="T716" s="159"/>
      <c r="AT716" s="155" t="s">
        <v>205</v>
      </c>
      <c r="AU716" s="155" t="s">
        <v>201</v>
      </c>
      <c r="AV716" s="12" t="s">
        <v>83</v>
      </c>
      <c r="AW716" s="12" t="s">
        <v>34</v>
      </c>
      <c r="AX716" s="12" t="s">
        <v>76</v>
      </c>
      <c r="AY716" s="155" t="s">
        <v>191</v>
      </c>
    </row>
    <row r="717" spans="2:65" s="12" customFormat="1">
      <c r="B717" s="153"/>
      <c r="D717" s="154" t="s">
        <v>205</v>
      </c>
      <c r="E717" s="155" t="s">
        <v>1</v>
      </c>
      <c r="F717" s="156" t="s">
        <v>671</v>
      </c>
      <c r="H717" s="155" t="s">
        <v>1</v>
      </c>
      <c r="I717" s="157"/>
      <c r="L717" s="153"/>
      <c r="M717" s="158"/>
      <c r="T717" s="159"/>
      <c r="AT717" s="155" t="s">
        <v>205</v>
      </c>
      <c r="AU717" s="155" t="s">
        <v>201</v>
      </c>
      <c r="AV717" s="12" t="s">
        <v>83</v>
      </c>
      <c r="AW717" s="12" t="s">
        <v>34</v>
      </c>
      <c r="AX717" s="12" t="s">
        <v>76</v>
      </c>
      <c r="AY717" s="155" t="s">
        <v>191</v>
      </c>
    </row>
    <row r="718" spans="2:65" s="13" customFormat="1">
      <c r="B718" s="160"/>
      <c r="D718" s="154" t="s">
        <v>205</v>
      </c>
      <c r="E718" s="161" t="s">
        <v>1</v>
      </c>
      <c r="F718" s="162" t="s">
        <v>672</v>
      </c>
      <c r="H718" s="163">
        <v>1.55</v>
      </c>
      <c r="I718" s="164"/>
      <c r="L718" s="160"/>
      <c r="M718" s="165"/>
      <c r="T718" s="166"/>
      <c r="AT718" s="161" t="s">
        <v>205</v>
      </c>
      <c r="AU718" s="161" t="s">
        <v>201</v>
      </c>
      <c r="AV718" s="13" t="s">
        <v>85</v>
      </c>
      <c r="AW718" s="13" t="s">
        <v>34</v>
      </c>
      <c r="AX718" s="13" t="s">
        <v>76</v>
      </c>
      <c r="AY718" s="161" t="s">
        <v>191</v>
      </c>
    </row>
    <row r="719" spans="2:65" s="13" customFormat="1">
      <c r="B719" s="160"/>
      <c r="D719" s="154" t="s">
        <v>205</v>
      </c>
      <c r="E719" s="161" t="s">
        <v>1</v>
      </c>
      <c r="F719" s="162" t="s">
        <v>673</v>
      </c>
      <c r="H719" s="163">
        <v>2.2000000000000002</v>
      </c>
      <c r="I719" s="164"/>
      <c r="L719" s="160"/>
      <c r="M719" s="165"/>
      <c r="T719" s="166"/>
      <c r="AT719" s="161" t="s">
        <v>205</v>
      </c>
      <c r="AU719" s="161" t="s">
        <v>201</v>
      </c>
      <c r="AV719" s="13" t="s">
        <v>85</v>
      </c>
      <c r="AW719" s="13" t="s">
        <v>34</v>
      </c>
      <c r="AX719" s="13" t="s">
        <v>76</v>
      </c>
      <c r="AY719" s="161" t="s">
        <v>191</v>
      </c>
    </row>
    <row r="720" spans="2:65" s="13" customFormat="1">
      <c r="B720" s="160"/>
      <c r="D720" s="154" t="s">
        <v>205</v>
      </c>
      <c r="E720" s="161" t="s">
        <v>1</v>
      </c>
      <c r="F720" s="162" t="s">
        <v>674</v>
      </c>
      <c r="H720" s="163">
        <v>1.8</v>
      </c>
      <c r="I720" s="164"/>
      <c r="L720" s="160"/>
      <c r="M720" s="165"/>
      <c r="T720" s="166"/>
      <c r="AT720" s="161" t="s">
        <v>205</v>
      </c>
      <c r="AU720" s="161" t="s">
        <v>201</v>
      </c>
      <c r="AV720" s="13" t="s">
        <v>85</v>
      </c>
      <c r="AW720" s="13" t="s">
        <v>34</v>
      </c>
      <c r="AX720" s="13" t="s">
        <v>76</v>
      </c>
      <c r="AY720" s="161" t="s">
        <v>191</v>
      </c>
    </row>
    <row r="721" spans="2:51" s="15" customFormat="1">
      <c r="B721" s="174"/>
      <c r="D721" s="154" t="s">
        <v>205</v>
      </c>
      <c r="E721" s="175" t="s">
        <v>1</v>
      </c>
      <c r="F721" s="176" t="s">
        <v>274</v>
      </c>
      <c r="H721" s="177">
        <v>5.55</v>
      </c>
      <c r="I721" s="178"/>
      <c r="L721" s="174"/>
      <c r="M721" s="179"/>
      <c r="T721" s="180"/>
      <c r="AT721" s="175" t="s">
        <v>205</v>
      </c>
      <c r="AU721" s="175" t="s">
        <v>201</v>
      </c>
      <c r="AV721" s="15" t="s">
        <v>201</v>
      </c>
      <c r="AW721" s="15" t="s">
        <v>34</v>
      </c>
      <c r="AX721" s="15" t="s">
        <v>76</v>
      </c>
      <c r="AY721" s="175" t="s">
        <v>191</v>
      </c>
    </row>
    <row r="722" spans="2:51" s="12" customFormat="1">
      <c r="B722" s="153"/>
      <c r="D722" s="154" t="s">
        <v>205</v>
      </c>
      <c r="E722" s="155" t="s">
        <v>1</v>
      </c>
      <c r="F722" s="156" t="s">
        <v>675</v>
      </c>
      <c r="H722" s="155" t="s">
        <v>1</v>
      </c>
      <c r="I722" s="157"/>
      <c r="L722" s="153"/>
      <c r="M722" s="158"/>
      <c r="T722" s="159"/>
      <c r="AT722" s="155" t="s">
        <v>205</v>
      </c>
      <c r="AU722" s="155" t="s">
        <v>201</v>
      </c>
      <c r="AV722" s="12" t="s">
        <v>83</v>
      </c>
      <c r="AW722" s="12" t="s">
        <v>34</v>
      </c>
      <c r="AX722" s="12" t="s">
        <v>76</v>
      </c>
      <c r="AY722" s="155" t="s">
        <v>191</v>
      </c>
    </row>
    <row r="723" spans="2:51" s="13" customFormat="1">
      <c r="B723" s="160"/>
      <c r="D723" s="154" t="s">
        <v>205</v>
      </c>
      <c r="E723" s="161" t="s">
        <v>1</v>
      </c>
      <c r="F723" s="162" t="s">
        <v>676</v>
      </c>
      <c r="H723" s="163">
        <v>1.52</v>
      </c>
      <c r="I723" s="164"/>
      <c r="L723" s="160"/>
      <c r="M723" s="165"/>
      <c r="T723" s="166"/>
      <c r="AT723" s="161" t="s">
        <v>205</v>
      </c>
      <c r="AU723" s="161" t="s">
        <v>201</v>
      </c>
      <c r="AV723" s="13" t="s">
        <v>85</v>
      </c>
      <c r="AW723" s="13" t="s">
        <v>34</v>
      </c>
      <c r="AX723" s="13" t="s">
        <v>76</v>
      </c>
      <c r="AY723" s="161" t="s">
        <v>191</v>
      </c>
    </row>
    <row r="724" spans="2:51" s="13" customFormat="1">
      <c r="B724" s="160"/>
      <c r="D724" s="154" t="s">
        <v>205</v>
      </c>
      <c r="E724" s="161" t="s">
        <v>1</v>
      </c>
      <c r="F724" s="162" t="s">
        <v>677</v>
      </c>
      <c r="H724" s="163">
        <v>2.65</v>
      </c>
      <c r="I724" s="164"/>
      <c r="L724" s="160"/>
      <c r="M724" s="165"/>
      <c r="T724" s="166"/>
      <c r="AT724" s="161" t="s">
        <v>205</v>
      </c>
      <c r="AU724" s="161" t="s">
        <v>201</v>
      </c>
      <c r="AV724" s="13" t="s">
        <v>85</v>
      </c>
      <c r="AW724" s="13" t="s">
        <v>34</v>
      </c>
      <c r="AX724" s="13" t="s">
        <v>76</v>
      </c>
      <c r="AY724" s="161" t="s">
        <v>191</v>
      </c>
    </row>
    <row r="725" spans="2:51" s="15" customFormat="1">
      <c r="B725" s="174"/>
      <c r="D725" s="154" t="s">
        <v>205</v>
      </c>
      <c r="E725" s="175" t="s">
        <v>1</v>
      </c>
      <c r="F725" s="176" t="s">
        <v>274</v>
      </c>
      <c r="H725" s="177">
        <v>4.17</v>
      </c>
      <c r="I725" s="178"/>
      <c r="L725" s="174"/>
      <c r="M725" s="179"/>
      <c r="T725" s="180"/>
      <c r="AT725" s="175" t="s">
        <v>205</v>
      </c>
      <c r="AU725" s="175" t="s">
        <v>201</v>
      </c>
      <c r="AV725" s="15" t="s">
        <v>201</v>
      </c>
      <c r="AW725" s="15" t="s">
        <v>34</v>
      </c>
      <c r="AX725" s="15" t="s">
        <v>76</v>
      </c>
      <c r="AY725" s="175" t="s">
        <v>191</v>
      </c>
    </row>
    <row r="726" spans="2:51" s="12" customFormat="1">
      <c r="B726" s="153"/>
      <c r="D726" s="154" t="s">
        <v>205</v>
      </c>
      <c r="E726" s="155" t="s">
        <v>1</v>
      </c>
      <c r="F726" s="156" t="s">
        <v>636</v>
      </c>
      <c r="H726" s="155" t="s">
        <v>1</v>
      </c>
      <c r="I726" s="157"/>
      <c r="L726" s="153"/>
      <c r="M726" s="158"/>
      <c r="T726" s="159"/>
      <c r="AT726" s="155" t="s">
        <v>205</v>
      </c>
      <c r="AU726" s="155" t="s">
        <v>201</v>
      </c>
      <c r="AV726" s="12" t="s">
        <v>83</v>
      </c>
      <c r="AW726" s="12" t="s">
        <v>34</v>
      </c>
      <c r="AX726" s="12" t="s">
        <v>76</v>
      </c>
      <c r="AY726" s="155" t="s">
        <v>191</v>
      </c>
    </row>
    <row r="727" spans="2:51" s="12" customFormat="1">
      <c r="B727" s="153"/>
      <c r="D727" s="154" t="s">
        <v>205</v>
      </c>
      <c r="E727" s="155" t="s">
        <v>1</v>
      </c>
      <c r="F727" s="156" t="s">
        <v>208</v>
      </c>
      <c r="H727" s="155" t="s">
        <v>1</v>
      </c>
      <c r="I727" s="157"/>
      <c r="L727" s="153"/>
      <c r="M727" s="158"/>
      <c r="T727" s="159"/>
      <c r="AT727" s="155" t="s">
        <v>205</v>
      </c>
      <c r="AU727" s="155" t="s">
        <v>201</v>
      </c>
      <c r="AV727" s="12" t="s">
        <v>83</v>
      </c>
      <c r="AW727" s="12" t="s">
        <v>34</v>
      </c>
      <c r="AX727" s="12" t="s">
        <v>76</v>
      </c>
      <c r="AY727" s="155" t="s">
        <v>191</v>
      </c>
    </row>
    <row r="728" spans="2:51" s="12" customFormat="1">
      <c r="B728" s="153"/>
      <c r="D728" s="154" t="s">
        <v>205</v>
      </c>
      <c r="E728" s="155" t="s">
        <v>1</v>
      </c>
      <c r="F728" s="156" t="s">
        <v>678</v>
      </c>
      <c r="H728" s="155" t="s">
        <v>1</v>
      </c>
      <c r="I728" s="157"/>
      <c r="L728" s="153"/>
      <c r="M728" s="158"/>
      <c r="T728" s="159"/>
      <c r="AT728" s="155" t="s">
        <v>205</v>
      </c>
      <c r="AU728" s="155" t="s">
        <v>201</v>
      </c>
      <c r="AV728" s="12" t="s">
        <v>83</v>
      </c>
      <c r="AW728" s="12" t="s">
        <v>34</v>
      </c>
      <c r="AX728" s="12" t="s">
        <v>76</v>
      </c>
      <c r="AY728" s="155" t="s">
        <v>191</v>
      </c>
    </row>
    <row r="729" spans="2:51" s="13" customFormat="1">
      <c r="B729" s="160"/>
      <c r="D729" s="154" t="s">
        <v>205</v>
      </c>
      <c r="E729" s="161" t="s">
        <v>1</v>
      </c>
      <c r="F729" s="162" t="s">
        <v>679</v>
      </c>
      <c r="H729" s="163">
        <v>4.05</v>
      </c>
      <c r="I729" s="164"/>
      <c r="L729" s="160"/>
      <c r="M729" s="165"/>
      <c r="T729" s="166"/>
      <c r="AT729" s="161" t="s">
        <v>205</v>
      </c>
      <c r="AU729" s="161" t="s">
        <v>201</v>
      </c>
      <c r="AV729" s="13" t="s">
        <v>85</v>
      </c>
      <c r="AW729" s="13" t="s">
        <v>34</v>
      </c>
      <c r="AX729" s="13" t="s">
        <v>76</v>
      </c>
      <c r="AY729" s="161" t="s">
        <v>191</v>
      </c>
    </row>
    <row r="730" spans="2:51" s="15" customFormat="1">
      <c r="B730" s="174"/>
      <c r="D730" s="154" t="s">
        <v>205</v>
      </c>
      <c r="E730" s="175" t="s">
        <v>1</v>
      </c>
      <c r="F730" s="176" t="s">
        <v>274</v>
      </c>
      <c r="H730" s="177">
        <v>4.05</v>
      </c>
      <c r="I730" s="178"/>
      <c r="L730" s="174"/>
      <c r="M730" s="179"/>
      <c r="T730" s="180"/>
      <c r="AT730" s="175" t="s">
        <v>205</v>
      </c>
      <c r="AU730" s="175" t="s">
        <v>201</v>
      </c>
      <c r="AV730" s="15" t="s">
        <v>201</v>
      </c>
      <c r="AW730" s="15" t="s">
        <v>34</v>
      </c>
      <c r="AX730" s="15" t="s">
        <v>76</v>
      </c>
      <c r="AY730" s="175" t="s">
        <v>191</v>
      </c>
    </row>
    <row r="731" spans="2:51" s="12" customFormat="1">
      <c r="B731" s="153"/>
      <c r="D731" s="154" t="s">
        <v>205</v>
      </c>
      <c r="E731" s="155" t="s">
        <v>1</v>
      </c>
      <c r="F731" s="156" t="s">
        <v>680</v>
      </c>
      <c r="H731" s="155" t="s">
        <v>1</v>
      </c>
      <c r="I731" s="157"/>
      <c r="L731" s="153"/>
      <c r="M731" s="158"/>
      <c r="T731" s="159"/>
      <c r="AT731" s="155" t="s">
        <v>205</v>
      </c>
      <c r="AU731" s="155" t="s">
        <v>201</v>
      </c>
      <c r="AV731" s="12" t="s">
        <v>83</v>
      </c>
      <c r="AW731" s="12" t="s">
        <v>34</v>
      </c>
      <c r="AX731" s="12" t="s">
        <v>76</v>
      </c>
      <c r="AY731" s="155" t="s">
        <v>191</v>
      </c>
    </row>
    <row r="732" spans="2:51" s="12" customFormat="1">
      <c r="B732" s="153"/>
      <c r="D732" s="154" t="s">
        <v>205</v>
      </c>
      <c r="E732" s="155" t="s">
        <v>1</v>
      </c>
      <c r="F732" s="156" t="s">
        <v>208</v>
      </c>
      <c r="H732" s="155" t="s">
        <v>1</v>
      </c>
      <c r="I732" s="157"/>
      <c r="L732" s="153"/>
      <c r="M732" s="158"/>
      <c r="T732" s="159"/>
      <c r="AT732" s="155" t="s">
        <v>205</v>
      </c>
      <c r="AU732" s="155" t="s">
        <v>201</v>
      </c>
      <c r="AV732" s="12" t="s">
        <v>83</v>
      </c>
      <c r="AW732" s="12" t="s">
        <v>34</v>
      </c>
      <c r="AX732" s="12" t="s">
        <v>76</v>
      </c>
      <c r="AY732" s="155" t="s">
        <v>191</v>
      </c>
    </row>
    <row r="733" spans="2:51" s="12" customFormat="1">
      <c r="B733" s="153"/>
      <c r="D733" s="154" t="s">
        <v>205</v>
      </c>
      <c r="E733" s="155" t="s">
        <v>1</v>
      </c>
      <c r="F733" s="156" t="s">
        <v>681</v>
      </c>
      <c r="H733" s="155" t="s">
        <v>1</v>
      </c>
      <c r="I733" s="157"/>
      <c r="L733" s="153"/>
      <c r="M733" s="158"/>
      <c r="T733" s="159"/>
      <c r="AT733" s="155" t="s">
        <v>205</v>
      </c>
      <c r="AU733" s="155" t="s">
        <v>201</v>
      </c>
      <c r="AV733" s="12" t="s">
        <v>83</v>
      </c>
      <c r="AW733" s="12" t="s">
        <v>34</v>
      </c>
      <c r="AX733" s="12" t="s">
        <v>76</v>
      </c>
      <c r="AY733" s="155" t="s">
        <v>191</v>
      </c>
    </row>
    <row r="734" spans="2:51" s="13" customFormat="1">
      <c r="B734" s="160"/>
      <c r="D734" s="154" t="s">
        <v>205</v>
      </c>
      <c r="E734" s="161" t="s">
        <v>1</v>
      </c>
      <c r="F734" s="162" t="s">
        <v>682</v>
      </c>
      <c r="H734" s="163">
        <v>8.9</v>
      </c>
      <c r="I734" s="164"/>
      <c r="L734" s="160"/>
      <c r="M734" s="165"/>
      <c r="T734" s="166"/>
      <c r="AT734" s="161" t="s">
        <v>205</v>
      </c>
      <c r="AU734" s="161" t="s">
        <v>201</v>
      </c>
      <c r="AV734" s="13" t="s">
        <v>85</v>
      </c>
      <c r="AW734" s="13" t="s">
        <v>34</v>
      </c>
      <c r="AX734" s="13" t="s">
        <v>76</v>
      </c>
      <c r="AY734" s="161" t="s">
        <v>191</v>
      </c>
    </row>
    <row r="735" spans="2:51" s="13" customFormat="1">
      <c r="B735" s="160"/>
      <c r="D735" s="154" t="s">
        <v>205</v>
      </c>
      <c r="E735" s="161" t="s">
        <v>1</v>
      </c>
      <c r="F735" s="162" t="s">
        <v>683</v>
      </c>
      <c r="H735" s="163">
        <v>5.35</v>
      </c>
      <c r="I735" s="164"/>
      <c r="L735" s="160"/>
      <c r="M735" s="165"/>
      <c r="T735" s="166"/>
      <c r="AT735" s="161" t="s">
        <v>205</v>
      </c>
      <c r="AU735" s="161" t="s">
        <v>201</v>
      </c>
      <c r="AV735" s="13" t="s">
        <v>85</v>
      </c>
      <c r="AW735" s="13" t="s">
        <v>34</v>
      </c>
      <c r="AX735" s="13" t="s">
        <v>76</v>
      </c>
      <c r="AY735" s="161" t="s">
        <v>191</v>
      </c>
    </row>
    <row r="736" spans="2:51" s="15" customFormat="1">
      <c r="B736" s="174"/>
      <c r="D736" s="154" t="s">
        <v>205</v>
      </c>
      <c r="E736" s="175" t="s">
        <v>1</v>
      </c>
      <c r="F736" s="176" t="s">
        <v>274</v>
      </c>
      <c r="H736" s="177">
        <v>14.25</v>
      </c>
      <c r="I736" s="178"/>
      <c r="L736" s="174"/>
      <c r="M736" s="179"/>
      <c r="T736" s="180"/>
      <c r="AT736" s="175" t="s">
        <v>205</v>
      </c>
      <c r="AU736" s="175" t="s">
        <v>201</v>
      </c>
      <c r="AV736" s="15" t="s">
        <v>201</v>
      </c>
      <c r="AW736" s="15" t="s">
        <v>34</v>
      </c>
      <c r="AX736" s="15" t="s">
        <v>76</v>
      </c>
      <c r="AY736" s="175" t="s">
        <v>191</v>
      </c>
    </row>
    <row r="737" spans="2:51" s="12" customFormat="1">
      <c r="B737" s="153"/>
      <c r="D737" s="154" t="s">
        <v>205</v>
      </c>
      <c r="E737" s="155" t="s">
        <v>1</v>
      </c>
      <c r="F737" s="156" t="s">
        <v>684</v>
      </c>
      <c r="H737" s="155" t="s">
        <v>1</v>
      </c>
      <c r="I737" s="157"/>
      <c r="L737" s="153"/>
      <c r="M737" s="158"/>
      <c r="T737" s="159"/>
      <c r="AT737" s="155" t="s">
        <v>205</v>
      </c>
      <c r="AU737" s="155" t="s">
        <v>201</v>
      </c>
      <c r="AV737" s="12" t="s">
        <v>83</v>
      </c>
      <c r="AW737" s="12" t="s">
        <v>34</v>
      </c>
      <c r="AX737" s="12" t="s">
        <v>76</v>
      </c>
      <c r="AY737" s="155" t="s">
        <v>191</v>
      </c>
    </row>
    <row r="738" spans="2:51" s="13" customFormat="1">
      <c r="B738" s="160"/>
      <c r="D738" s="154" t="s">
        <v>205</v>
      </c>
      <c r="E738" s="161" t="s">
        <v>1</v>
      </c>
      <c r="F738" s="162" t="s">
        <v>685</v>
      </c>
      <c r="H738" s="163">
        <v>17.399999999999999</v>
      </c>
      <c r="I738" s="164"/>
      <c r="L738" s="160"/>
      <c r="M738" s="165"/>
      <c r="T738" s="166"/>
      <c r="AT738" s="161" t="s">
        <v>205</v>
      </c>
      <c r="AU738" s="161" t="s">
        <v>201</v>
      </c>
      <c r="AV738" s="13" t="s">
        <v>85</v>
      </c>
      <c r="AW738" s="13" t="s">
        <v>34</v>
      </c>
      <c r="AX738" s="13" t="s">
        <v>76</v>
      </c>
      <c r="AY738" s="161" t="s">
        <v>191</v>
      </c>
    </row>
    <row r="739" spans="2:51" s="13" customFormat="1">
      <c r="B739" s="160"/>
      <c r="D739" s="154" t="s">
        <v>205</v>
      </c>
      <c r="E739" s="161" t="s">
        <v>1</v>
      </c>
      <c r="F739" s="162" t="s">
        <v>686</v>
      </c>
      <c r="H739" s="163">
        <v>9</v>
      </c>
      <c r="I739" s="164"/>
      <c r="L739" s="160"/>
      <c r="M739" s="165"/>
      <c r="T739" s="166"/>
      <c r="AT739" s="161" t="s">
        <v>205</v>
      </c>
      <c r="AU739" s="161" t="s">
        <v>201</v>
      </c>
      <c r="AV739" s="13" t="s">
        <v>85</v>
      </c>
      <c r="AW739" s="13" t="s">
        <v>34</v>
      </c>
      <c r="AX739" s="13" t="s">
        <v>76</v>
      </c>
      <c r="AY739" s="161" t="s">
        <v>191</v>
      </c>
    </row>
    <row r="740" spans="2:51" s="15" customFormat="1">
      <c r="B740" s="174"/>
      <c r="D740" s="154" t="s">
        <v>205</v>
      </c>
      <c r="E740" s="175" t="s">
        <v>1</v>
      </c>
      <c r="F740" s="176" t="s">
        <v>274</v>
      </c>
      <c r="H740" s="177">
        <v>26.4</v>
      </c>
      <c r="I740" s="178"/>
      <c r="L740" s="174"/>
      <c r="M740" s="179"/>
      <c r="T740" s="180"/>
      <c r="AT740" s="175" t="s">
        <v>205</v>
      </c>
      <c r="AU740" s="175" t="s">
        <v>201</v>
      </c>
      <c r="AV740" s="15" t="s">
        <v>201</v>
      </c>
      <c r="AW740" s="15" t="s">
        <v>34</v>
      </c>
      <c r="AX740" s="15" t="s">
        <v>76</v>
      </c>
      <c r="AY740" s="175" t="s">
        <v>191</v>
      </c>
    </row>
    <row r="741" spans="2:51" s="12" customFormat="1">
      <c r="B741" s="153"/>
      <c r="D741" s="154" t="s">
        <v>205</v>
      </c>
      <c r="E741" s="155" t="s">
        <v>1</v>
      </c>
      <c r="F741" s="156" t="s">
        <v>687</v>
      </c>
      <c r="H741" s="155" t="s">
        <v>1</v>
      </c>
      <c r="I741" s="157"/>
      <c r="L741" s="153"/>
      <c r="M741" s="158"/>
      <c r="T741" s="159"/>
      <c r="AT741" s="155" t="s">
        <v>205</v>
      </c>
      <c r="AU741" s="155" t="s">
        <v>201</v>
      </c>
      <c r="AV741" s="12" t="s">
        <v>83</v>
      </c>
      <c r="AW741" s="12" t="s">
        <v>34</v>
      </c>
      <c r="AX741" s="12" t="s">
        <v>76</v>
      </c>
      <c r="AY741" s="155" t="s">
        <v>191</v>
      </c>
    </row>
    <row r="742" spans="2:51" s="13" customFormat="1">
      <c r="B742" s="160"/>
      <c r="D742" s="154" t="s">
        <v>205</v>
      </c>
      <c r="E742" s="161" t="s">
        <v>1</v>
      </c>
      <c r="F742" s="162" t="s">
        <v>688</v>
      </c>
      <c r="H742" s="163">
        <v>45.67</v>
      </c>
      <c r="I742" s="164"/>
      <c r="L742" s="160"/>
      <c r="M742" s="165"/>
      <c r="T742" s="166"/>
      <c r="AT742" s="161" t="s">
        <v>205</v>
      </c>
      <c r="AU742" s="161" t="s">
        <v>201</v>
      </c>
      <c r="AV742" s="13" t="s">
        <v>85</v>
      </c>
      <c r="AW742" s="13" t="s">
        <v>34</v>
      </c>
      <c r="AX742" s="13" t="s">
        <v>76</v>
      </c>
      <c r="AY742" s="161" t="s">
        <v>191</v>
      </c>
    </row>
    <row r="743" spans="2:51" s="15" customFormat="1">
      <c r="B743" s="174"/>
      <c r="D743" s="154" t="s">
        <v>205</v>
      </c>
      <c r="E743" s="175" t="s">
        <v>1</v>
      </c>
      <c r="F743" s="176" t="s">
        <v>274</v>
      </c>
      <c r="H743" s="177">
        <v>45.67</v>
      </c>
      <c r="I743" s="178"/>
      <c r="L743" s="174"/>
      <c r="M743" s="179"/>
      <c r="T743" s="180"/>
      <c r="AT743" s="175" t="s">
        <v>205</v>
      </c>
      <c r="AU743" s="175" t="s">
        <v>201</v>
      </c>
      <c r="AV743" s="15" t="s">
        <v>201</v>
      </c>
      <c r="AW743" s="15" t="s">
        <v>34</v>
      </c>
      <c r="AX743" s="15" t="s">
        <v>76</v>
      </c>
      <c r="AY743" s="175" t="s">
        <v>191</v>
      </c>
    </row>
    <row r="744" spans="2:51" s="12" customFormat="1">
      <c r="B744" s="153"/>
      <c r="D744" s="154" t="s">
        <v>205</v>
      </c>
      <c r="E744" s="155" t="s">
        <v>1</v>
      </c>
      <c r="F744" s="156" t="s">
        <v>689</v>
      </c>
      <c r="H744" s="155" t="s">
        <v>1</v>
      </c>
      <c r="I744" s="157"/>
      <c r="L744" s="153"/>
      <c r="M744" s="158"/>
      <c r="T744" s="159"/>
      <c r="AT744" s="155" t="s">
        <v>205</v>
      </c>
      <c r="AU744" s="155" t="s">
        <v>201</v>
      </c>
      <c r="AV744" s="12" t="s">
        <v>83</v>
      </c>
      <c r="AW744" s="12" t="s">
        <v>34</v>
      </c>
      <c r="AX744" s="12" t="s">
        <v>76</v>
      </c>
      <c r="AY744" s="155" t="s">
        <v>191</v>
      </c>
    </row>
    <row r="745" spans="2:51" s="13" customFormat="1">
      <c r="B745" s="160"/>
      <c r="D745" s="154" t="s">
        <v>205</v>
      </c>
      <c r="E745" s="161" t="s">
        <v>1</v>
      </c>
      <c r="F745" s="162" t="s">
        <v>690</v>
      </c>
      <c r="H745" s="163">
        <v>2</v>
      </c>
      <c r="I745" s="164"/>
      <c r="L745" s="160"/>
      <c r="M745" s="165"/>
      <c r="T745" s="166"/>
      <c r="AT745" s="161" t="s">
        <v>205</v>
      </c>
      <c r="AU745" s="161" t="s">
        <v>201</v>
      </c>
      <c r="AV745" s="13" t="s">
        <v>85</v>
      </c>
      <c r="AW745" s="13" t="s">
        <v>34</v>
      </c>
      <c r="AX745" s="13" t="s">
        <v>76</v>
      </c>
      <c r="AY745" s="161" t="s">
        <v>191</v>
      </c>
    </row>
    <row r="746" spans="2:51" s="13" customFormat="1">
      <c r="B746" s="160"/>
      <c r="D746" s="154" t="s">
        <v>205</v>
      </c>
      <c r="E746" s="161" t="s">
        <v>1</v>
      </c>
      <c r="F746" s="162" t="s">
        <v>691</v>
      </c>
      <c r="H746" s="163">
        <v>3.35</v>
      </c>
      <c r="I746" s="164"/>
      <c r="L746" s="160"/>
      <c r="M746" s="165"/>
      <c r="T746" s="166"/>
      <c r="AT746" s="161" t="s">
        <v>205</v>
      </c>
      <c r="AU746" s="161" t="s">
        <v>201</v>
      </c>
      <c r="AV746" s="13" t="s">
        <v>85</v>
      </c>
      <c r="AW746" s="13" t="s">
        <v>34</v>
      </c>
      <c r="AX746" s="13" t="s">
        <v>76</v>
      </c>
      <c r="AY746" s="161" t="s">
        <v>191</v>
      </c>
    </row>
    <row r="747" spans="2:51" s="15" customFormat="1">
      <c r="B747" s="174"/>
      <c r="D747" s="154" t="s">
        <v>205</v>
      </c>
      <c r="E747" s="175" t="s">
        <v>1</v>
      </c>
      <c r="F747" s="176" t="s">
        <v>274</v>
      </c>
      <c r="H747" s="177">
        <v>5.35</v>
      </c>
      <c r="I747" s="178"/>
      <c r="L747" s="174"/>
      <c r="M747" s="179"/>
      <c r="T747" s="180"/>
      <c r="AT747" s="175" t="s">
        <v>205</v>
      </c>
      <c r="AU747" s="175" t="s">
        <v>201</v>
      </c>
      <c r="AV747" s="15" t="s">
        <v>201</v>
      </c>
      <c r="AW747" s="15" t="s">
        <v>34</v>
      </c>
      <c r="AX747" s="15" t="s">
        <v>76</v>
      </c>
      <c r="AY747" s="175" t="s">
        <v>191</v>
      </c>
    </row>
    <row r="748" spans="2:51" s="12" customFormat="1">
      <c r="B748" s="153"/>
      <c r="D748" s="154" t="s">
        <v>205</v>
      </c>
      <c r="E748" s="155" t="s">
        <v>1</v>
      </c>
      <c r="F748" s="156" t="s">
        <v>692</v>
      </c>
      <c r="H748" s="155" t="s">
        <v>1</v>
      </c>
      <c r="I748" s="157"/>
      <c r="L748" s="153"/>
      <c r="M748" s="158"/>
      <c r="T748" s="159"/>
      <c r="AT748" s="155" t="s">
        <v>205</v>
      </c>
      <c r="AU748" s="155" t="s">
        <v>201</v>
      </c>
      <c r="AV748" s="12" t="s">
        <v>83</v>
      </c>
      <c r="AW748" s="12" t="s">
        <v>34</v>
      </c>
      <c r="AX748" s="12" t="s">
        <v>76</v>
      </c>
      <c r="AY748" s="155" t="s">
        <v>191</v>
      </c>
    </row>
    <row r="749" spans="2:51" s="13" customFormat="1">
      <c r="B749" s="160"/>
      <c r="D749" s="154" t="s">
        <v>205</v>
      </c>
      <c r="E749" s="161" t="s">
        <v>1</v>
      </c>
      <c r="F749" s="162" t="s">
        <v>693</v>
      </c>
      <c r="H749" s="163">
        <v>17.21</v>
      </c>
      <c r="I749" s="164"/>
      <c r="L749" s="160"/>
      <c r="M749" s="165"/>
      <c r="T749" s="166"/>
      <c r="AT749" s="161" t="s">
        <v>205</v>
      </c>
      <c r="AU749" s="161" t="s">
        <v>201</v>
      </c>
      <c r="AV749" s="13" t="s">
        <v>85</v>
      </c>
      <c r="AW749" s="13" t="s">
        <v>34</v>
      </c>
      <c r="AX749" s="13" t="s">
        <v>76</v>
      </c>
      <c r="AY749" s="161" t="s">
        <v>191</v>
      </c>
    </row>
    <row r="750" spans="2:51" s="15" customFormat="1">
      <c r="B750" s="174"/>
      <c r="D750" s="154" t="s">
        <v>205</v>
      </c>
      <c r="E750" s="175" t="s">
        <v>1</v>
      </c>
      <c r="F750" s="176" t="s">
        <v>274</v>
      </c>
      <c r="H750" s="177">
        <v>17.21</v>
      </c>
      <c r="I750" s="178"/>
      <c r="L750" s="174"/>
      <c r="M750" s="179"/>
      <c r="T750" s="180"/>
      <c r="AT750" s="175" t="s">
        <v>205</v>
      </c>
      <c r="AU750" s="175" t="s">
        <v>201</v>
      </c>
      <c r="AV750" s="15" t="s">
        <v>201</v>
      </c>
      <c r="AW750" s="15" t="s">
        <v>34</v>
      </c>
      <c r="AX750" s="15" t="s">
        <v>76</v>
      </c>
      <c r="AY750" s="175" t="s">
        <v>191</v>
      </c>
    </row>
    <row r="751" spans="2:51" s="12" customFormat="1">
      <c r="B751" s="153"/>
      <c r="D751" s="154" t="s">
        <v>205</v>
      </c>
      <c r="E751" s="155" t="s">
        <v>1</v>
      </c>
      <c r="F751" s="156" t="s">
        <v>314</v>
      </c>
      <c r="H751" s="155" t="s">
        <v>1</v>
      </c>
      <c r="I751" s="157"/>
      <c r="L751" s="153"/>
      <c r="M751" s="158"/>
      <c r="T751" s="159"/>
      <c r="AT751" s="155" t="s">
        <v>205</v>
      </c>
      <c r="AU751" s="155" t="s">
        <v>201</v>
      </c>
      <c r="AV751" s="12" t="s">
        <v>83</v>
      </c>
      <c r="AW751" s="12" t="s">
        <v>34</v>
      </c>
      <c r="AX751" s="12" t="s">
        <v>76</v>
      </c>
      <c r="AY751" s="155" t="s">
        <v>191</v>
      </c>
    </row>
    <row r="752" spans="2:51" s="13" customFormat="1">
      <c r="B752" s="160"/>
      <c r="D752" s="154" t="s">
        <v>205</v>
      </c>
      <c r="E752" s="161" t="s">
        <v>1</v>
      </c>
      <c r="F752" s="162" t="s">
        <v>694</v>
      </c>
      <c r="H752" s="163">
        <v>5.0999999999999996</v>
      </c>
      <c r="I752" s="164"/>
      <c r="L752" s="160"/>
      <c r="M752" s="165"/>
      <c r="T752" s="166"/>
      <c r="AT752" s="161" t="s">
        <v>205</v>
      </c>
      <c r="AU752" s="161" t="s">
        <v>201</v>
      </c>
      <c r="AV752" s="13" t="s">
        <v>85</v>
      </c>
      <c r="AW752" s="13" t="s">
        <v>34</v>
      </c>
      <c r="AX752" s="13" t="s">
        <v>76</v>
      </c>
      <c r="AY752" s="161" t="s">
        <v>191</v>
      </c>
    </row>
    <row r="753" spans="2:65" s="15" customFormat="1">
      <c r="B753" s="174"/>
      <c r="D753" s="154" t="s">
        <v>205</v>
      </c>
      <c r="E753" s="175" t="s">
        <v>1</v>
      </c>
      <c r="F753" s="176" t="s">
        <v>274</v>
      </c>
      <c r="H753" s="177">
        <v>5.0999999999999996</v>
      </c>
      <c r="I753" s="178"/>
      <c r="L753" s="174"/>
      <c r="M753" s="179"/>
      <c r="T753" s="180"/>
      <c r="AT753" s="175" t="s">
        <v>205</v>
      </c>
      <c r="AU753" s="175" t="s">
        <v>201</v>
      </c>
      <c r="AV753" s="15" t="s">
        <v>201</v>
      </c>
      <c r="AW753" s="15" t="s">
        <v>34</v>
      </c>
      <c r="AX753" s="15" t="s">
        <v>76</v>
      </c>
      <c r="AY753" s="175" t="s">
        <v>191</v>
      </c>
    </row>
    <row r="754" spans="2:65" s="14" customFormat="1">
      <c r="B754" s="167"/>
      <c r="D754" s="154" t="s">
        <v>205</v>
      </c>
      <c r="E754" s="168" t="s">
        <v>1</v>
      </c>
      <c r="F754" s="169" t="s">
        <v>217</v>
      </c>
      <c r="H754" s="170">
        <v>127.75</v>
      </c>
      <c r="I754" s="171"/>
      <c r="L754" s="167"/>
      <c r="M754" s="172"/>
      <c r="T754" s="173"/>
      <c r="AT754" s="168" t="s">
        <v>205</v>
      </c>
      <c r="AU754" s="168" t="s">
        <v>201</v>
      </c>
      <c r="AV754" s="14" t="s">
        <v>200</v>
      </c>
      <c r="AW754" s="14" t="s">
        <v>34</v>
      </c>
      <c r="AX754" s="14" t="s">
        <v>83</v>
      </c>
      <c r="AY754" s="168" t="s">
        <v>191</v>
      </c>
    </row>
    <row r="755" spans="2:65" s="13" customFormat="1">
      <c r="B755" s="160"/>
      <c r="D755" s="154" t="s">
        <v>205</v>
      </c>
      <c r="F755" s="162" t="s">
        <v>695</v>
      </c>
      <c r="H755" s="163">
        <v>0.52400000000000002</v>
      </c>
      <c r="I755" s="164"/>
      <c r="L755" s="160"/>
      <c r="M755" s="165"/>
      <c r="T755" s="166"/>
      <c r="AT755" s="161" t="s">
        <v>205</v>
      </c>
      <c r="AU755" s="161" t="s">
        <v>201</v>
      </c>
      <c r="AV755" s="13" t="s">
        <v>85</v>
      </c>
      <c r="AW755" s="13" t="s">
        <v>4</v>
      </c>
      <c r="AX755" s="13" t="s">
        <v>83</v>
      </c>
      <c r="AY755" s="161" t="s">
        <v>191</v>
      </c>
    </row>
    <row r="756" spans="2:65" s="1" customFormat="1" ht="36" customHeight="1">
      <c r="B756" s="32"/>
      <c r="C756" s="136" t="s">
        <v>696</v>
      </c>
      <c r="D756" s="136" t="s">
        <v>195</v>
      </c>
      <c r="E756" s="137" t="s">
        <v>697</v>
      </c>
      <c r="F756" s="138" t="s">
        <v>698</v>
      </c>
      <c r="G756" s="139" t="s">
        <v>289</v>
      </c>
      <c r="H756" s="140">
        <v>201.9</v>
      </c>
      <c r="I756" s="141"/>
      <c r="J756" s="142">
        <f>ROUND(I756*H756,2)</f>
        <v>0</v>
      </c>
      <c r="K756" s="138" t="s">
        <v>1</v>
      </c>
      <c r="L756" s="32"/>
      <c r="M756" s="143" t="s">
        <v>1</v>
      </c>
      <c r="N756" s="144" t="s">
        <v>41</v>
      </c>
      <c r="P756" s="145">
        <f>O756*H756</f>
        <v>0</v>
      </c>
      <c r="Q756" s="145">
        <v>2.3460000000000002E-2</v>
      </c>
      <c r="R756" s="145">
        <f>Q756*H756</f>
        <v>4.7365740000000001</v>
      </c>
      <c r="S756" s="145">
        <v>0</v>
      </c>
      <c r="T756" s="146">
        <f>S756*H756</f>
        <v>0</v>
      </c>
      <c r="AR756" s="147" t="s">
        <v>200</v>
      </c>
      <c r="AT756" s="147" t="s">
        <v>195</v>
      </c>
      <c r="AU756" s="147" t="s">
        <v>201</v>
      </c>
      <c r="AY756" s="17" t="s">
        <v>191</v>
      </c>
      <c r="BE756" s="148">
        <f>IF(N756="základní",J756,0)</f>
        <v>0</v>
      </c>
      <c r="BF756" s="148">
        <f>IF(N756="snížená",J756,0)</f>
        <v>0</v>
      </c>
      <c r="BG756" s="148">
        <f>IF(N756="zákl. přenesená",J756,0)</f>
        <v>0</v>
      </c>
      <c r="BH756" s="148">
        <f>IF(N756="sníž. přenesená",J756,0)</f>
        <v>0</v>
      </c>
      <c r="BI756" s="148">
        <f>IF(N756="nulová",J756,0)</f>
        <v>0</v>
      </c>
      <c r="BJ756" s="17" t="s">
        <v>83</v>
      </c>
      <c r="BK756" s="148">
        <f>ROUND(I756*H756,2)</f>
        <v>0</v>
      </c>
      <c r="BL756" s="17" t="s">
        <v>200</v>
      </c>
      <c r="BM756" s="147" t="s">
        <v>699</v>
      </c>
    </row>
    <row r="757" spans="2:65" s="12" customFormat="1">
      <c r="B757" s="153"/>
      <c r="D757" s="154" t="s">
        <v>205</v>
      </c>
      <c r="E757" s="155" t="s">
        <v>1</v>
      </c>
      <c r="F757" s="156" t="s">
        <v>347</v>
      </c>
      <c r="H757" s="155" t="s">
        <v>1</v>
      </c>
      <c r="I757" s="157"/>
      <c r="L757" s="153"/>
      <c r="M757" s="158"/>
      <c r="T757" s="159"/>
      <c r="AT757" s="155" t="s">
        <v>205</v>
      </c>
      <c r="AU757" s="155" t="s">
        <v>201</v>
      </c>
      <c r="AV757" s="12" t="s">
        <v>83</v>
      </c>
      <c r="AW757" s="12" t="s">
        <v>34</v>
      </c>
      <c r="AX757" s="12" t="s">
        <v>76</v>
      </c>
      <c r="AY757" s="155" t="s">
        <v>191</v>
      </c>
    </row>
    <row r="758" spans="2:65" s="12" customFormat="1">
      <c r="B758" s="153"/>
      <c r="D758" s="154" t="s">
        <v>205</v>
      </c>
      <c r="E758" s="155" t="s">
        <v>1</v>
      </c>
      <c r="F758" s="156" t="s">
        <v>207</v>
      </c>
      <c r="H758" s="155" t="s">
        <v>1</v>
      </c>
      <c r="I758" s="157"/>
      <c r="L758" s="153"/>
      <c r="M758" s="158"/>
      <c r="T758" s="159"/>
      <c r="AT758" s="155" t="s">
        <v>205</v>
      </c>
      <c r="AU758" s="155" t="s">
        <v>201</v>
      </c>
      <c r="AV758" s="12" t="s">
        <v>83</v>
      </c>
      <c r="AW758" s="12" t="s">
        <v>34</v>
      </c>
      <c r="AX758" s="12" t="s">
        <v>76</v>
      </c>
      <c r="AY758" s="155" t="s">
        <v>191</v>
      </c>
    </row>
    <row r="759" spans="2:65" s="12" customFormat="1">
      <c r="B759" s="153"/>
      <c r="D759" s="154" t="s">
        <v>205</v>
      </c>
      <c r="E759" s="155" t="s">
        <v>1</v>
      </c>
      <c r="F759" s="156" t="s">
        <v>208</v>
      </c>
      <c r="H759" s="155" t="s">
        <v>1</v>
      </c>
      <c r="I759" s="157"/>
      <c r="L759" s="153"/>
      <c r="M759" s="158"/>
      <c r="T759" s="159"/>
      <c r="AT759" s="155" t="s">
        <v>205</v>
      </c>
      <c r="AU759" s="155" t="s">
        <v>201</v>
      </c>
      <c r="AV759" s="12" t="s">
        <v>83</v>
      </c>
      <c r="AW759" s="12" t="s">
        <v>34</v>
      </c>
      <c r="AX759" s="12" t="s">
        <v>76</v>
      </c>
      <c r="AY759" s="155" t="s">
        <v>191</v>
      </c>
    </row>
    <row r="760" spans="2:65" s="12" customFormat="1">
      <c r="B760" s="153"/>
      <c r="D760" s="154" t="s">
        <v>205</v>
      </c>
      <c r="E760" s="155" t="s">
        <v>1</v>
      </c>
      <c r="F760" s="156" t="s">
        <v>700</v>
      </c>
      <c r="H760" s="155" t="s">
        <v>1</v>
      </c>
      <c r="I760" s="157"/>
      <c r="L760" s="153"/>
      <c r="M760" s="158"/>
      <c r="T760" s="159"/>
      <c r="AT760" s="155" t="s">
        <v>205</v>
      </c>
      <c r="AU760" s="155" t="s">
        <v>201</v>
      </c>
      <c r="AV760" s="12" t="s">
        <v>83</v>
      </c>
      <c r="AW760" s="12" t="s">
        <v>34</v>
      </c>
      <c r="AX760" s="12" t="s">
        <v>76</v>
      </c>
      <c r="AY760" s="155" t="s">
        <v>191</v>
      </c>
    </row>
    <row r="761" spans="2:65" s="12" customFormat="1">
      <c r="B761" s="153"/>
      <c r="D761" s="154" t="s">
        <v>205</v>
      </c>
      <c r="E761" s="155" t="s">
        <v>1</v>
      </c>
      <c r="F761" s="156" t="s">
        <v>701</v>
      </c>
      <c r="H761" s="155" t="s">
        <v>1</v>
      </c>
      <c r="I761" s="157"/>
      <c r="L761" s="153"/>
      <c r="M761" s="158"/>
      <c r="T761" s="159"/>
      <c r="AT761" s="155" t="s">
        <v>205</v>
      </c>
      <c r="AU761" s="155" t="s">
        <v>201</v>
      </c>
      <c r="AV761" s="12" t="s">
        <v>83</v>
      </c>
      <c r="AW761" s="12" t="s">
        <v>34</v>
      </c>
      <c r="AX761" s="12" t="s">
        <v>76</v>
      </c>
      <c r="AY761" s="155" t="s">
        <v>191</v>
      </c>
    </row>
    <row r="762" spans="2:65" s="12" customFormat="1">
      <c r="B762" s="153"/>
      <c r="D762" s="154" t="s">
        <v>205</v>
      </c>
      <c r="E762" s="155" t="s">
        <v>1</v>
      </c>
      <c r="F762" s="156" t="s">
        <v>208</v>
      </c>
      <c r="H762" s="155" t="s">
        <v>1</v>
      </c>
      <c r="I762" s="157"/>
      <c r="L762" s="153"/>
      <c r="M762" s="158"/>
      <c r="T762" s="159"/>
      <c r="AT762" s="155" t="s">
        <v>205</v>
      </c>
      <c r="AU762" s="155" t="s">
        <v>201</v>
      </c>
      <c r="AV762" s="12" t="s">
        <v>83</v>
      </c>
      <c r="AW762" s="12" t="s">
        <v>34</v>
      </c>
      <c r="AX762" s="12" t="s">
        <v>76</v>
      </c>
      <c r="AY762" s="155" t="s">
        <v>191</v>
      </c>
    </row>
    <row r="763" spans="2:65" s="12" customFormat="1">
      <c r="B763" s="153"/>
      <c r="D763" s="154" t="s">
        <v>205</v>
      </c>
      <c r="E763" s="155" t="s">
        <v>1</v>
      </c>
      <c r="F763" s="156" t="s">
        <v>702</v>
      </c>
      <c r="H763" s="155" t="s">
        <v>1</v>
      </c>
      <c r="I763" s="157"/>
      <c r="L763" s="153"/>
      <c r="M763" s="158"/>
      <c r="T763" s="159"/>
      <c r="AT763" s="155" t="s">
        <v>205</v>
      </c>
      <c r="AU763" s="155" t="s">
        <v>201</v>
      </c>
      <c r="AV763" s="12" t="s">
        <v>83</v>
      </c>
      <c r="AW763" s="12" t="s">
        <v>34</v>
      </c>
      <c r="AX763" s="12" t="s">
        <v>76</v>
      </c>
      <c r="AY763" s="155" t="s">
        <v>191</v>
      </c>
    </row>
    <row r="764" spans="2:65" s="13" customFormat="1">
      <c r="B764" s="160"/>
      <c r="D764" s="154" t="s">
        <v>205</v>
      </c>
      <c r="E764" s="161" t="s">
        <v>1</v>
      </c>
      <c r="F764" s="162" t="s">
        <v>703</v>
      </c>
      <c r="H764" s="163">
        <v>6</v>
      </c>
      <c r="I764" s="164"/>
      <c r="L764" s="160"/>
      <c r="M764" s="165"/>
      <c r="T764" s="166"/>
      <c r="AT764" s="161" t="s">
        <v>205</v>
      </c>
      <c r="AU764" s="161" t="s">
        <v>201</v>
      </c>
      <c r="AV764" s="13" t="s">
        <v>85</v>
      </c>
      <c r="AW764" s="13" t="s">
        <v>34</v>
      </c>
      <c r="AX764" s="13" t="s">
        <v>76</v>
      </c>
      <c r="AY764" s="161" t="s">
        <v>191</v>
      </c>
    </row>
    <row r="765" spans="2:65" s="15" customFormat="1">
      <c r="B765" s="174"/>
      <c r="D765" s="154" t="s">
        <v>205</v>
      </c>
      <c r="E765" s="175" t="s">
        <v>1</v>
      </c>
      <c r="F765" s="176" t="s">
        <v>274</v>
      </c>
      <c r="H765" s="177">
        <v>6</v>
      </c>
      <c r="I765" s="178"/>
      <c r="L765" s="174"/>
      <c r="M765" s="179"/>
      <c r="T765" s="180"/>
      <c r="AT765" s="175" t="s">
        <v>205</v>
      </c>
      <c r="AU765" s="175" t="s">
        <v>201</v>
      </c>
      <c r="AV765" s="15" t="s">
        <v>201</v>
      </c>
      <c r="AW765" s="15" t="s">
        <v>34</v>
      </c>
      <c r="AX765" s="15" t="s">
        <v>76</v>
      </c>
      <c r="AY765" s="175" t="s">
        <v>191</v>
      </c>
    </row>
    <row r="766" spans="2:65" s="12" customFormat="1">
      <c r="B766" s="153"/>
      <c r="D766" s="154" t="s">
        <v>205</v>
      </c>
      <c r="E766" s="155" t="s">
        <v>1</v>
      </c>
      <c r="F766" s="156" t="s">
        <v>208</v>
      </c>
      <c r="H766" s="155" t="s">
        <v>1</v>
      </c>
      <c r="I766" s="157"/>
      <c r="L766" s="153"/>
      <c r="M766" s="158"/>
      <c r="T766" s="159"/>
      <c r="AT766" s="155" t="s">
        <v>205</v>
      </c>
      <c r="AU766" s="155" t="s">
        <v>201</v>
      </c>
      <c r="AV766" s="12" t="s">
        <v>83</v>
      </c>
      <c r="AW766" s="12" t="s">
        <v>34</v>
      </c>
      <c r="AX766" s="12" t="s">
        <v>76</v>
      </c>
      <c r="AY766" s="155" t="s">
        <v>191</v>
      </c>
    </row>
    <row r="767" spans="2:65" s="12" customFormat="1">
      <c r="B767" s="153"/>
      <c r="D767" s="154" t="s">
        <v>205</v>
      </c>
      <c r="E767" s="155" t="s">
        <v>1</v>
      </c>
      <c r="F767" s="156" t="s">
        <v>704</v>
      </c>
      <c r="H767" s="155" t="s">
        <v>1</v>
      </c>
      <c r="I767" s="157"/>
      <c r="L767" s="153"/>
      <c r="M767" s="158"/>
      <c r="T767" s="159"/>
      <c r="AT767" s="155" t="s">
        <v>205</v>
      </c>
      <c r="AU767" s="155" t="s">
        <v>201</v>
      </c>
      <c r="AV767" s="12" t="s">
        <v>83</v>
      </c>
      <c r="AW767" s="12" t="s">
        <v>34</v>
      </c>
      <c r="AX767" s="12" t="s">
        <v>76</v>
      </c>
      <c r="AY767" s="155" t="s">
        <v>191</v>
      </c>
    </row>
    <row r="768" spans="2:65" s="13" customFormat="1">
      <c r="B768" s="160"/>
      <c r="D768" s="154" t="s">
        <v>205</v>
      </c>
      <c r="E768" s="161" t="s">
        <v>1</v>
      </c>
      <c r="F768" s="162" t="s">
        <v>705</v>
      </c>
      <c r="H768" s="163">
        <v>19</v>
      </c>
      <c r="I768" s="164"/>
      <c r="L768" s="160"/>
      <c r="M768" s="165"/>
      <c r="T768" s="166"/>
      <c r="AT768" s="161" t="s">
        <v>205</v>
      </c>
      <c r="AU768" s="161" t="s">
        <v>201</v>
      </c>
      <c r="AV768" s="13" t="s">
        <v>85</v>
      </c>
      <c r="AW768" s="13" t="s">
        <v>34</v>
      </c>
      <c r="AX768" s="13" t="s">
        <v>76</v>
      </c>
      <c r="AY768" s="161" t="s">
        <v>191</v>
      </c>
    </row>
    <row r="769" spans="2:65" s="13" customFormat="1">
      <c r="B769" s="160"/>
      <c r="D769" s="154" t="s">
        <v>205</v>
      </c>
      <c r="E769" s="161" t="s">
        <v>1</v>
      </c>
      <c r="F769" s="162" t="s">
        <v>706</v>
      </c>
      <c r="H769" s="163">
        <v>17.600000000000001</v>
      </c>
      <c r="I769" s="164"/>
      <c r="L769" s="160"/>
      <c r="M769" s="165"/>
      <c r="T769" s="166"/>
      <c r="AT769" s="161" t="s">
        <v>205</v>
      </c>
      <c r="AU769" s="161" t="s">
        <v>201</v>
      </c>
      <c r="AV769" s="13" t="s">
        <v>85</v>
      </c>
      <c r="AW769" s="13" t="s">
        <v>34</v>
      </c>
      <c r="AX769" s="13" t="s">
        <v>76</v>
      </c>
      <c r="AY769" s="161" t="s">
        <v>191</v>
      </c>
    </row>
    <row r="770" spans="2:65" s="13" customFormat="1">
      <c r="B770" s="160"/>
      <c r="D770" s="154" t="s">
        <v>205</v>
      </c>
      <c r="E770" s="161" t="s">
        <v>1</v>
      </c>
      <c r="F770" s="162" t="s">
        <v>707</v>
      </c>
      <c r="H770" s="163">
        <v>32.1</v>
      </c>
      <c r="I770" s="164"/>
      <c r="L770" s="160"/>
      <c r="M770" s="165"/>
      <c r="T770" s="166"/>
      <c r="AT770" s="161" t="s">
        <v>205</v>
      </c>
      <c r="AU770" s="161" t="s">
        <v>201</v>
      </c>
      <c r="AV770" s="13" t="s">
        <v>85</v>
      </c>
      <c r="AW770" s="13" t="s">
        <v>34</v>
      </c>
      <c r="AX770" s="13" t="s">
        <v>76</v>
      </c>
      <c r="AY770" s="161" t="s">
        <v>191</v>
      </c>
    </row>
    <row r="771" spans="2:65" s="13" customFormat="1">
      <c r="B771" s="160"/>
      <c r="D771" s="154" t="s">
        <v>205</v>
      </c>
      <c r="E771" s="161" t="s">
        <v>1</v>
      </c>
      <c r="F771" s="162" t="s">
        <v>708</v>
      </c>
      <c r="H771" s="163">
        <v>72.8</v>
      </c>
      <c r="I771" s="164"/>
      <c r="L771" s="160"/>
      <c r="M771" s="165"/>
      <c r="T771" s="166"/>
      <c r="AT771" s="161" t="s">
        <v>205</v>
      </c>
      <c r="AU771" s="161" t="s">
        <v>201</v>
      </c>
      <c r="AV771" s="13" t="s">
        <v>85</v>
      </c>
      <c r="AW771" s="13" t="s">
        <v>34</v>
      </c>
      <c r="AX771" s="13" t="s">
        <v>76</v>
      </c>
      <c r="AY771" s="161" t="s">
        <v>191</v>
      </c>
    </row>
    <row r="772" spans="2:65" s="13" customFormat="1">
      <c r="B772" s="160"/>
      <c r="D772" s="154" t="s">
        <v>205</v>
      </c>
      <c r="E772" s="161" t="s">
        <v>1</v>
      </c>
      <c r="F772" s="162" t="s">
        <v>709</v>
      </c>
      <c r="H772" s="163">
        <v>54.4</v>
      </c>
      <c r="I772" s="164"/>
      <c r="L772" s="160"/>
      <c r="M772" s="165"/>
      <c r="T772" s="166"/>
      <c r="AT772" s="161" t="s">
        <v>205</v>
      </c>
      <c r="AU772" s="161" t="s">
        <v>201</v>
      </c>
      <c r="AV772" s="13" t="s">
        <v>85</v>
      </c>
      <c r="AW772" s="13" t="s">
        <v>34</v>
      </c>
      <c r="AX772" s="13" t="s">
        <v>76</v>
      </c>
      <c r="AY772" s="161" t="s">
        <v>191</v>
      </c>
    </row>
    <row r="773" spans="2:65" s="15" customFormat="1">
      <c r="B773" s="174"/>
      <c r="D773" s="154" t="s">
        <v>205</v>
      </c>
      <c r="E773" s="175" t="s">
        <v>1</v>
      </c>
      <c r="F773" s="176" t="s">
        <v>274</v>
      </c>
      <c r="H773" s="177">
        <v>195.9</v>
      </c>
      <c r="I773" s="178"/>
      <c r="L773" s="174"/>
      <c r="M773" s="179"/>
      <c r="T773" s="180"/>
      <c r="AT773" s="175" t="s">
        <v>205</v>
      </c>
      <c r="AU773" s="175" t="s">
        <v>201</v>
      </c>
      <c r="AV773" s="15" t="s">
        <v>201</v>
      </c>
      <c r="AW773" s="15" t="s">
        <v>34</v>
      </c>
      <c r="AX773" s="15" t="s">
        <v>76</v>
      </c>
      <c r="AY773" s="175" t="s">
        <v>191</v>
      </c>
    </row>
    <row r="774" spans="2:65" s="14" customFormat="1">
      <c r="B774" s="167"/>
      <c r="D774" s="154" t="s">
        <v>205</v>
      </c>
      <c r="E774" s="168" t="s">
        <v>1</v>
      </c>
      <c r="F774" s="169" t="s">
        <v>217</v>
      </c>
      <c r="H774" s="170">
        <v>201.9</v>
      </c>
      <c r="I774" s="171"/>
      <c r="L774" s="167"/>
      <c r="M774" s="172"/>
      <c r="T774" s="173"/>
      <c r="AT774" s="168" t="s">
        <v>205</v>
      </c>
      <c r="AU774" s="168" t="s">
        <v>201</v>
      </c>
      <c r="AV774" s="14" t="s">
        <v>200</v>
      </c>
      <c r="AW774" s="14" t="s">
        <v>34</v>
      </c>
      <c r="AX774" s="14" t="s">
        <v>83</v>
      </c>
      <c r="AY774" s="168" t="s">
        <v>191</v>
      </c>
    </row>
    <row r="775" spans="2:65" s="1" customFormat="1" ht="40.9" customHeight="1">
      <c r="B775" s="32"/>
      <c r="C775" s="136" t="s">
        <v>710</v>
      </c>
      <c r="D775" s="136" t="s">
        <v>195</v>
      </c>
      <c r="E775" s="137" t="s">
        <v>711</v>
      </c>
      <c r="F775" s="138" t="s">
        <v>712</v>
      </c>
      <c r="G775" s="139" t="s">
        <v>403</v>
      </c>
      <c r="H775" s="140">
        <v>130.05000000000001</v>
      </c>
      <c r="I775" s="141"/>
      <c r="J775" s="142">
        <f>ROUND(I775*H775,2)</f>
        <v>0</v>
      </c>
      <c r="K775" s="138" t="s">
        <v>199</v>
      </c>
      <c r="L775" s="32"/>
      <c r="M775" s="143" t="s">
        <v>1</v>
      </c>
      <c r="N775" s="144" t="s">
        <v>41</v>
      </c>
      <c r="P775" s="145">
        <f>O775*H775</f>
        <v>0</v>
      </c>
      <c r="Q775" s="145">
        <v>2.0000000000000002E-5</v>
      </c>
      <c r="R775" s="145">
        <f>Q775*H775</f>
        <v>2.6010000000000004E-3</v>
      </c>
      <c r="S775" s="145">
        <v>0</v>
      </c>
      <c r="T775" s="146">
        <f>S775*H775</f>
        <v>0</v>
      </c>
      <c r="AR775" s="147" t="s">
        <v>200</v>
      </c>
      <c r="AT775" s="147" t="s">
        <v>195</v>
      </c>
      <c r="AU775" s="147" t="s">
        <v>201</v>
      </c>
      <c r="AY775" s="17" t="s">
        <v>191</v>
      </c>
      <c r="BE775" s="148">
        <f>IF(N775="základní",J775,0)</f>
        <v>0</v>
      </c>
      <c r="BF775" s="148">
        <f>IF(N775="snížená",J775,0)</f>
        <v>0</v>
      </c>
      <c r="BG775" s="148">
        <f>IF(N775="zákl. přenesená",J775,0)</f>
        <v>0</v>
      </c>
      <c r="BH775" s="148">
        <f>IF(N775="sníž. přenesená",J775,0)</f>
        <v>0</v>
      </c>
      <c r="BI775" s="148">
        <f>IF(N775="nulová",J775,0)</f>
        <v>0</v>
      </c>
      <c r="BJ775" s="17" t="s">
        <v>83</v>
      </c>
      <c r="BK775" s="148">
        <f>ROUND(I775*H775,2)</f>
        <v>0</v>
      </c>
      <c r="BL775" s="17" t="s">
        <v>200</v>
      </c>
      <c r="BM775" s="147" t="s">
        <v>713</v>
      </c>
    </row>
    <row r="776" spans="2:65" s="1" customFormat="1">
      <c r="B776" s="32"/>
      <c r="D776" s="149" t="s">
        <v>203</v>
      </c>
      <c r="F776" s="150" t="s">
        <v>714</v>
      </c>
      <c r="I776" s="151"/>
      <c r="L776" s="32"/>
      <c r="M776" s="152"/>
      <c r="T776" s="56"/>
      <c r="AT776" s="17" t="s">
        <v>203</v>
      </c>
      <c r="AU776" s="17" t="s">
        <v>201</v>
      </c>
    </row>
    <row r="777" spans="2:65" s="12" customFormat="1">
      <c r="B777" s="153"/>
      <c r="D777" s="154" t="s">
        <v>205</v>
      </c>
      <c r="E777" s="155" t="s">
        <v>1</v>
      </c>
      <c r="F777" s="156" t="s">
        <v>347</v>
      </c>
      <c r="H777" s="155" t="s">
        <v>1</v>
      </c>
      <c r="I777" s="157"/>
      <c r="L777" s="153"/>
      <c r="M777" s="158"/>
      <c r="T777" s="159"/>
      <c r="AT777" s="155" t="s">
        <v>205</v>
      </c>
      <c r="AU777" s="155" t="s">
        <v>201</v>
      </c>
      <c r="AV777" s="12" t="s">
        <v>83</v>
      </c>
      <c r="AW777" s="12" t="s">
        <v>34</v>
      </c>
      <c r="AX777" s="12" t="s">
        <v>76</v>
      </c>
      <c r="AY777" s="155" t="s">
        <v>191</v>
      </c>
    </row>
    <row r="778" spans="2:65" s="12" customFormat="1">
      <c r="B778" s="153"/>
      <c r="D778" s="154" t="s">
        <v>205</v>
      </c>
      <c r="E778" s="155" t="s">
        <v>1</v>
      </c>
      <c r="F778" s="156" t="s">
        <v>207</v>
      </c>
      <c r="H778" s="155" t="s">
        <v>1</v>
      </c>
      <c r="I778" s="157"/>
      <c r="L778" s="153"/>
      <c r="M778" s="158"/>
      <c r="T778" s="159"/>
      <c r="AT778" s="155" t="s">
        <v>205</v>
      </c>
      <c r="AU778" s="155" t="s">
        <v>201</v>
      </c>
      <c r="AV778" s="12" t="s">
        <v>83</v>
      </c>
      <c r="AW778" s="12" t="s">
        <v>34</v>
      </c>
      <c r="AX778" s="12" t="s">
        <v>76</v>
      </c>
      <c r="AY778" s="155" t="s">
        <v>191</v>
      </c>
    </row>
    <row r="779" spans="2:65" s="12" customFormat="1">
      <c r="B779" s="153"/>
      <c r="D779" s="154" t="s">
        <v>205</v>
      </c>
      <c r="E779" s="155" t="s">
        <v>1</v>
      </c>
      <c r="F779" s="156" t="s">
        <v>208</v>
      </c>
      <c r="H779" s="155" t="s">
        <v>1</v>
      </c>
      <c r="I779" s="157"/>
      <c r="L779" s="153"/>
      <c r="M779" s="158"/>
      <c r="T779" s="159"/>
      <c r="AT779" s="155" t="s">
        <v>205</v>
      </c>
      <c r="AU779" s="155" t="s">
        <v>201</v>
      </c>
      <c r="AV779" s="12" t="s">
        <v>83</v>
      </c>
      <c r="AW779" s="12" t="s">
        <v>34</v>
      </c>
      <c r="AX779" s="12" t="s">
        <v>76</v>
      </c>
      <c r="AY779" s="155" t="s">
        <v>191</v>
      </c>
    </row>
    <row r="780" spans="2:65" s="12" customFormat="1">
      <c r="B780" s="153"/>
      <c r="D780" s="154" t="s">
        <v>205</v>
      </c>
      <c r="E780" s="155" t="s">
        <v>1</v>
      </c>
      <c r="F780" s="156" t="s">
        <v>628</v>
      </c>
      <c r="H780" s="155" t="s">
        <v>1</v>
      </c>
      <c r="I780" s="157"/>
      <c r="L780" s="153"/>
      <c r="M780" s="158"/>
      <c r="T780" s="159"/>
      <c r="AT780" s="155" t="s">
        <v>205</v>
      </c>
      <c r="AU780" s="155" t="s">
        <v>201</v>
      </c>
      <c r="AV780" s="12" t="s">
        <v>83</v>
      </c>
      <c r="AW780" s="12" t="s">
        <v>34</v>
      </c>
      <c r="AX780" s="12" t="s">
        <v>76</v>
      </c>
      <c r="AY780" s="155" t="s">
        <v>191</v>
      </c>
    </row>
    <row r="781" spans="2:65" s="12" customFormat="1">
      <c r="B781" s="153"/>
      <c r="D781" s="154" t="s">
        <v>205</v>
      </c>
      <c r="E781" s="155" t="s">
        <v>1</v>
      </c>
      <c r="F781" s="156" t="s">
        <v>208</v>
      </c>
      <c r="H781" s="155" t="s">
        <v>1</v>
      </c>
      <c r="I781" s="157"/>
      <c r="L781" s="153"/>
      <c r="M781" s="158"/>
      <c r="T781" s="159"/>
      <c r="AT781" s="155" t="s">
        <v>205</v>
      </c>
      <c r="AU781" s="155" t="s">
        <v>201</v>
      </c>
      <c r="AV781" s="12" t="s">
        <v>83</v>
      </c>
      <c r="AW781" s="12" t="s">
        <v>34</v>
      </c>
      <c r="AX781" s="12" t="s">
        <v>76</v>
      </c>
      <c r="AY781" s="155" t="s">
        <v>191</v>
      </c>
    </row>
    <row r="782" spans="2:65" s="12" customFormat="1">
      <c r="B782" s="153"/>
      <c r="D782" s="154" t="s">
        <v>205</v>
      </c>
      <c r="E782" s="155" t="s">
        <v>1</v>
      </c>
      <c r="F782" s="156" t="s">
        <v>715</v>
      </c>
      <c r="H782" s="155" t="s">
        <v>1</v>
      </c>
      <c r="I782" s="157"/>
      <c r="L782" s="153"/>
      <c r="M782" s="158"/>
      <c r="T782" s="159"/>
      <c r="AT782" s="155" t="s">
        <v>205</v>
      </c>
      <c r="AU782" s="155" t="s">
        <v>201</v>
      </c>
      <c r="AV782" s="12" t="s">
        <v>83</v>
      </c>
      <c r="AW782" s="12" t="s">
        <v>34</v>
      </c>
      <c r="AX782" s="12" t="s">
        <v>76</v>
      </c>
      <c r="AY782" s="155" t="s">
        <v>191</v>
      </c>
    </row>
    <row r="783" spans="2:65" s="13" customFormat="1">
      <c r="B783" s="160"/>
      <c r="D783" s="154" t="s">
        <v>205</v>
      </c>
      <c r="E783" s="161" t="s">
        <v>1</v>
      </c>
      <c r="F783" s="162" t="s">
        <v>716</v>
      </c>
      <c r="H783" s="163">
        <v>4.3</v>
      </c>
      <c r="I783" s="164"/>
      <c r="L783" s="160"/>
      <c r="M783" s="165"/>
      <c r="T783" s="166"/>
      <c r="AT783" s="161" t="s">
        <v>205</v>
      </c>
      <c r="AU783" s="161" t="s">
        <v>201</v>
      </c>
      <c r="AV783" s="13" t="s">
        <v>85</v>
      </c>
      <c r="AW783" s="13" t="s">
        <v>34</v>
      </c>
      <c r="AX783" s="13" t="s">
        <v>76</v>
      </c>
      <c r="AY783" s="161" t="s">
        <v>191</v>
      </c>
    </row>
    <row r="784" spans="2:65" s="13" customFormat="1">
      <c r="B784" s="160"/>
      <c r="D784" s="154" t="s">
        <v>205</v>
      </c>
      <c r="E784" s="161" t="s">
        <v>1</v>
      </c>
      <c r="F784" s="162" t="s">
        <v>717</v>
      </c>
      <c r="H784" s="163">
        <v>3.09</v>
      </c>
      <c r="I784" s="164"/>
      <c r="L784" s="160"/>
      <c r="M784" s="165"/>
      <c r="T784" s="166"/>
      <c r="AT784" s="161" t="s">
        <v>205</v>
      </c>
      <c r="AU784" s="161" t="s">
        <v>201</v>
      </c>
      <c r="AV784" s="13" t="s">
        <v>85</v>
      </c>
      <c r="AW784" s="13" t="s">
        <v>34</v>
      </c>
      <c r="AX784" s="13" t="s">
        <v>76</v>
      </c>
      <c r="AY784" s="161" t="s">
        <v>191</v>
      </c>
    </row>
    <row r="785" spans="2:51" s="13" customFormat="1">
      <c r="B785" s="160"/>
      <c r="D785" s="154" t="s">
        <v>205</v>
      </c>
      <c r="E785" s="161" t="s">
        <v>1</v>
      </c>
      <c r="F785" s="162" t="s">
        <v>718</v>
      </c>
      <c r="H785" s="163">
        <v>4.41</v>
      </c>
      <c r="I785" s="164"/>
      <c r="L785" s="160"/>
      <c r="M785" s="165"/>
      <c r="T785" s="166"/>
      <c r="AT785" s="161" t="s">
        <v>205</v>
      </c>
      <c r="AU785" s="161" t="s">
        <v>201</v>
      </c>
      <c r="AV785" s="13" t="s">
        <v>85</v>
      </c>
      <c r="AW785" s="13" t="s">
        <v>34</v>
      </c>
      <c r="AX785" s="13" t="s">
        <v>76</v>
      </c>
      <c r="AY785" s="161" t="s">
        <v>191</v>
      </c>
    </row>
    <row r="786" spans="2:51" s="15" customFormat="1">
      <c r="B786" s="174"/>
      <c r="D786" s="154" t="s">
        <v>205</v>
      </c>
      <c r="E786" s="175" t="s">
        <v>1</v>
      </c>
      <c r="F786" s="176" t="s">
        <v>274</v>
      </c>
      <c r="H786" s="177">
        <v>11.8</v>
      </c>
      <c r="I786" s="178"/>
      <c r="L786" s="174"/>
      <c r="M786" s="179"/>
      <c r="T786" s="180"/>
      <c r="AT786" s="175" t="s">
        <v>205</v>
      </c>
      <c r="AU786" s="175" t="s">
        <v>201</v>
      </c>
      <c r="AV786" s="15" t="s">
        <v>201</v>
      </c>
      <c r="AW786" s="15" t="s">
        <v>34</v>
      </c>
      <c r="AX786" s="15" t="s">
        <v>76</v>
      </c>
      <c r="AY786" s="175" t="s">
        <v>191</v>
      </c>
    </row>
    <row r="787" spans="2:51" s="12" customFormat="1">
      <c r="B787" s="153"/>
      <c r="D787" s="154" t="s">
        <v>205</v>
      </c>
      <c r="E787" s="155" t="s">
        <v>1</v>
      </c>
      <c r="F787" s="156" t="s">
        <v>675</v>
      </c>
      <c r="H787" s="155" t="s">
        <v>1</v>
      </c>
      <c r="I787" s="157"/>
      <c r="L787" s="153"/>
      <c r="M787" s="158"/>
      <c r="T787" s="159"/>
      <c r="AT787" s="155" t="s">
        <v>205</v>
      </c>
      <c r="AU787" s="155" t="s">
        <v>201</v>
      </c>
      <c r="AV787" s="12" t="s">
        <v>83</v>
      </c>
      <c r="AW787" s="12" t="s">
        <v>34</v>
      </c>
      <c r="AX787" s="12" t="s">
        <v>76</v>
      </c>
      <c r="AY787" s="155" t="s">
        <v>191</v>
      </c>
    </row>
    <row r="788" spans="2:51" s="13" customFormat="1">
      <c r="B788" s="160"/>
      <c r="D788" s="154" t="s">
        <v>205</v>
      </c>
      <c r="E788" s="161" t="s">
        <v>1</v>
      </c>
      <c r="F788" s="162" t="s">
        <v>719</v>
      </c>
      <c r="H788" s="163">
        <v>0.49</v>
      </c>
      <c r="I788" s="164"/>
      <c r="L788" s="160"/>
      <c r="M788" s="165"/>
      <c r="T788" s="166"/>
      <c r="AT788" s="161" t="s">
        <v>205</v>
      </c>
      <c r="AU788" s="161" t="s">
        <v>201</v>
      </c>
      <c r="AV788" s="13" t="s">
        <v>85</v>
      </c>
      <c r="AW788" s="13" t="s">
        <v>34</v>
      </c>
      <c r="AX788" s="13" t="s">
        <v>76</v>
      </c>
      <c r="AY788" s="161" t="s">
        <v>191</v>
      </c>
    </row>
    <row r="789" spans="2:51" s="13" customFormat="1">
      <c r="B789" s="160"/>
      <c r="D789" s="154" t="s">
        <v>205</v>
      </c>
      <c r="E789" s="161" t="s">
        <v>1</v>
      </c>
      <c r="F789" s="162" t="s">
        <v>720</v>
      </c>
      <c r="H789" s="163">
        <v>5.94</v>
      </c>
      <c r="I789" s="164"/>
      <c r="L789" s="160"/>
      <c r="M789" s="165"/>
      <c r="T789" s="166"/>
      <c r="AT789" s="161" t="s">
        <v>205</v>
      </c>
      <c r="AU789" s="161" t="s">
        <v>201</v>
      </c>
      <c r="AV789" s="13" t="s">
        <v>85</v>
      </c>
      <c r="AW789" s="13" t="s">
        <v>34</v>
      </c>
      <c r="AX789" s="13" t="s">
        <v>76</v>
      </c>
      <c r="AY789" s="161" t="s">
        <v>191</v>
      </c>
    </row>
    <row r="790" spans="2:51" s="15" customFormat="1">
      <c r="B790" s="174"/>
      <c r="D790" s="154" t="s">
        <v>205</v>
      </c>
      <c r="E790" s="175" t="s">
        <v>1</v>
      </c>
      <c r="F790" s="176" t="s">
        <v>274</v>
      </c>
      <c r="H790" s="177">
        <v>6.43</v>
      </c>
      <c r="I790" s="178"/>
      <c r="L790" s="174"/>
      <c r="M790" s="179"/>
      <c r="T790" s="180"/>
      <c r="AT790" s="175" t="s">
        <v>205</v>
      </c>
      <c r="AU790" s="175" t="s">
        <v>201</v>
      </c>
      <c r="AV790" s="15" t="s">
        <v>201</v>
      </c>
      <c r="AW790" s="15" t="s">
        <v>34</v>
      </c>
      <c r="AX790" s="15" t="s">
        <v>76</v>
      </c>
      <c r="AY790" s="175" t="s">
        <v>191</v>
      </c>
    </row>
    <row r="791" spans="2:51" s="12" customFormat="1">
      <c r="B791" s="153"/>
      <c r="D791" s="154" t="s">
        <v>205</v>
      </c>
      <c r="E791" s="155" t="s">
        <v>1</v>
      </c>
      <c r="F791" s="156" t="s">
        <v>636</v>
      </c>
      <c r="H791" s="155" t="s">
        <v>1</v>
      </c>
      <c r="I791" s="157"/>
      <c r="L791" s="153"/>
      <c r="M791" s="158"/>
      <c r="T791" s="159"/>
      <c r="AT791" s="155" t="s">
        <v>205</v>
      </c>
      <c r="AU791" s="155" t="s">
        <v>201</v>
      </c>
      <c r="AV791" s="12" t="s">
        <v>83</v>
      </c>
      <c r="AW791" s="12" t="s">
        <v>34</v>
      </c>
      <c r="AX791" s="12" t="s">
        <v>76</v>
      </c>
      <c r="AY791" s="155" t="s">
        <v>191</v>
      </c>
    </row>
    <row r="792" spans="2:51" s="12" customFormat="1">
      <c r="B792" s="153"/>
      <c r="D792" s="154" t="s">
        <v>205</v>
      </c>
      <c r="E792" s="155" t="s">
        <v>1</v>
      </c>
      <c r="F792" s="156" t="s">
        <v>208</v>
      </c>
      <c r="H792" s="155" t="s">
        <v>1</v>
      </c>
      <c r="I792" s="157"/>
      <c r="L792" s="153"/>
      <c r="M792" s="158"/>
      <c r="T792" s="159"/>
      <c r="AT792" s="155" t="s">
        <v>205</v>
      </c>
      <c r="AU792" s="155" t="s">
        <v>201</v>
      </c>
      <c r="AV792" s="12" t="s">
        <v>83</v>
      </c>
      <c r="AW792" s="12" t="s">
        <v>34</v>
      </c>
      <c r="AX792" s="12" t="s">
        <v>76</v>
      </c>
      <c r="AY792" s="155" t="s">
        <v>191</v>
      </c>
    </row>
    <row r="793" spans="2:51" s="12" customFormat="1">
      <c r="B793" s="153"/>
      <c r="D793" s="154" t="s">
        <v>205</v>
      </c>
      <c r="E793" s="155" t="s">
        <v>1</v>
      </c>
      <c r="F793" s="156" t="s">
        <v>678</v>
      </c>
      <c r="H793" s="155" t="s">
        <v>1</v>
      </c>
      <c r="I793" s="157"/>
      <c r="L793" s="153"/>
      <c r="M793" s="158"/>
      <c r="T793" s="159"/>
      <c r="AT793" s="155" t="s">
        <v>205</v>
      </c>
      <c r="AU793" s="155" t="s">
        <v>201</v>
      </c>
      <c r="AV793" s="12" t="s">
        <v>83</v>
      </c>
      <c r="AW793" s="12" t="s">
        <v>34</v>
      </c>
      <c r="AX793" s="12" t="s">
        <v>76</v>
      </c>
      <c r="AY793" s="155" t="s">
        <v>191</v>
      </c>
    </row>
    <row r="794" spans="2:51" s="13" customFormat="1">
      <c r="B794" s="160"/>
      <c r="D794" s="154" t="s">
        <v>205</v>
      </c>
      <c r="E794" s="161" t="s">
        <v>1</v>
      </c>
      <c r="F794" s="162" t="s">
        <v>721</v>
      </c>
      <c r="H794" s="163">
        <v>7.26</v>
      </c>
      <c r="I794" s="164"/>
      <c r="L794" s="160"/>
      <c r="M794" s="165"/>
      <c r="T794" s="166"/>
      <c r="AT794" s="161" t="s">
        <v>205</v>
      </c>
      <c r="AU794" s="161" t="s">
        <v>201</v>
      </c>
      <c r="AV794" s="13" t="s">
        <v>85</v>
      </c>
      <c r="AW794" s="13" t="s">
        <v>34</v>
      </c>
      <c r="AX794" s="13" t="s">
        <v>76</v>
      </c>
      <c r="AY794" s="161" t="s">
        <v>191</v>
      </c>
    </row>
    <row r="795" spans="2:51" s="15" customFormat="1">
      <c r="B795" s="174"/>
      <c r="D795" s="154" t="s">
        <v>205</v>
      </c>
      <c r="E795" s="175" t="s">
        <v>1</v>
      </c>
      <c r="F795" s="176" t="s">
        <v>274</v>
      </c>
      <c r="H795" s="177">
        <v>7.26</v>
      </c>
      <c r="I795" s="178"/>
      <c r="L795" s="174"/>
      <c r="M795" s="179"/>
      <c r="T795" s="180"/>
      <c r="AT795" s="175" t="s">
        <v>205</v>
      </c>
      <c r="AU795" s="175" t="s">
        <v>201</v>
      </c>
      <c r="AV795" s="15" t="s">
        <v>201</v>
      </c>
      <c r="AW795" s="15" t="s">
        <v>34</v>
      </c>
      <c r="AX795" s="15" t="s">
        <v>76</v>
      </c>
      <c r="AY795" s="175" t="s">
        <v>191</v>
      </c>
    </row>
    <row r="796" spans="2:51" s="12" customFormat="1">
      <c r="B796" s="153"/>
      <c r="D796" s="154" t="s">
        <v>205</v>
      </c>
      <c r="E796" s="155" t="s">
        <v>1</v>
      </c>
      <c r="F796" s="156" t="s">
        <v>639</v>
      </c>
      <c r="H796" s="155" t="s">
        <v>1</v>
      </c>
      <c r="I796" s="157"/>
      <c r="L796" s="153"/>
      <c r="M796" s="158"/>
      <c r="T796" s="159"/>
      <c r="AT796" s="155" t="s">
        <v>205</v>
      </c>
      <c r="AU796" s="155" t="s">
        <v>201</v>
      </c>
      <c r="AV796" s="12" t="s">
        <v>83</v>
      </c>
      <c r="AW796" s="12" t="s">
        <v>34</v>
      </c>
      <c r="AX796" s="12" t="s">
        <v>76</v>
      </c>
      <c r="AY796" s="155" t="s">
        <v>191</v>
      </c>
    </row>
    <row r="797" spans="2:51" s="12" customFormat="1">
      <c r="B797" s="153"/>
      <c r="D797" s="154" t="s">
        <v>205</v>
      </c>
      <c r="E797" s="155" t="s">
        <v>1</v>
      </c>
      <c r="F797" s="156" t="s">
        <v>208</v>
      </c>
      <c r="H797" s="155" t="s">
        <v>1</v>
      </c>
      <c r="I797" s="157"/>
      <c r="L797" s="153"/>
      <c r="M797" s="158"/>
      <c r="T797" s="159"/>
      <c r="AT797" s="155" t="s">
        <v>205</v>
      </c>
      <c r="AU797" s="155" t="s">
        <v>201</v>
      </c>
      <c r="AV797" s="12" t="s">
        <v>83</v>
      </c>
      <c r="AW797" s="12" t="s">
        <v>34</v>
      </c>
      <c r="AX797" s="12" t="s">
        <v>76</v>
      </c>
      <c r="AY797" s="155" t="s">
        <v>191</v>
      </c>
    </row>
    <row r="798" spans="2:51" s="12" customFormat="1">
      <c r="B798" s="153"/>
      <c r="D798" s="154" t="s">
        <v>205</v>
      </c>
      <c r="E798" s="155" t="s">
        <v>1</v>
      </c>
      <c r="F798" s="156" t="s">
        <v>681</v>
      </c>
      <c r="H798" s="155" t="s">
        <v>1</v>
      </c>
      <c r="I798" s="157"/>
      <c r="L798" s="153"/>
      <c r="M798" s="158"/>
      <c r="T798" s="159"/>
      <c r="AT798" s="155" t="s">
        <v>205</v>
      </c>
      <c r="AU798" s="155" t="s">
        <v>201</v>
      </c>
      <c r="AV798" s="12" t="s">
        <v>83</v>
      </c>
      <c r="AW798" s="12" t="s">
        <v>34</v>
      </c>
      <c r="AX798" s="12" t="s">
        <v>76</v>
      </c>
      <c r="AY798" s="155" t="s">
        <v>191</v>
      </c>
    </row>
    <row r="799" spans="2:51" s="13" customFormat="1">
      <c r="B799" s="160"/>
      <c r="D799" s="154" t="s">
        <v>205</v>
      </c>
      <c r="E799" s="161" t="s">
        <v>1</v>
      </c>
      <c r="F799" s="162" t="s">
        <v>722</v>
      </c>
      <c r="H799" s="163">
        <v>13.59</v>
      </c>
      <c r="I799" s="164"/>
      <c r="L799" s="160"/>
      <c r="M799" s="165"/>
      <c r="T799" s="166"/>
      <c r="AT799" s="161" t="s">
        <v>205</v>
      </c>
      <c r="AU799" s="161" t="s">
        <v>201</v>
      </c>
      <c r="AV799" s="13" t="s">
        <v>85</v>
      </c>
      <c r="AW799" s="13" t="s">
        <v>34</v>
      </c>
      <c r="AX799" s="13" t="s">
        <v>76</v>
      </c>
      <c r="AY799" s="161" t="s">
        <v>191</v>
      </c>
    </row>
    <row r="800" spans="2:51" s="13" customFormat="1">
      <c r="B800" s="160"/>
      <c r="D800" s="154" t="s">
        <v>205</v>
      </c>
      <c r="E800" s="161" t="s">
        <v>1</v>
      </c>
      <c r="F800" s="162" t="s">
        <v>723</v>
      </c>
      <c r="H800" s="163">
        <v>11.44</v>
      </c>
      <c r="I800" s="164"/>
      <c r="L800" s="160"/>
      <c r="M800" s="165"/>
      <c r="T800" s="166"/>
      <c r="AT800" s="161" t="s">
        <v>205</v>
      </c>
      <c r="AU800" s="161" t="s">
        <v>201</v>
      </c>
      <c r="AV800" s="13" t="s">
        <v>85</v>
      </c>
      <c r="AW800" s="13" t="s">
        <v>34</v>
      </c>
      <c r="AX800" s="13" t="s">
        <v>76</v>
      </c>
      <c r="AY800" s="161" t="s">
        <v>191</v>
      </c>
    </row>
    <row r="801" spans="2:65" s="15" customFormat="1">
      <c r="B801" s="174"/>
      <c r="D801" s="154" t="s">
        <v>205</v>
      </c>
      <c r="E801" s="175" t="s">
        <v>1</v>
      </c>
      <c r="F801" s="176" t="s">
        <v>274</v>
      </c>
      <c r="H801" s="177">
        <v>25.03</v>
      </c>
      <c r="I801" s="178"/>
      <c r="L801" s="174"/>
      <c r="M801" s="179"/>
      <c r="T801" s="180"/>
      <c r="AT801" s="175" t="s">
        <v>205</v>
      </c>
      <c r="AU801" s="175" t="s">
        <v>201</v>
      </c>
      <c r="AV801" s="15" t="s">
        <v>201</v>
      </c>
      <c r="AW801" s="15" t="s">
        <v>34</v>
      </c>
      <c r="AX801" s="15" t="s">
        <v>76</v>
      </c>
      <c r="AY801" s="175" t="s">
        <v>191</v>
      </c>
    </row>
    <row r="802" spans="2:65" s="12" customFormat="1">
      <c r="B802" s="153"/>
      <c r="D802" s="154" t="s">
        <v>205</v>
      </c>
      <c r="E802" s="155" t="s">
        <v>1</v>
      </c>
      <c r="F802" s="156" t="s">
        <v>684</v>
      </c>
      <c r="H802" s="155" t="s">
        <v>1</v>
      </c>
      <c r="I802" s="157"/>
      <c r="L802" s="153"/>
      <c r="M802" s="158"/>
      <c r="T802" s="159"/>
      <c r="AT802" s="155" t="s">
        <v>205</v>
      </c>
      <c r="AU802" s="155" t="s">
        <v>201</v>
      </c>
      <c r="AV802" s="12" t="s">
        <v>83</v>
      </c>
      <c r="AW802" s="12" t="s">
        <v>34</v>
      </c>
      <c r="AX802" s="12" t="s">
        <v>76</v>
      </c>
      <c r="AY802" s="155" t="s">
        <v>191</v>
      </c>
    </row>
    <row r="803" spans="2:65" s="13" customFormat="1">
      <c r="B803" s="160"/>
      <c r="D803" s="154" t="s">
        <v>205</v>
      </c>
      <c r="E803" s="161" t="s">
        <v>1</v>
      </c>
      <c r="F803" s="162" t="s">
        <v>724</v>
      </c>
      <c r="H803" s="163">
        <v>20.41</v>
      </c>
      <c r="I803" s="164"/>
      <c r="L803" s="160"/>
      <c r="M803" s="165"/>
      <c r="T803" s="166"/>
      <c r="AT803" s="161" t="s">
        <v>205</v>
      </c>
      <c r="AU803" s="161" t="s">
        <v>201</v>
      </c>
      <c r="AV803" s="13" t="s">
        <v>85</v>
      </c>
      <c r="AW803" s="13" t="s">
        <v>34</v>
      </c>
      <c r="AX803" s="13" t="s">
        <v>76</v>
      </c>
      <c r="AY803" s="161" t="s">
        <v>191</v>
      </c>
    </row>
    <row r="804" spans="2:65" s="13" customFormat="1">
      <c r="B804" s="160"/>
      <c r="D804" s="154" t="s">
        <v>205</v>
      </c>
      <c r="E804" s="161" t="s">
        <v>1</v>
      </c>
      <c r="F804" s="162" t="s">
        <v>725</v>
      </c>
      <c r="H804" s="163">
        <v>13.19</v>
      </c>
      <c r="I804" s="164"/>
      <c r="L804" s="160"/>
      <c r="M804" s="165"/>
      <c r="T804" s="166"/>
      <c r="AT804" s="161" t="s">
        <v>205</v>
      </c>
      <c r="AU804" s="161" t="s">
        <v>201</v>
      </c>
      <c r="AV804" s="13" t="s">
        <v>85</v>
      </c>
      <c r="AW804" s="13" t="s">
        <v>34</v>
      </c>
      <c r="AX804" s="13" t="s">
        <v>76</v>
      </c>
      <c r="AY804" s="161" t="s">
        <v>191</v>
      </c>
    </row>
    <row r="805" spans="2:65" s="15" customFormat="1">
      <c r="B805" s="174"/>
      <c r="D805" s="154" t="s">
        <v>205</v>
      </c>
      <c r="E805" s="175" t="s">
        <v>1</v>
      </c>
      <c r="F805" s="176" t="s">
        <v>274</v>
      </c>
      <c r="H805" s="177">
        <v>33.6</v>
      </c>
      <c r="I805" s="178"/>
      <c r="L805" s="174"/>
      <c r="M805" s="179"/>
      <c r="T805" s="180"/>
      <c r="AT805" s="175" t="s">
        <v>205</v>
      </c>
      <c r="AU805" s="175" t="s">
        <v>201</v>
      </c>
      <c r="AV805" s="15" t="s">
        <v>201</v>
      </c>
      <c r="AW805" s="15" t="s">
        <v>34</v>
      </c>
      <c r="AX805" s="15" t="s">
        <v>76</v>
      </c>
      <c r="AY805" s="175" t="s">
        <v>191</v>
      </c>
    </row>
    <row r="806" spans="2:65" s="12" customFormat="1">
      <c r="B806" s="153"/>
      <c r="D806" s="154" t="s">
        <v>205</v>
      </c>
      <c r="E806" s="155" t="s">
        <v>1</v>
      </c>
      <c r="F806" s="156" t="s">
        <v>687</v>
      </c>
      <c r="H806" s="155" t="s">
        <v>1</v>
      </c>
      <c r="I806" s="157"/>
      <c r="L806" s="153"/>
      <c r="M806" s="158"/>
      <c r="T806" s="159"/>
      <c r="AT806" s="155" t="s">
        <v>205</v>
      </c>
      <c r="AU806" s="155" t="s">
        <v>201</v>
      </c>
      <c r="AV806" s="12" t="s">
        <v>83</v>
      </c>
      <c r="AW806" s="12" t="s">
        <v>34</v>
      </c>
      <c r="AX806" s="12" t="s">
        <v>76</v>
      </c>
      <c r="AY806" s="155" t="s">
        <v>191</v>
      </c>
    </row>
    <row r="807" spans="2:65" s="13" customFormat="1">
      <c r="B807" s="160"/>
      <c r="D807" s="154" t="s">
        <v>205</v>
      </c>
      <c r="E807" s="161" t="s">
        <v>1</v>
      </c>
      <c r="F807" s="162" t="s">
        <v>726</v>
      </c>
      <c r="H807" s="163">
        <v>32.479999999999997</v>
      </c>
      <c r="I807" s="164"/>
      <c r="L807" s="160"/>
      <c r="M807" s="165"/>
      <c r="T807" s="166"/>
      <c r="AT807" s="161" t="s">
        <v>205</v>
      </c>
      <c r="AU807" s="161" t="s">
        <v>201</v>
      </c>
      <c r="AV807" s="13" t="s">
        <v>85</v>
      </c>
      <c r="AW807" s="13" t="s">
        <v>34</v>
      </c>
      <c r="AX807" s="13" t="s">
        <v>76</v>
      </c>
      <c r="AY807" s="161" t="s">
        <v>191</v>
      </c>
    </row>
    <row r="808" spans="2:65" s="15" customFormat="1">
      <c r="B808" s="174"/>
      <c r="D808" s="154" t="s">
        <v>205</v>
      </c>
      <c r="E808" s="175" t="s">
        <v>1</v>
      </c>
      <c r="F808" s="176" t="s">
        <v>274</v>
      </c>
      <c r="H808" s="177">
        <v>32.479999999999997</v>
      </c>
      <c r="I808" s="178"/>
      <c r="L808" s="174"/>
      <c r="M808" s="179"/>
      <c r="T808" s="180"/>
      <c r="AT808" s="175" t="s">
        <v>205</v>
      </c>
      <c r="AU808" s="175" t="s">
        <v>201</v>
      </c>
      <c r="AV808" s="15" t="s">
        <v>201</v>
      </c>
      <c r="AW808" s="15" t="s">
        <v>34</v>
      </c>
      <c r="AX808" s="15" t="s">
        <v>76</v>
      </c>
      <c r="AY808" s="175" t="s">
        <v>191</v>
      </c>
    </row>
    <row r="809" spans="2:65" s="12" customFormat="1">
      <c r="B809" s="153"/>
      <c r="D809" s="154" t="s">
        <v>205</v>
      </c>
      <c r="E809" s="155" t="s">
        <v>1</v>
      </c>
      <c r="F809" s="156" t="s">
        <v>689</v>
      </c>
      <c r="H809" s="155" t="s">
        <v>1</v>
      </c>
      <c r="I809" s="157"/>
      <c r="L809" s="153"/>
      <c r="M809" s="158"/>
      <c r="T809" s="159"/>
      <c r="AT809" s="155" t="s">
        <v>205</v>
      </c>
      <c r="AU809" s="155" t="s">
        <v>201</v>
      </c>
      <c r="AV809" s="12" t="s">
        <v>83</v>
      </c>
      <c r="AW809" s="12" t="s">
        <v>34</v>
      </c>
      <c r="AX809" s="12" t="s">
        <v>76</v>
      </c>
      <c r="AY809" s="155" t="s">
        <v>191</v>
      </c>
    </row>
    <row r="810" spans="2:65" s="13" customFormat="1">
      <c r="B810" s="160"/>
      <c r="D810" s="154" t="s">
        <v>205</v>
      </c>
      <c r="E810" s="161" t="s">
        <v>1</v>
      </c>
      <c r="F810" s="162" t="s">
        <v>727</v>
      </c>
      <c r="H810" s="163">
        <v>5.8</v>
      </c>
      <c r="I810" s="164"/>
      <c r="L810" s="160"/>
      <c r="M810" s="165"/>
      <c r="T810" s="166"/>
      <c r="AT810" s="161" t="s">
        <v>205</v>
      </c>
      <c r="AU810" s="161" t="s">
        <v>201</v>
      </c>
      <c r="AV810" s="13" t="s">
        <v>85</v>
      </c>
      <c r="AW810" s="13" t="s">
        <v>34</v>
      </c>
      <c r="AX810" s="13" t="s">
        <v>76</v>
      </c>
      <c r="AY810" s="161" t="s">
        <v>191</v>
      </c>
    </row>
    <row r="811" spans="2:65" s="13" customFormat="1">
      <c r="B811" s="160"/>
      <c r="D811" s="154" t="s">
        <v>205</v>
      </c>
      <c r="E811" s="161" t="s">
        <v>1</v>
      </c>
      <c r="F811" s="162" t="s">
        <v>728</v>
      </c>
      <c r="H811" s="163">
        <v>7.65</v>
      </c>
      <c r="I811" s="164"/>
      <c r="L811" s="160"/>
      <c r="M811" s="165"/>
      <c r="T811" s="166"/>
      <c r="AT811" s="161" t="s">
        <v>205</v>
      </c>
      <c r="AU811" s="161" t="s">
        <v>201</v>
      </c>
      <c r="AV811" s="13" t="s">
        <v>85</v>
      </c>
      <c r="AW811" s="13" t="s">
        <v>34</v>
      </c>
      <c r="AX811" s="13" t="s">
        <v>76</v>
      </c>
      <c r="AY811" s="161" t="s">
        <v>191</v>
      </c>
    </row>
    <row r="812" spans="2:65" s="15" customFormat="1">
      <c r="B812" s="174"/>
      <c r="D812" s="154" t="s">
        <v>205</v>
      </c>
      <c r="E812" s="175" t="s">
        <v>1</v>
      </c>
      <c r="F812" s="176" t="s">
        <v>274</v>
      </c>
      <c r="H812" s="177">
        <v>13.45</v>
      </c>
      <c r="I812" s="178"/>
      <c r="L812" s="174"/>
      <c r="M812" s="179"/>
      <c r="T812" s="180"/>
      <c r="AT812" s="175" t="s">
        <v>205</v>
      </c>
      <c r="AU812" s="175" t="s">
        <v>201</v>
      </c>
      <c r="AV812" s="15" t="s">
        <v>201</v>
      </c>
      <c r="AW812" s="15" t="s">
        <v>34</v>
      </c>
      <c r="AX812" s="15" t="s">
        <v>76</v>
      </c>
      <c r="AY812" s="175" t="s">
        <v>191</v>
      </c>
    </row>
    <row r="813" spans="2:65" s="14" customFormat="1">
      <c r="B813" s="167"/>
      <c r="D813" s="154" t="s">
        <v>205</v>
      </c>
      <c r="E813" s="168" t="s">
        <v>1</v>
      </c>
      <c r="F813" s="169" t="s">
        <v>217</v>
      </c>
      <c r="H813" s="170">
        <v>130.05000000000001</v>
      </c>
      <c r="I813" s="171"/>
      <c r="L813" s="167"/>
      <c r="M813" s="172"/>
      <c r="T813" s="173"/>
      <c r="AT813" s="168" t="s">
        <v>205</v>
      </c>
      <c r="AU813" s="168" t="s">
        <v>201</v>
      </c>
      <c r="AV813" s="14" t="s">
        <v>200</v>
      </c>
      <c r="AW813" s="14" t="s">
        <v>34</v>
      </c>
      <c r="AX813" s="14" t="s">
        <v>83</v>
      </c>
      <c r="AY813" s="168" t="s">
        <v>191</v>
      </c>
    </row>
    <row r="814" spans="2:65" s="1" customFormat="1" ht="26.45" customHeight="1">
      <c r="B814" s="32"/>
      <c r="C814" s="136" t="s">
        <v>729</v>
      </c>
      <c r="D814" s="136" t="s">
        <v>195</v>
      </c>
      <c r="E814" s="137" t="s">
        <v>730</v>
      </c>
      <c r="F814" s="138" t="s">
        <v>731</v>
      </c>
      <c r="G814" s="139" t="s">
        <v>198</v>
      </c>
      <c r="H814" s="140">
        <v>0.128</v>
      </c>
      <c r="I814" s="141"/>
      <c r="J814" s="142">
        <f>ROUND(I814*H814,2)</f>
        <v>0</v>
      </c>
      <c r="K814" s="138" t="s">
        <v>199</v>
      </c>
      <c r="L814" s="32"/>
      <c r="M814" s="143" t="s">
        <v>1</v>
      </c>
      <c r="N814" s="144" t="s">
        <v>41</v>
      </c>
      <c r="P814" s="145">
        <f>O814*H814</f>
        <v>0</v>
      </c>
      <c r="Q814" s="145">
        <v>2.5018699999999998</v>
      </c>
      <c r="R814" s="145">
        <f>Q814*H814</f>
        <v>0.32023935999999997</v>
      </c>
      <c r="S814" s="145">
        <v>0</v>
      </c>
      <c r="T814" s="146">
        <f>S814*H814</f>
        <v>0</v>
      </c>
      <c r="AR814" s="147" t="s">
        <v>200</v>
      </c>
      <c r="AT814" s="147" t="s">
        <v>195</v>
      </c>
      <c r="AU814" s="147" t="s">
        <v>201</v>
      </c>
      <c r="AY814" s="17" t="s">
        <v>191</v>
      </c>
      <c r="BE814" s="148">
        <f>IF(N814="základní",J814,0)</f>
        <v>0</v>
      </c>
      <c r="BF814" s="148">
        <f>IF(N814="snížená",J814,0)</f>
        <v>0</v>
      </c>
      <c r="BG814" s="148">
        <f>IF(N814="zákl. přenesená",J814,0)</f>
        <v>0</v>
      </c>
      <c r="BH814" s="148">
        <f>IF(N814="sníž. přenesená",J814,0)</f>
        <v>0</v>
      </c>
      <c r="BI814" s="148">
        <f>IF(N814="nulová",J814,0)</f>
        <v>0</v>
      </c>
      <c r="BJ814" s="17" t="s">
        <v>83</v>
      </c>
      <c r="BK814" s="148">
        <f>ROUND(I814*H814,2)</f>
        <v>0</v>
      </c>
      <c r="BL814" s="17" t="s">
        <v>200</v>
      </c>
      <c r="BM814" s="147" t="s">
        <v>732</v>
      </c>
    </row>
    <row r="815" spans="2:65" s="1" customFormat="1">
      <c r="B815" s="32"/>
      <c r="D815" s="149" t="s">
        <v>203</v>
      </c>
      <c r="F815" s="150" t="s">
        <v>733</v>
      </c>
      <c r="I815" s="151"/>
      <c r="L815" s="32"/>
      <c r="M815" s="152"/>
      <c r="T815" s="56"/>
      <c r="AT815" s="17" t="s">
        <v>203</v>
      </c>
      <c r="AU815" s="17" t="s">
        <v>201</v>
      </c>
    </row>
    <row r="816" spans="2:65" s="12" customFormat="1">
      <c r="B816" s="153"/>
      <c r="D816" s="154" t="s">
        <v>205</v>
      </c>
      <c r="E816" s="155" t="s">
        <v>1</v>
      </c>
      <c r="F816" s="156" t="s">
        <v>347</v>
      </c>
      <c r="H816" s="155" t="s">
        <v>1</v>
      </c>
      <c r="I816" s="157"/>
      <c r="L816" s="153"/>
      <c r="M816" s="158"/>
      <c r="T816" s="159"/>
      <c r="AT816" s="155" t="s">
        <v>205</v>
      </c>
      <c r="AU816" s="155" t="s">
        <v>201</v>
      </c>
      <c r="AV816" s="12" t="s">
        <v>83</v>
      </c>
      <c r="AW816" s="12" t="s">
        <v>34</v>
      </c>
      <c r="AX816" s="12" t="s">
        <v>76</v>
      </c>
      <c r="AY816" s="155" t="s">
        <v>191</v>
      </c>
    </row>
    <row r="817" spans="2:65" s="12" customFormat="1">
      <c r="B817" s="153"/>
      <c r="D817" s="154" t="s">
        <v>205</v>
      </c>
      <c r="E817" s="155" t="s">
        <v>1</v>
      </c>
      <c r="F817" s="156" t="s">
        <v>207</v>
      </c>
      <c r="H817" s="155" t="s">
        <v>1</v>
      </c>
      <c r="I817" s="157"/>
      <c r="L817" s="153"/>
      <c r="M817" s="158"/>
      <c r="T817" s="159"/>
      <c r="AT817" s="155" t="s">
        <v>205</v>
      </c>
      <c r="AU817" s="155" t="s">
        <v>201</v>
      </c>
      <c r="AV817" s="12" t="s">
        <v>83</v>
      </c>
      <c r="AW817" s="12" t="s">
        <v>34</v>
      </c>
      <c r="AX817" s="12" t="s">
        <v>76</v>
      </c>
      <c r="AY817" s="155" t="s">
        <v>191</v>
      </c>
    </row>
    <row r="818" spans="2:65" s="12" customFormat="1">
      <c r="B818" s="153"/>
      <c r="D818" s="154" t="s">
        <v>205</v>
      </c>
      <c r="E818" s="155" t="s">
        <v>1</v>
      </c>
      <c r="F818" s="156" t="s">
        <v>208</v>
      </c>
      <c r="H818" s="155" t="s">
        <v>1</v>
      </c>
      <c r="I818" s="157"/>
      <c r="L818" s="153"/>
      <c r="M818" s="158"/>
      <c r="T818" s="159"/>
      <c r="AT818" s="155" t="s">
        <v>205</v>
      </c>
      <c r="AU818" s="155" t="s">
        <v>201</v>
      </c>
      <c r="AV818" s="12" t="s">
        <v>83</v>
      </c>
      <c r="AW818" s="12" t="s">
        <v>34</v>
      </c>
      <c r="AX818" s="12" t="s">
        <v>76</v>
      </c>
      <c r="AY818" s="155" t="s">
        <v>191</v>
      </c>
    </row>
    <row r="819" spans="2:65" s="12" customFormat="1">
      <c r="B819" s="153"/>
      <c r="D819" s="154" t="s">
        <v>205</v>
      </c>
      <c r="E819" s="155" t="s">
        <v>1</v>
      </c>
      <c r="F819" s="156" t="s">
        <v>734</v>
      </c>
      <c r="H819" s="155" t="s">
        <v>1</v>
      </c>
      <c r="I819" s="157"/>
      <c r="L819" s="153"/>
      <c r="M819" s="158"/>
      <c r="T819" s="159"/>
      <c r="AT819" s="155" t="s">
        <v>205</v>
      </c>
      <c r="AU819" s="155" t="s">
        <v>201</v>
      </c>
      <c r="AV819" s="12" t="s">
        <v>83</v>
      </c>
      <c r="AW819" s="12" t="s">
        <v>34</v>
      </c>
      <c r="AX819" s="12" t="s">
        <v>76</v>
      </c>
      <c r="AY819" s="155" t="s">
        <v>191</v>
      </c>
    </row>
    <row r="820" spans="2:65" s="12" customFormat="1">
      <c r="B820" s="153"/>
      <c r="D820" s="154" t="s">
        <v>205</v>
      </c>
      <c r="E820" s="155" t="s">
        <v>1</v>
      </c>
      <c r="F820" s="156" t="s">
        <v>735</v>
      </c>
      <c r="H820" s="155" t="s">
        <v>1</v>
      </c>
      <c r="I820" s="157"/>
      <c r="L820" s="153"/>
      <c r="M820" s="158"/>
      <c r="T820" s="159"/>
      <c r="AT820" s="155" t="s">
        <v>205</v>
      </c>
      <c r="AU820" s="155" t="s">
        <v>201</v>
      </c>
      <c r="AV820" s="12" t="s">
        <v>83</v>
      </c>
      <c r="AW820" s="12" t="s">
        <v>34</v>
      </c>
      <c r="AX820" s="12" t="s">
        <v>76</v>
      </c>
      <c r="AY820" s="155" t="s">
        <v>191</v>
      </c>
    </row>
    <row r="821" spans="2:65" s="12" customFormat="1">
      <c r="B821" s="153"/>
      <c r="D821" s="154" t="s">
        <v>205</v>
      </c>
      <c r="E821" s="155" t="s">
        <v>1</v>
      </c>
      <c r="F821" s="156" t="s">
        <v>208</v>
      </c>
      <c r="H821" s="155" t="s">
        <v>1</v>
      </c>
      <c r="I821" s="157"/>
      <c r="L821" s="153"/>
      <c r="M821" s="158"/>
      <c r="T821" s="159"/>
      <c r="AT821" s="155" t="s">
        <v>205</v>
      </c>
      <c r="AU821" s="155" t="s">
        <v>201</v>
      </c>
      <c r="AV821" s="12" t="s">
        <v>83</v>
      </c>
      <c r="AW821" s="12" t="s">
        <v>34</v>
      </c>
      <c r="AX821" s="12" t="s">
        <v>76</v>
      </c>
      <c r="AY821" s="155" t="s">
        <v>191</v>
      </c>
    </row>
    <row r="822" spans="2:65" s="13" customFormat="1">
      <c r="B822" s="160"/>
      <c r="D822" s="154" t="s">
        <v>205</v>
      </c>
      <c r="E822" s="161" t="s">
        <v>1</v>
      </c>
      <c r="F822" s="162" t="s">
        <v>736</v>
      </c>
      <c r="H822" s="163">
        <v>5.4149999999999997E-2</v>
      </c>
      <c r="I822" s="164"/>
      <c r="L822" s="160"/>
      <c r="M822" s="165"/>
      <c r="T822" s="166"/>
      <c r="AT822" s="161" t="s">
        <v>205</v>
      </c>
      <c r="AU822" s="161" t="s">
        <v>201</v>
      </c>
      <c r="AV822" s="13" t="s">
        <v>85</v>
      </c>
      <c r="AW822" s="13" t="s">
        <v>34</v>
      </c>
      <c r="AX822" s="13" t="s">
        <v>76</v>
      </c>
      <c r="AY822" s="161" t="s">
        <v>191</v>
      </c>
    </row>
    <row r="823" spans="2:65" s="13" customFormat="1">
      <c r="B823" s="160"/>
      <c r="D823" s="154" t="s">
        <v>205</v>
      </c>
      <c r="E823" s="161" t="s">
        <v>1</v>
      </c>
      <c r="F823" s="162" t="s">
        <v>737</v>
      </c>
      <c r="H823" s="163">
        <v>7.3950000000000002E-2</v>
      </c>
      <c r="I823" s="164"/>
      <c r="L823" s="160"/>
      <c r="M823" s="165"/>
      <c r="T823" s="166"/>
      <c r="AT823" s="161" t="s">
        <v>205</v>
      </c>
      <c r="AU823" s="161" t="s">
        <v>201</v>
      </c>
      <c r="AV823" s="13" t="s">
        <v>85</v>
      </c>
      <c r="AW823" s="13" t="s">
        <v>34</v>
      </c>
      <c r="AX823" s="13" t="s">
        <v>76</v>
      </c>
      <c r="AY823" s="161" t="s">
        <v>191</v>
      </c>
    </row>
    <row r="824" spans="2:65" s="14" customFormat="1">
      <c r="B824" s="167"/>
      <c r="D824" s="154" t="s">
        <v>205</v>
      </c>
      <c r="E824" s="168" t="s">
        <v>1</v>
      </c>
      <c r="F824" s="169" t="s">
        <v>217</v>
      </c>
      <c r="H824" s="170">
        <v>0.12809999999999999</v>
      </c>
      <c r="I824" s="171"/>
      <c r="L824" s="167"/>
      <c r="M824" s="172"/>
      <c r="T824" s="173"/>
      <c r="AT824" s="168" t="s">
        <v>205</v>
      </c>
      <c r="AU824" s="168" t="s">
        <v>201</v>
      </c>
      <c r="AV824" s="14" t="s">
        <v>200</v>
      </c>
      <c r="AW824" s="14" t="s">
        <v>34</v>
      </c>
      <c r="AX824" s="14" t="s">
        <v>83</v>
      </c>
      <c r="AY824" s="168" t="s">
        <v>191</v>
      </c>
    </row>
    <row r="825" spans="2:65" s="1" customFormat="1" ht="26.45" customHeight="1">
      <c r="B825" s="32"/>
      <c r="C825" s="136" t="s">
        <v>738</v>
      </c>
      <c r="D825" s="136" t="s">
        <v>195</v>
      </c>
      <c r="E825" s="137" t="s">
        <v>739</v>
      </c>
      <c r="F825" s="138" t="s">
        <v>740</v>
      </c>
      <c r="G825" s="139" t="s">
        <v>403</v>
      </c>
      <c r="H825" s="140">
        <v>41.177</v>
      </c>
      <c r="I825" s="141"/>
      <c r="J825" s="142">
        <f>ROUND(I825*H825,2)</f>
        <v>0</v>
      </c>
      <c r="K825" s="138" t="s">
        <v>199</v>
      </c>
      <c r="L825" s="32"/>
      <c r="M825" s="143" t="s">
        <v>1</v>
      </c>
      <c r="N825" s="144" t="s">
        <v>41</v>
      </c>
      <c r="P825" s="145">
        <f>O825*H825</f>
        <v>0</v>
      </c>
      <c r="Q825" s="145">
        <v>1E-3</v>
      </c>
      <c r="R825" s="145">
        <f>Q825*H825</f>
        <v>4.1176999999999998E-2</v>
      </c>
      <c r="S825" s="145">
        <v>0</v>
      </c>
      <c r="T825" s="146">
        <f>S825*H825</f>
        <v>0</v>
      </c>
      <c r="AR825" s="147" t="s">
        <v>200</v>
      </c>
      <c r="AT825" s="147" t="s">
        <v>195</v>
      </c>
      <c r="AU825" s="147" t="s">
        <v>201</v>
      </c>
      <c r="AY825" s="17" t="s">
        <v>191</v>
      </c>
      <c r="BE825" s="148">
        <f>IF(N825="základní",J825,0)</f>
        <v>0</v>
      </c>
      <c r="BF825" s="148">
        <f>IF(N825="snížená",J825,0)</f>
        <v>0</v>
      </c>
      <c r="BG825" s="148">
        <f>IF(N825="zákl. přenesená",J825,0)</f>
        <v>0</v>
      </c>
      <c r="BH825" s="148">
        <f>IF(N825="sníž. přenesená",J825,0)</f>
        <v>0</v>
      </c>
      <c r="BI825" s="148">
        <f>IF(N825="nulová",J825,0)</f>
        <v>0</v>
      </c>
      <c r="BJ825" s="17" t="s">
        <v>83</v>
      </c>
      <c r="BK825" s="148">
        <f>ROUND(I825*H825,2)</f>
        <v>0</v>
      </c>
      <c r="BL825" s="17" t="s">
        <v>200</v>
      </c>
      <c r="BM825" s="147" t="s">
        <v>741</v>
      </c>
    </row>
    <row r="826" spans="2:65" s="1" customFormat="1">
      <c r="B826" s="32"/>
      <c r="D826" s="149" t="s">
        <v>203</v>
      </c>
      <c r="F826" s="150" t="s">
        <v>742</v>
      </c>
      <c r="I826" s="151"/>
      <c r="L826" s="32"/>
      <c r="M826" s="152"/>
      <c r="T826" s="56"/>
      <c r="AT826" s="17" t="s">
        <v>203</v>
      </c>
      <c r="AU826" s="17" t="s">
        <v>201</v>
      </c>
    </row>
    <row r="827" spans="2:65" s="12" customFormat="1">
      <c r="B827" s="153"/>
      <c r="D827" s="154" t="s">
        <v>205</v>
      </c>
      <c r="E827" s="155" t="s">
        <v>1</v>
      </c>
      <c r="F827" s="156" t="s">
        <v>347</v>
      </c>
      <c r="H827" s="155" t="s">
        <v>1</v>
      </c>
      <c r="I827" s="157"/>
      <c r="L827" s="153"/>
      <c r="M827" s="158"/>
      <c r="T827" s="159"/>
      <c r="AT827" s="155" t="s">
        <v>205</v>
      </c>
      <c r="AU827" s="155" t="s">
        <v>201</v>
      </c>
      <c r="AV827" s="12" t="s">
        <v>83</v>
      </c>
      <c r="AW827" s="12" t="s">
        <v>34</v>
      </c>
      <c r="AX827" s="12" t="s">
        <v>76</v>
      </c>
      <c r="AY827" s="155" t="s">
        <v>191</v>
      </c>
    </row>
    <row r="828" spans="2:65" s="12" customFormat="1">
      <c r="B828" s="153"/>
      <c r="D828" s="154" t="s">
        <v>205</v>
      </c>
      <c r="E828" s="155" t="s">
        <v>1</v>
      </c>
      <c r="F828" s="156" t="s">
        <v>207</v>
      </c>
      <c r="H828" s="155" t="s">
        <v>1</v>
      </c>
      <c r="I828" s="157"/>
      <c r="L828" s="153"/>
      <c r="M828" s="158"/>
      <c r="T828" s="159"/>
      <c r="AT828" s="155" t="s">
        <v>205</v>
      </c>
      <c r="AU828" s="155" t="s">
        <v>201</v>
      </c>
      <c r="AV828" s="12" t="s">
        <v>83</v>
      </c>
      <c r="AW828" s="12" t="s">
        <v>34</v>
      </c>
      <c r="AX828" s="12" t="s">
        <v>76</v>
      </c>
      <c r="AY828" s="155" t="s">
        <v>191</v>
      </c>
    </row>
    <row r="829" spans="2:65" s="12" customFormat="1">
      <c r="B829" s="153"/>
      <c r="D829" s="154" t="s">
        <v>205</v>
      </c>
      <c r="E829" s="155" t="s">
        <v>1</v>
      </c>
      <c r="F829" s="156" t="s">
        <v>208</v>
      </c>
      <c r="H829" s="155" t="s">
        <v>1</v>
      </c>
      <c r="I829" s="157"/>
      <c r="L829" s="153"/>
      <c r="M829" s="158"/>
      <c r="T829" s="159"/>
      <c r="AT829" s="155" t="s">
        <v>205</v>
      </c>
      <c r="AU829" s="155" t="s">
        <v>201</v>
      </c>
      <c r="AV829" s="12" t="s">
        <v>83</v>
      </c>
      <c r="AW829" s="12" t="s">
        <v>34</v>
      </c>
      <c r="AX829" s="12" t="s">
        <v>76</v>
      </c>
      <c r="AY829" s="155" t="s">
        <v>191</v>
      </c>
    </row>
    <row r="830" spans="2:65" s="12" customFormat="1">
      <c r="B830" s="153"/>
      <c r="D830" s="154" t="s">
        <v>205</v>
      </c>
      <c r="E830" s="155" t="s">
        <v>1</v>
      </c>
      <c r="F830" s="156" t="s">
        <v>734</v>
      </c>
      <c r="H830" s="155" t="s">
        <v>1</v>
      </c>
      <c r="I830" s="157"/>
      <c r="L830" s="153"/>
      <c r="M830" s="158"/>
      <c r="T830" s="159"/>
      <c r="AT830" s="155" t="s">
        <v>205</v>
      </c>
      <c r="AU830" s="155" t="s">
        <v>201</v>
      </c>
      <c r="AV830" s="12" t="s">
        <v>83</v>
      </c>
      <c r="AW830" s="12" t="s">
        <v>34</v>
      </c>
      <c r="AX830" s="12" t="s">
        <v>76</v>
      </c>
      <c r="AY830" s="155" t="s">
        <v>191</v>
      </c>
    </row>
    <row r="831" spans="2:65" s="12" customFormat="1">
      <c r="B831" s="153"/>
      <c r="D831" s="154" t="s">
        <v>205</v>
      </c>
      <c r="E831" s="155" t="s">
        <v>1</v>
      </c>
      <c r="F831" s="156" t="s">
        <v>208</v>
      </c>
      <c r="H831" s="155" t="s">
        <v>1</v>
      </c>
      <c r="I831" s="157"/>
      <c r="L831" s="153"/>
      <c r="M831" s="158"/>
      <c r="T831" s="159"/>
      <c r="AT831" s="155" t="s">
        <v>205</v>
      </c>
      <c r="AU831" s="155" t="s">
        <v>201</v>
      </c>
      <c r="AV831" s="12" t="s">
        <v>83</v>
      </c>
      <c r="AW831" s="12" t="s">
        <v>34</v>
      </c>
      <c r="AX831" s="12" t="s">
        <v>76</v>
      </c>
      <c r="AY831" s="155" t="s">
        <v>191</v>
      </c>
    </row>
    <row r="832" spans="2:65" s="13" customFormat="1">
      <c r="B832" s="160"/>
      <c r="D832" s="154" t="s">
        <v>205</v>
      </c>
      <c r="E832" s="161" t="s">
        <v>1</v>
      </c>
      <c r="F832" s="162" t="s">
        <v>743</v>
      </c>
      <c r="H832" s="163">
        <v>3.61</v>
      </c>
      <c r="I832" s="164"/>
      <c r="L832" s="160"/>
      <c r="M832" s="165"/>
      <c r="T832" s="166"/>
      <c r="AT832" s="161" t="s">
        <v>205</v>
      </c>
      <c r="AU832" s="161" t="s">
        <v>201</v>
      </c>
      <c r="AV832" s="13" t="s">
        <v>85</v>
      </c>
      <c r="AW832" s="13" t="s">
        <v>34</v>
      </c>
      <c r="AX832" s="13" t="s">
        <v>76</v>
      </c>
      <c r="AY832" s="161" t="s">
        <v>191</v>
      </c>
    </row>
    <row r="833" spans="2:65" s="13" customFormat="1">
      <c r="B833" s="160"/>
      <c r="D833" s="154" t="s">
        <v>205</v>
      </c>
      <c r="E833" s="161" t="s">
        <v>1</v>
      </c>
      <c r="F833" s="162" t="s">
        <v>744</v>
      </c>
      <c r="H833" s="163">
        <v>4.93</v>
      </c>
      <c r="I833" s="164"/>
      <c r="L833" s="160"/>
      <c r="M833" s="165"/>
      <c r="T833" s="166"/>
      <c r="AT833" s="161" t="s">
        <v>205</v>
      </c>
      <c r="AU833" s="161" t="s">
        <v>201</v>
      </c>
      <c r="AV833" s="13" t="s">
        <v>85</v>
      </c>
      <c r="AW833" s="13" t="s">
        <v>34</v>
      </c>
      <c r="AX833" s="13" t="s">
        <v>76</v>
      </c>
      <c r="AY833" s="161" t="s">
        <v>191</v>
      </c>
    </row>
    <row r="834" spans="2:65" s="15" customFormat="1">
      <c r="B834" s="174"/>
      <c r="D834" s="154" t="s">
        <v>205</v>
      </c>
      <c r="E834" s="175" t="s">
        <v>1</v>
      </c>
      <c r="F834" s="176" t="s">
        <v>274</v>
      </c>
      <c r="H834" s="177">
        <v>8.5399999999999991</v>
      </c>
      <c r="I834" s="178"/>
      <c r="L834" s="174"/>
      <c r="M834" s="179"/>
      <c r="T834" s="180"/>
      <c r="AT834" s="175" t="s">
        <v>205</v>
      </c>
      <c r="AU834" s="175" t="s">
        <v>201</v>
      </c>
      <c r="AV834" s="15" t="s">
        <v>201</v>
      </c>
      <c r="AW834" s="15" t="s">
        <v>34</v>
      </c>
      <c r="AX834" s="15" t="s">
        <v>76</v>
      </c>
      <c r="AY834" s="175" t="s">
        <v>191</v>
      </c>
    </row>
    <row r="835" spans="2:65" s="12" customFormat="1">
      <c r="B835" s="153"/>
      <c r="D835" s="154" t="s">
        <v>205</v>
      </c>
      <c r="E835" s="155" t="s">
        <v>1</v>
      </c>
      <c r="F835" s="156" t="s">
        <v>745</v>
      </c>
      <c r="H835" s="155" t="s">
        <v>1</v>
      </c>
      <c r="I835" s="157"/>
      <c r="L835" s="153"/>
      <c r="M835" s="158"/>
      <c r="T835" s="159"/>
      <c r="AT835" s="155" t="s">
        <v>205</v>
      </c>
      <c r="AU835" s="155" t="s">
        <v>201</v>
      </c>
      <c r="AV835" s="12" t="s">
        <v>83</v>
      </c>
      <c r="AW835" s="12" t="s">
        <v>34</v>
      </c>
      <c r="AX835" s="12" t="s">
        <v>76</v>
      </c>
      <c r="AY835" s="155" t="s">
        <v>191</v>
      </c>
    </row>
    <row r="836" spans="2:65" s="13" customFormat="1">
      <c r="B836" s="160"/>
      <c r="D836" s="154" t="s">
        <v>205</v>
      </c>
      <c r="E836" s="161" t="s">
        <v>1</v>
      </c>
      <c r="F836" s="162" t="s">
        <v>746</v>
      </c>
      <c r="H836" s="163">
        <v>32.637</v>
      </c>
      <c r="I836" s="164"/>
      <c r="L836" s="160"/>
      <c r="M836" s="165"/>
      <c r="T836" s="166"/>
      <c r="AT836" s="161" t="s">
        <v>205</v>
      </c>
      <c r="AU836" s="161" t="s">
        <v>201</v>
      </c>
      <c r="AV836" s="13" t="s">
        <v>85</v>
      </c>
      <c r="AW836" s="13" t="s">
        <v>34</v>
      </c>
      <c r="AX836" s="13" t="s">
        <v>76</v>
      </c>
      <c r="AY836" s="161" t="s">
        <v>191</v>
      </c>
    </row>
    <row r="837" spans="2:65" s="15" customFormat="1">
      <c r="B837" s="174"/>
      <c r="D837" s="154" t="s">
        <v>205</v>
      </c>
      <c r="E837" s="175" t="s">
        <v>1</v>
      </c>
      <c r="F837" s="176" t="s">
        <v>274</v>
      </c>
      <c r="H837" s="177">
        <v>32.637</v>
      </c>
      <c r="I837" s="178"/>
      <c r="L837" s="174"/>
      <c r="M837" s="179"/>
      <c r="T837" s="180"/>
      <c r="AT837" s="175" t="s">
        <v>205</v>
      </c>
      <c r="AU837" s="175" t="s">
        <v>201</v>
      </c>
      <c r="AV837" s="15" t="s">
        <v>201</v>
      </c>
      <c r="AW837" s="15" t="s">
        <v>34</v>
      </c>
      <c r="AX837" s="15" t="s">
        <v>76</v>
      </c>
      <c r="AY837" s="175" t="s">
        <v>191</v>
      </c>
    </row>
    <row r="838" spans="2:65" s="14" customFormat="1">
      <c r="B838" s="167"/>
      <c r="D838" s="154" t="s">
        <v>205</v>
      </c>
      <c r="E838" s="168" t="s">
        <v>1</v>
      </c>
      <c r="F838" s="169" t="s">
        <v>217</v>
      </c>
      <c r="H838" s="170">
        <v>41.177</v>
      </c>
      <c r="I838" s="171"/>
      <c r="L838" s="167"/>
      <c r="M838" s="172"/>
      <c r="T838" s="173"/>
      <c r="AT838" s="168" t="s">
        <v>205</v>
      </c>
      <c r="AU838" s="168" t="s">
        <v>201</v>
      </c>
      <c r="AV838" s="14" t="s">
        <v>200</v>
      </c>
      <c r="AW838" s="14" t="s">
        <v>34</v>
      </c>
      <c r="AX838" s="14" t="s">
        <v>83</v>
      </c>
      <c r="AY838" s="168" t="s">
        <v>191</v>
      </c>
    </row>
    <row r="839" spans="2:65" s="11" customFormat="1" ht="22.9" customHeight="1">
      <c r="B839" s="124"/>
      <c r="D839" s="125" t="s">
        <v>75</v>
      </c>
      <c r="E839" s="134" t="s">
        <v>258</v>
      </c>
      <c r="F839" s="134" t="s">
        <v>747</v>
      </c>
      <c r="I839" s="127"/>
      <c r="J839" s="135">
        <f>BK839</f>
        <v>0</v>
      </c>
      <c r="L839" s="124"/>
      <c r="M839" s="129"/>
      <c r="P839" s="130">
        <f>P840+SUM(P841:P985)+P1394+P1413</f>
        <v>0</v>
      </c>
      <c r="R839" s="130">
        <f>R840+SUM(R841:R985)+R1394+R1413</f>
        <v>0.54566595000000007</v>
      </c>
      <c r="T839" s="131">
        <f>T840+SUM(T841:T985)+T1394+T1413</f>
        <v>91.812630700000028</v>
      </c>
      <c r="AR839" s="125" t="s">
        <v>83</v>
      </c>
      <c r="AT839" s="132" t="s">
        <v>75</v>
      </c>
      <c r="AU839" s="132" t="s">
        <v>83</v>
      </c>
      <c r="AY839" s="125" t="s">
        <v>191</v>
      </c>
      <c r="BK839" s="133">
        <f>BK840+SUM(BK841:BK985)+BK1394+BK1413</f>
        <v>0</v>
      </c>
    </row>
    <row r="840" spans="2:65" s="1" customFormat="1" ht="36" customHeight="1">
      <c r="B840" s="32"/>
      <c r="C840" s="136" t="s">
        <v>748</v>
      </c>
      <c r="D840" s="136" t="s">
        <v>195</v>
      </c>
      <c r="E840" s="137" t="s">
        <v>749</v>
      </c>
      <c r="F840" s="138" t="s">
        <v>750</v>
      </c>
      <c r="G840" s="139" t="s">
        <v>289</v>
      </c>
      <c r="H840" s="140">
        <v>239.67</v>
      </c>
      <c r="I840" s="141"/>
      <c r="J840" s="142">
        <f>ROUND(I840*H840,2)</f>
        <v>0</v>
      </c>
      <c r="K840" s="138" t="s">
        <v>199</v>
      </c>
      <c r="L840" s="32"/>
      <c r="M840" s="143" t="s">
        <v>1</v>
      </c>
      <c r="N840" s="144" t="s">
        <v>41</v>
      </c>
      <c r="P840" s="145">
        <f>O840*H840</f>
        <v>0</v>
      </c>
      <c r="Q840" s="145">
        <v>0</v>
      </c>
      <c r="R840" s="145">
        <f>Q840*H840</f>
        <v>0</v>
      </c>
      <c r="S840" s="145">
        <v>0</v>
      </c>
      <c r="T840" s="146">
        <f>S840*H840</f>
        <v>0</v>
      </c>
      <c r="AR840" s="147" t="s">
        <v>200</v>
      </c>
      <c r="AT840" s="147" t="s">
        <v>195</v>
      </c>
      <c r="AU840" s="147" t="s">
        <v>85</v>
      </c>
      <c r="AY840" s="17" t="s">
        <v>191</v>
      </c>
      <c r="BE840" s="148">
        <f>IF(N840="základní",J840,0)</f>
        <v>0</v>
      </c>
      <c r="BF840" s="148">
        <f>IF(N840="snížená",J840,0)</f>
        <v>0</v>
      </c>
      <c r="BG840" s="148">
        <f>IF(N840="zákl. přenesená",J840,0)</f>
        <v>0</v>
      </c>
      <c r="BH840" s="148">
        <f>IF(N840="sníž. přenesená",J840,0)</f>
        <v>0</v>
      </c>
      <c r="BI840" s="148">
        <f>IF(N840="nulová",J840,0)</f>
        <v>0</v>
      </c>
      <c r="BJ840" s="17" t="s">
        <v>83</v>
      </c>
      <c r="BK840" s="148">
        <f>ROUND(I840*H840,2)</f>
        <v>0</v>
      </c>
      <c r="BL840" s="17" t="s">
        <v>200</v>
      </c>
      <c r="BM840" s="147" t="s">
        <v>751</v>
      </c>
    </row>
    <row r="841" spans="2:65" s="1" customFormat="1">
      <c r="B841" s="32"/>
      <c r="D841" s="149" t="s">
        <v>203</v>
      </c>
      <c r="F841" s="150" t="s">
        <v>752</v>
      </c>
      <c r="I841" s="151"/>
      <c r="L841" s="32"/>
      <c r="M841" s="152"/>
      <c r="T841" s="56"/>
      <c r="AT841" s="17" t="s">
        <v>203</v>
      </c>
      <c r="AU841" s="17" t="s">
        <v>85</v>
      </c>
    </row>
    <row r="842" spans="2:65" s="12" customFormat="1">
      <c r="B842" s="153"/>
      <c r="D842" s="154" t="s">
        <v>205</v>
      </c>
      <c r="E842" s="155" t="s">
        <v>1</v>
      </c>
      <c r="F842" s="156" t="s">
        <v>347</v>
      </c>
      <c r="H842" s="155" t="s">
        <v>1</v>
      </c>
      <c r="I842" s="157"/>
      <c r="L842" s="153"/>
      <c r="M842" s="158"/>
      <c r="T842" s="159"/>
      <c r="AT842" s="155" t="s">
        <v>205</v>
      </c>
      <c r="AU842" s="155" t="s">
        <v>85</v>
      </c>
      <c r="AV842" s="12" t="s">
        <v>83</v>
      </c>
      <c r="AW842" s="12" t="s">
        <v>34</v>
      </c>
      <c r="AX842" s="12" t="s">
        <v>76</v>
      </c>
      <c r="AY842" s="155" t="s">
        <v>191</v>
      </c>
    </row>
    <row r="843" spans="2:65" s="12" customFormat="1">
      <c r="B843" s="153"/>
      <c r="D843" s="154" t="s">
        <v>205</v>
      </c>
      <c r="E843" s="155" t="s">
        <v>1</v>
      </c>
      <c r="F843" s="156" t="s">
        <v>207</v>
      </c>
      <c r="H843" s="155" t="s">
        <v>1</v>
      </c>
      <c r="I843" s="157"/>
      <c r="L843" s="153"/>
      <c r="M843" s="158"/>
      <c r="T843" s="159"/>
      <c r="AT843" s="155" t="s">
        <v>205</v>
      </c>
      <c r="AU843" s="155" t="s">
        <v>85</v>
      </c>
      <c r="AV843" s="12" t="s">
        <v>83</v>
      </c>
      <c r="AW843" s="12" t="s">
        <v>34</v>
      </c>
      <c r="AX843" s="12" t="s">
        <v>76</v>
      </c>
      <c r="AY843" s="155" t="s">
        <v>191</v>
      </c>
    </row>
    <row r="844" spans="2:65" s="12" customFormat="1">
      <c r="B844" s="153"/>
      <c r="D844" s="154" t="s">
        <v>205</v>
      </c>
      <c r="E844" s="155" t="s">
        <v>1</v>
      </c>
      <c r="F844" s="156" t="s">
        <v>208</v>
      </c>
      <c r="H844" s="155" t="s">
        <v>1</v>
      </c>
      <c r="I844" s="157"/>
      <c r="L844" s="153"/>
      <c r="M844" s="158"/>
      <c r="T844" s="159"/>
      <c r="AT844" s="155" t="s">
        <v>205</v>
      </c>
      <c r="AU844" s="155" t="s">
        <v>85</v>
      </c>
      <c r="AV844" s="12" t="s">
        <v>83</v>
      </c>
      <c r="AW844" s="12" t="s">
        <v>34</v>
      </c>
      <c r="AX844" s="12" t="s">
        <v>76</v>
      </c>
      <c r="AY844" s="155" t="s">
        <v>191</v>
      </c>
    </row>
    <row r="845" spans="2:65" s="12" customFormat="1">
      <c r="B845" s="153"/>
      <c r="D845" s="154" t="s">
        <v>205</v>
      </c>
      <c r="E845" s="155" t="s">
        <v>1</v>
      </c>
      <c r="F845" s="156" t="s">
        <v>753</v>
      </c>
      <c r="H845" s="155" t="s">
        <v>1</v>
      </c>
      <c r="I845" s="157"/>
      <c r="L845" s="153"/>
      <c r="M845" s="158"/>
      <c r="T845" s="159"/>
      <c r="AT845" s="155" t="s">
        <v>205</v>
      </c>
      <c r="AU845" s="155" t="s">
        <v>85</v>
      </c>
      <c r="AV845" s="12" t="s">
        <v>83</v>
      </c>
      <c r="AW845" s="12" t="s">
        <v>34</v>
      </c>
      <c r="AX845" s="12" t="s">
        <v>76</v>
      </c>
      <c r="AY845" s="155" t="s">
        <v>191</v>
      </c>
    </row>
    <row r="846" spans="2:65" s="12" customFormat="1">
      <c r="B846" s="153"/>
      <c r="D846" s="154" t="s">
        <v>205</v>
      </c>
      <c r="E846" s="155" t="s">
        <v>1</v>
      </c>
      <c r="F846" s="156" t="s">
        <v>208</v>
      </c>
      <c r="H846" s="155" t="s">
        <v>1</v>
      </c>
      <c r="I846" s="157"/>
      <c r="L846" s="153"/>
      <c r="M846" s="158"/>
      <c r="T846" s="159"/>
      <c r="AT846" s="155" t="s">
        <v>205</v>
      </c>
      <c r="AU846" s="155" t="s">
        <v>85</v>
      </c>
      <c r="AV846" s="12" t="s">
        <v>83</v>
      </c>
      <c r="AW846" s="12" t="s">
        <v>34</v>
      </c>
      <c r="AX846" s="12" t="s">
        <v>76</v>
      </c>
      <c r="AY846" s="155" t="s">
        <v>191</v>
      </c>
    </row>
    <row r="847" spans="2:65" s="13" customFormat="1">
      <c r="B847" s="160"/>
      <c r="D847" s="154" t="s">
        <v>205</v>
      </c>
      <c r="E847" s="161" t="s">
        <v>1</v>
      </c>
      <c r="F847" s="162" t="s">
        <v>754</v>
      </c>
      <c r="H847" s="163">
        <v>239.67</v>
      </c>
      <c r="I847" s="164"/>
      <c r="L847" s="160"/>
      <c r="M847" s="165"/>
      <c r="T847" s="166"/>
      <c r="AT847" s="161" t="s">
        <v>205</v>
      </c>
      <c r="AU847" s="161" t="s">
        <v>85</v>
      </c>
      <c r="AV847" s="13" t="s">
        <v>85</v>
      </c>
      <c r="AW847" s="13" t="s">
        <v>34</v>
      </c>
      <c r="AX847" s="13" t="s">
        <v>76</v>
      </c>
      <c r="AY847" s="161" t="s">
        <v>191</v>
      </c>
    </row>
    <row r="848" spans="2:65" s="14" customFormat="1">
      <c r="B848" s="167"/>
      <c r="D848" s="154" t="s">
        <v>205</v>
      </c>
      <c r="E848" s="168" t="s">
        <v>1</v>
      </c>
      <c r="F848" s="169" t="s">
        <v>217</v>
      </c>
      <c r="H848" s="170">
        <v>239.67</v>
      </c>
      <c r="I848" s="171"/>
      <c r="L848" s="167"/>
      <c r="M848" s="172"/>
      <c r="T848" s="173"/>
      <c r="AT848" s="168" t="s">
        <v>205</v>
      </c>
      <c r="AU848" s="168" t="s">
        <v>85</v>
      </c>
      <c r="AV848" s="14" t="s">
        <v>200</v>
      </c>
      <c r="AW848" s="14" t="s">
        <v>34</v>
      </c>
      <c r="AX848" s="14" t="s">
        <v>83</v>
      </c>
      <c r="AY848" s="168" t="s">
        <v>191</v>
      </c>
    </row>
    <row r="849" spans="2:65" s="1" customFormat="1" ht="26.45" customHeight="1">
      <c r="B849" s="32"/>
      <c r="C849" s="136" t="s">
        <v>755</v>
      </c>
      <c r="D849" s="136" t="s">
        <v>195</v>
      </c>
      <c r="E849" s="137" t="s">
        <v>756</v>
      </c>
      <c r="F849" s="138" t="s">
        <v>757</v>
      </c>
      <c r="G849" s="139" t="s">
        <v>289</v>
      </c>
      <c r="H849" s="140">
        <v>337.67</v>
      </c>
      <c r="I849" s="141"/>
      <c r="J849" s="142">
        <f>ROUND(I849*H849,2)</f>
        <v>0</v>
      </c>
      <c r="K849" s="138" t="s">
        <v>199</v>
      </c>
      <c r="L849" s="32"/>
      <c r="M849" s="143" t="s">
        <v>1</v>
      </c>
      <c r="N849" s="144" t="s">
        <v>41</v>
      </c>
      <c r="P849" s="145">
        <f>O849*H849</f>
        <v>0</v>
      </c>
      <c r="Q849" s="145">
        <v>4.0000000000000003E-5</v>
      </c>
      <c r="R849" s="145">
        <f>Q849*H849</f>
        <v>1.3506800000000001E-2</v>
      </c>
      <c r="S849" s="145">
        <v>0</v>
      </c>
      <c r="T849" s="146">
        <f>S849*H849</f>
        <v>0</v>
      </c>
      <c r="AR849" s="147" t="s">
        <v>200</v>
      </c>
      <c r="AT849" s="147" t="s">
        <v>195</v>
      </c>
      <c r="AU849" s="147" t="s">
        <v>85</v>
      </c>
      <c r="AY849" s="17" t="s">
        <v>191</v>
      </c>
      <c r="BE849" s="148">
        <f>IF(N849="základní",J849,0)</f>
        <v>0</v>
      </c>
      <c r="BF849" s="148">
        <f>IF(N849="snížená",J849,0)</f>
        <v>0</v>
      </c>
      <c r="BG849" s="148">
        <f>IF(N849="zákl. přenesená",J849,0)</f>
        <v>0</v>
      </c>
      <c r="BH849" s="148">
        <f>IF(N849="sníž. přenesená",J849,0)</f>
        <v>0</v>
      </c>
      <c r="BI849" s="148">
        <f>IF(N849="nulová",J849,0)</f>
        <v>0</v>
      </c>
      <c r="BJ849" s="17" t="s">
        <v>83</v>
      </c>
      <c r="BK849" s="148">
        <f>ROUND(I849*H849,2)</f>
        <v>0</v>
      </c>
      <c r="BL849" s="17" t="s">
        <v>200</v>
      </c>
      <c r="BM849" s="147" t="s">
        <v>758</v>
      </c>
    </row>
    <row r="850" spans="2:65" s="1" customFormat="1">
      <c r="B850" s="32"/>
      <c r="D850" s="149" t="s">
        <v>203</v>
      </c>
      <c r="F850" s="150" t="s">
        <v>759</v>
      </c>
      <c r="I850" s="151"/>
      <c r="L850" s="32"/>
      <c r="M850" s="152"/>
      <c r="T850" s="56"/>
      <c r="AT850" s="17" t="s">
        <v>203</v>
      </c>
      <c r="AU850" s="17" t="s">
        <v>85</v>
      </c>
    </row>
    <row r="851" spans="2:65" s="12" customFormat="1">
      <c r="B851" s="153"/>
      <c r="D851" s="154" t="s">
        <v>205</v>
      </c>
      <c r="E851" s="155" t="s">
        <v>1</v>
      </c>
      <c r="F851" s="156" t="s">
        <v>347</v>
      </c>
      <c r="H851" s="155" t="s">
        <v>1</v>
      </c>
      <c r="I851" s="157"/>
      <c r="L851" s="153"/>
      <c r="M851" s="158"/>
      <c r="T851" s="159"/>
      <c r="AT851" s="155" t="s">
        <v>205</v>
      </c>
      <c r="AU851" s="155" t="s">
        <v>85</v>
      </c>
      <c r="AV851" s="12" t="s">
        <v>83</v>
      </c>
      <c r="AW851" s="12" t="s">
        <v>34</v>
      </c>
      <c r="AX851" s="12" t="s">
        <v>76</v>
      </c>
      <c r="AY851" s="155" t="s">
        <v>191</v>
      </c>
    </row>
    <row r="852" spans="2:65" s="12" customFormat="1">
      <c r="B852" s="153"/>
      <c r="D852" s="154" t="s">
        <v>205</v>
      </c>
      <c r="E852" s="155" t="s">
        <v>1</v>
      </c>
      <c r="F852" s="156" t="s">
        <v>207</v>
      </c>
      <c r="H852" s="155" t="s">
        <v>1</v>
      </c>
      <c r="I852" s="157"/>
      <c r="L852" s="153"/>
      <c r="M852" s="158"/>
      <c r="T852" s="159"/>
      <c r="AT852" s="155" t="s">
        <v>205</v>
      </c>
      <c r="AU852" s="155" t="s">
        <v>85</v>
      </c>
      <c r="AV852" s="12" t="s">
        <v>83</v>
      </c>
      <c r="AW852" s="12" t="s">
        <v>34</v>
      </c>
      <c r="AX852" s="12" t="s">
        <v>76</v>
      </c>
      <c r="AY852" s="155" t="s">
        <v>191</v>
      </c>
    </row>
    <row r="853" spans="2:65" s="12" customFormat="1">
      <c r="B853" s="153"/>
      <c r="D853" s="154" t="s">
        <v>205</v>
      </c>
      <c r="E853" s="155" t="s">
        <v>1</v>
      </c>
      <c r="F853" s="156" t="s">
        <v>208</v>
      </c>
      <c r="H853" s="155" t="s">
        <v>1</v>
      </c>
      <c r="I853" s="157"/>
      <c r="L853" s="153"/>
      <c r="M853" s="158"/>
      <c r="T853" s="159"/>
      <c r="AT853" s="155" t="s">
        <v>205</v>
      </c>
      <c r="AU853" s="155" t="s">
        <v>85</v>
      </c>
      <c r="AV853" s="12" t="s">
        <v>83</v>
      </c>
      <c r="AW853" s="12" t="s">
        <v>34</v>
      </c>
      <c r="AX853" s="12" t="s">
        <v>76</v>
      </c>
      <c r="AY853" s="155" t="s">
        <v>191</v>
      </c>
    </row>
    <row r="854" spans="2:65" s="13" customFormat="1">
      <c r="B854" s="160"/>
      <c r="D854" s="154" t="s">
        <v>205</v>
      </c>
      <c r="E854" s="161" t="s">
        <v>1</v>
      </c>
      <c r="F854" s="162" t="s">
        <v>760</v>
      </c>
      <c r="H854" s="163">
        <v>98</v>
      </c>
      <c r="I854" s="164"/>
      <c r="L854" s="160"/>
      <c r="M854" s="165"/>
      <c r="T854" s="166"/>
      <c r="AT854" s="161" t="s">
        <v>205</v>
      </c>
      <c r="AU854" s="161" t="s">
        <v>85</v>
      </c>
      <c r="AV854" s="13" t="s">
        <v>85</v>
      </c>
      <c r="AW854" s="13" t="s">
        <v>34</v>
      </c>
      <c r="AX854" s="13" t="s">
        <v>76</v>
      </c>
      <c r="AY854" s="161" t="s">
        <v>191</v>
      </c>
    </row>
    <row r="855" spans="2:65" s="13" customFormat="1">
      <c r="B855" s="160"/>
      <c r="D855" s="154" t="s">
        <v>205</v>
      </c>
      <c r="E855" s="161" t="s">
        <v>1</v>
      </c>
      <c r="F855" s="162" t="s">
        <v>754</v>
      </c>
      <c r="H855" s="163">
        <v>239.67</v>
      </c>
      <c r="I855" s="164"/>
      <c r="L855" s="160"/>
      <c r="M855" s="165"/>
      <c r="T855" s="166"/>
      <c r="AT855" s="161" t="s">
        <v>205</v>
      </c>
      <c r="AU855" s="161" t="s">
        <v>85</v>
      </c>
      <c r="AV855" s="13" t="s">
        <v>85</v>
      </c>
      <c r="AW855" s="13" t="s">
        <v>34</v>
      </c>
      <c r="AX855" s="13" t="s">
        <v>76</v>
      </c>
      <c r="AY855" s="161" t="s">
        <v>191</v>
      </c>
    </row>
    <row r="856" spans="2:65" s="14" customFormat="1">
      <c r="B856" s="167"/>
      <c r="D856" s="154" t="s">
        <v>205</v>
      </c>
      <c r="E856" s="168" t="s">
        <v>1</v>
      </c>
      <c r="F856" s="169" t="s">
        <v>217</v>
      </c>
      <c r="H856" s="170">
        <v>337.67</v>
      </c>
      <c r="I856" s="171"/>
      <c r="L856" s="167"/>
      <c r="M856" s="172"/>
      <c r="T856" s="173"/>
      <c r="AT856" s="168" t="s">
        <v>205</v>
      </c>
      <c r="AU856" s="168" t="s">
        <v>85</v>
      </c>
      <c r="AV856" s="14" t="s">
        <v>200</v>
      </c>
      <c r="AW856" s="14" t="s">
        <v>34</v>
      </c>
      <c r="AX856" s="14" t="s">
        <v>83</v>
      </c>
      <c r="AY856" s="168" t="s">
        <v>191</v>
      </c>
    </row>
    <row r="857" spans="2:65" s="1" customFormat="1" ht="26.45" customHeight="1">
      <c r="B857" s="32"/>
      <c r="C857" s="136" t="s">
        <v>761</v>
      </c>
      <c r="D857" s="136" t="s">
        <v>195</v>
      </c>
      <c r="E857" s="137" t="s">
        <v>762</v>
      </c>
      <c r="F857" s="138" t="s">
        <v>763</v>
      </c>
      <c r="G857" s="139" t="s">
        <v>289</v>
      </c>
      <c r="H857" s="140">
        <v>200.38</v>
      </c>
      <c r="I857" s="141"/>
      <c r="J857" s="142">
        <f>ROUND(I857*H857,2)</f>
        <v>0</v>
      </c>
      <c r="K857" s="138" t="s">
        <v>199</v>
      </c>
      <c r="L857" s="32"/>
      <c r="M857" s="143" t="s">
        <v>1</v>
      </c>
      <c r="N857" s="144" t="s">
        <v>41</v>
      </c>
      <c r="P857" s="145">
        <f>O857*H857</f>
        <v>0</v>
      </c>
      <c r="Q857" s="145">
        <v>0</v>
      </c>
      <c r="R857" s="145">
        <f>Q857*H857</f>
        <v>0</v>
      </c>
      <c r="S857" s="145">
        <v>0.158</v>
      </c>
      <c r="T857" s="146">
        <f>S857*H857</f>
        <v>31.660039999999999</v>
      </c>
      <c r="AR857" s="147" t="s">
        <v>200</v>
      </c>
      <c r="AT857" s="147" t="s">
        <v>195</v>
      </c>
      <c r="AU857" s="147" t="s">
        <v>85</v>
      </c>
      <c r="AY857" s="17" t="s">
        <v>191</v>
      </c>
      <c r="BE857" s="148">
        <f>IF(N857="základní",J857,0)</f>
        <v>0</v>
      </c>
      <c r="BF857" s="148">
        <f>IF(N857="snížená",J857,0)</f>
        <v>0</v>
      </c>
      <c r="BG857" s="148">
        <f>IF(N857="zákl. přenesená",J857,0)</f>
        <v>0</v>
      </c>
      <c r="BH857" s="148">
        <f>IF(N857="sníž. přenesená",J857,0)</f>
        <v>0</v>
      </c>
      <c r="BI857" s="148">
        <f>IF(N857="nulová",J857,0)</f>
        <v>0</v>
      </c>
      <c r="BJ857" s="17" t="s">
        <v>83</v>
      </c>
      <c r="BK857" s="148">
        <f>ROUND(I857*H857,2)</f>
        <v>0</v>
      </c>
      <c r="BL857" s="17" t="s">
        <v>200</v>
      </c>
      <c r="BM857" s="147" t="s">
        <v>764</v>
      </c>
    </row>
    <row r="858" spans="2:65" s="1" customFormat="1">
      <c r="B858" s="32"/>
      <c r="D858" s="149" t="s">
        <v>203</v>
      </c>
      <c r="F858" s="150" t="s">
        <v>765</v>
      </c>
      <c r="I858" s="151"/>
      <c r="L858" s="32"/>
      <c r="M858" s="152"/>
      <c r="T858" s="56"/>
      <c r="AT858" s="17" t="s">
        <v>203</v>
      </c>
      <c r="AU858" s="17" t="s">
        <v>85</v>
      </c>
    </row>
    <row r="859" spans="2:65" s="12" customFormat="1">
      <c r="B859" s="153"/>
      <c r="D859" s="154" t="s">
        <v>205</v>
      </c>
      <c r="E859" s="155" t="s">
        <v>1</v>
      </c>
      <c r="F859" s="156" t="s">
        <v>206</v>
      </c>
      <c r="H859" s="155" t="s">
        <v>1</v>
      </c>
      <c r="I859" s="157"/>
      <c r="L859" s="153"/>
      <c r="M859" s="158"/>
      <c r="T859" s="159"/>
      <c r="AT859" s="155" t="s">
        <v>205</v>
      </c>
      <c r="AU859" s="155" t="s">
        <v>85</v>
      </c>
      <c r="AV859" s="12" t="s">
        <v>83</v>
      </c>
      <c r="AW859" s="12" t="s">
        <v>34</v>
      </c>
      <c r="AX859" s="12" t="s">
        <v>76</v>
      </c>
      <c r="AY859" s="155" t="s">
        <v>191</v>
      </c>
    </row>
    <row r="860" spans="2:65" s="12" customFormat="1">
      <c r="B860" s="153"/>
      <c r="D860" s="154" t="s">
        <v>205</v>
      </c>
      <c r="E860" s="155" t="s">
        <v>1</v>
      </c>
      <c r="F860" s="156" t="s">
        <v>207</v>
      </c>
      <c r="H860" s="155" t="s">
        <v>1</v>
      </c>
      <c r="I860" s="157"/>
      <c r="L860" s="153"/>
      <c r="M860" s="158"/>
      <c r="T860" s="159"/>
      <c r="AT860" s="155" t="s">
        <v>205</v>
      </c>
      <c r="AU860" s="155" t="s">
        <v>85</v>
      </c>
      <c r="AV860" s="12" t="s">
        <v>83</v>
      </c>
      <c r="AW860" s="12" t="s">
        <v>34</v>
      </c>
      <c r="AX860" s="12" t="s">
        <v>76</v>
      </c>
      <c r="AY860" s="155" t="s">
        <v>191</v>
      </c>
    </row>
    <row r="861" spans="2:65" s="12" customFormat="1">
      <c r="B861" s="153"/>
      <c r="D861" s="154" t="s">
        <v>205</v>
      </c>
      <c r="E861" s="155" t="s">
        <v>1</v>
      </c>
      <c r="F861" s="156" t="s">
        <v>392</v>
      </c>
      <c r="H861" s="155" t="s">
        <v>1</v>
      </c>
      <c r="I861" s="157"/>
      <c r="L861" s="153"/>
      <c r="M861" s="158"/>
      <c r="T861" s="159"/>
      <c r="AT861" s="155" t="s">
        <v>205</v>
      </c>
      <c r="AU861" s="155" t="s">
        <v>85</v>
      </c>
      <c r="AV861" s="12" t="s">
        <v>83</v>
      </c>
      <c r="AW861" s="12" t="s">
        <v>34</v>
      </c>
      <c r="AX861" s="12" t="s">
        <v>76</v>
      </c>
      <c r="AY861" s="155" t="s">
        <v>191</v>
      </c>
    </row>
    <row r="862" spans="2:65" s="12" customFormat="1">
      <c r="B862" s="153"/>
      <c r="D862" s="154" t="s">
        <v>205</v>
      </c>
      <c r="E862" s="155" t="s">
        <v>1</v>
      </c>
      <c r="F862" s="156" t="s">
        <v>208</v>
      </c>
      <c r="H862" s="155" t="s">
        <v>1</v>
      </c>
      <c r="I862" s="157"/>
      <c r="L862" s="153"/>
      <c r="M862" s="158"/>
      <c r="T862" s="159"/>
      <c r="AT862" s="155" t="s">
        <v>205</v>
      </c>
      <c r="AU862" s="155" t="s">
        <v>85</v>
      </c>
      <c r="AV862" s="12" t="s">
        <v>83</v>
      </c>
      <c r="AW862" s="12" t="s">
        <v>34</v>
      </c>
      <c r="AX862" s="12" t="s">
        <v>76</v>
      </c>
      <c r="AY862" s="155" t="s">
        <v>191</v>
      </c>
    </row>
    <row r="863" spans="2:65" s="13" customFormat="1">
      <c r="B863" s="160"/>
      <c r="D863" s="154" t="s">
        <v>205</v>
      </c>
      <c r="E863" s="161" t="s">
        <v>1</v>
      </c>
      <c r="F863" s="162" t="s">
        <v>766</v>
      </c>
      <c r="H863" s="163">
        <v>81.507175000000004</v>
      </c>
      <c r="I863" s="164"/>
      <c r="L863" s="160"/>
      <c r="M863" s="165"/>
      <c r="T863" s="166"/>
      <c r="AT863" s="161" t="s">
        <v>205</v>
      </c>
      <c r="AU863" s="161" t="s">
        <v>85</v>
      </c>
      <c r="AV863" s="13" t="s">
        <v>85</v>
      </c>
      <c r="AW863" s="13" t="s">
        <v>34</v>
      </c>
      <c r="AX863" s="13" t="s">
        <v>76</v>
      </c>
      <c r="AY863" s="161" t="s">
        <v>191</v>
      </c>
    </row>
    <row r="864" spans="2:65" s="13" customFormat="1">
      <c r="B864" s="160"/>
      <c r="D864" s="154" t="s">
        <v>205</v>
      </c>
      <c r="E864" s="161" t="s">
        <v>1</v>
      </c>
      <c r="F864" s="162" t="s">
        <v>767</v>
      </c>
      <c r="H864" s="163">
        <v>17.897500000000001</v>
      </c>
      <c r="I864" s="164"/>
      <c r="L864" s="160"/>
      <c r="M864" s="165"/>
      <c r="T864" s="166"/>
      <c r="AT864" s="161" t="s">
        <v>205</v>
      </c>
      <c r="AU864" s="161" t="s">
        <v>85</v>
      </c>
      <c r="AV864" s="13" t="s">
        <v>85</v>
      </c>
      <c r="AW864" s="13" t="s">
        <v>34</v>
      </c>
      <c r="AX864" s="13" t="s">
        <v>76</v>
      </c>
      <c r="AY864" s="161" t="s">
        <v>191</v>
      </c>
    </row>
    <row r="865" spans="2:65" s="13" customFormat="1">
      <c r="B865" s="160"/>
      <c r="D865" s="154" t="s">
        <v>205</v>
      </c>
      <c r="E865" s="161" t="s">
        <v>1</v>
      </c>
      <c r="F865" s="162" t="s">
        <v>768</v>
      </c>
      <c r="H865" s="163">
        <v>3.0987499999999999</v>
      </c>
      <c r="I865" s="164"/>
      <c r="L865" s="160"/>
      <c r="M865" s="165"/>
      <c r="T865" s="166"/>
      <c r="AT865" s="161" t="s">
        <v>205</v>
      </c>
      <c r="AU865" s="161" t="s">
        <v>85</v>
      </c>
      <c r="AV865" s="13" t="s">
        <v>85</v>
      </c>
      <c r="AW865" s="13" t="s">
        <v>34</v>
      </c>
      <c r="AX865" s="13" t="s">
        <v>76</v>
      </c>
      <c r="AY865" s="161" t="s">
        <v>191</v>
      </c>
    </row>
    <row r="866" spans="2:65" s="13" customFormat="1">
      <c r="B866" s="160"/>
      <c r="D866" s="154" t="s">
        <v>205</v>
      </c>
      <c r="E866" s="161" t="s">
        <v>1</v>
      </c>
      <c r="F866" s="162" t="s">
        <v>769</v>
      </c>
      <c r="H866" s="163">
        <v>10.727499999999999</v>
      </c>
      <c r="I866" s="164"/>
      <c r="L866" s="160"/>
      <c r="M866" s="165"/>
      <c r="T866" s="166"/>
      <c r="AT866" s="161" t="s">
        <v>205</v>
      </c>
      <c r="AU866" s="161" t="s">
        <v>85</v>
      </c>
      <c r="AV866" s="13" t="s">
        <v>85</v>
      </c>
      <c r="AW866" s="13" t="s">
        <v>34</v>
      </c>
      <c r="AX866" s="13" t="s">
        <v>76</v>
      </c>
      <c r="AY866" s="161" t="s">
        <v>191</v>
      </c>
    </row>
    <row r="867" spans="2:65" s="13" customFormat="1">
      <c r="B867" s="160"/>
      <c r="D867" s="154" t="s">
        <v>205</v>
      </c>
      <c r="E867" s="161" t="s">
        <v>1</v>
      </c>
      <c r="F867" s="162" t="s">
        <v>770</v>
      </c>
      <c r="H867" s="163">
        <v>43.650500000000001</v>
      </c>
      <c r="I867" s="164"/>
      <c r="L867" s="160"/>
      <c r="M867" s="165"/>
      <c r="T867" s="166"/>
      <c r="AT867" s="161" t="s">
        <v>205</v>
      </c>
      <c r="AU867" s="161" t="s">
        <v>85</v>
      </c>
      <c r="AV867" s="13" t="s">
        <v>85</v>
      </c>
      <c r="AW867" s="13" t="s">
        <v>34</v>
      </c>
      <c r="AX867" s="13" t="s">
        <v>76</v>
      </c>
      <c r="AY867" s="161" t="s">
        <v>191</v>
      </c>
    </row>
    <row r="868" spans="2:65" s="13" customFormat="1">
      <c r="B868" s="160"/>
      <c r="D868" s="154" t="s">
        <v>205</v>
      </c>
      <c r="E868" s="161" t="s">
        <v>1</v>
      </c>
      <c r="F868" s="162" t="s">
        <v>771</v>
      </c>
      <c r="H868" s="163">
        <v>11.4315</v>
      </c>
      <c r="I868" s="164"/>
      <c r="L868" s="160"/>
      <c r="M868" s="165"/>
      <c r="T868" s="166"/>
      <c r="AT868" s="161" t="s">
        <v>205</v>
      </c>
      <c r="AU868" s="161" t="s">
        <v>85</v>
      </c>
      <c r="AV868" s="13" t="s">
        <v>85</v>
      </c>
      <c r="AW868" s="13" t="s">
        <v>34</v>
      </c>
      <c r="AX868" s="13" t="s">
        <v>76</v>
      </c>
      <c r="AY868" s="161" t="s">
        <v>191</v>
      </c>
    </row>
    <row r="869" spans="2:65" s="13" customFormat="1">
      <c r="B869" s="160"/>
      <c r="D869" s="154" t="s">
        <v>205</v>
      </c>
      <c r="E869" s="161" t="s">
        <v>1</v>
      </c>
      <c r="F869" s="162" t="s">
        <v>772</v>
      </c>
      <c r="H869" s="163">
        <v>18.902000000000001</v>
      </c>
      <c r="I869" s="164"/>
      <c r="L869" s="160"/>
      <c r="M869" s="165"/>
      <c r="T869" s="166"/>
      <c r="AT869" s="161" t="s">
        <v>205</v>
      </c>
      <c r="AU869" s="161" t="s">
        <v>85</v>
      </c>
      <c r="AV869" s="13" t="s">
        <v>85</v>
      </c>
      <c r="AW869" s="13" t="s">
        <v>34</v>
      </c>
      <c r="AX869" s="13" t="s">
        <v>76</v>
      </c>
      <c r="AY869" s="161" t="s">
        <v>191</v>
      </c>
    </row>
    <row r="870" spans="2:65" s="13" customFormat="1">
      <c r="B870" s="160"/>
      <c r="D870" s="154" t="s">
        <v>205</v>
      </c>
      <c r="E870" s="161" t="s">
        <v>1</v>
      </c>
      <c r="F870" s="162" t="s">
        <v>773</v>
      </c>
      <c r="H870" s="163">
        <v>13.1655</v>
      </c>
      <c r="I870" s="164"/>
      <c r="L870" s="160"/>
      <c r="M870" s="165"/>
      <c r="T870" s="166"/>
      <c r="AT870" s="161" t="s">
        <v>205</v>
      </c>
      <c r="AU870" s="161" t="s">
        <v>85</v>
      </c>
      <c r="AV870" s="13" t="s">
        <v>85</v>
      </c>
      <c r="AW870" s="13" t="s">
        <v>34</v>
      </c>
      <c r="AX870" s="13" t="s">
        <v>76</v>
      </c>
      <c r="AY870" s="161" t="s">
        <v>191</v>
      </c>
    </row>
    <row r="871" spans="2:65" s="14" customFormat="1">
      <c r="B871" s="167"/>
      <c r="D871" s="154" t="s">
        <v>205</v>
      </c>
      <c r="E871" s="168" t="s">
        <v>1</v>
      </c>
      <c r="F871" s="169" t="s">
        <v>217</v>
      </c>
      <c r="H871" s="170">
        <v>200.380425</v>
      </c>
      <c r="I871" s="171"/>
      <c r="L871" s="167"/>
      <c r="M871" s="172"/>
      <c r="T871" s="173"/>
      <c r="AT871" s="168" t="s">
        <v>205</v>
      </c>
      <c r="AU871" s="168" t="s">
        <v>85</v>
      </c>
      <c r="AV871" s="14" t="s">
        <v>200</v>
      </c>
      <c r="AW871" s="14" t="s">
        <v>34</v>
      </c>
      <c r="AX871" s="14" t="s">
        <v>83</v>
      </c>
      <c r="AY871" s="168" t="s">
        <v>191</v>
      </c>
    </row>
    <row r="872" spans="2:65" s="1" customFormat="1" ht="40.9" customHeight="1">
      <c r="B872" s="32"/>
      <c r="C872" s="136" t="s">
        <v>774</v>
      </c>
      <c r="D872" s="136" t="s">
        <v>195</v>
      </c>
      <c r="E872" s="137" t="s">
        <v>775</v>
      </c>
      <c r="F872" s="138" t="s">
        <v>776</v>
      </c>
      <c r="G872" s="139" t="s">
        <v>198</v>
      </c>
      <c r="H872" s="140">
        <v>2.5819999999999999</v>
      </c>
      <c r="I872" s="141"/>
      <c r="J872" s="142">
        <f>ROUND(I872*H872,2)</f>
        <v>0</v>
      </c>
      <c r="K872" s="138" t="s">
        <v>199</v>
      </c>
      <c r="L872" s="32"/>
      <c r="M872" s="143" t="s">
        <v>1</v>
      </c>
      <c r="N872" s="144" t="s">
        <v>41</v>
      </c>
      <c r="P872" s="145">
        <f>O872*H872</f>
        <v>0</v>
      </c>
      <c r="Q872" s="145">
        <v>0</v>
      </c>
      <c r="R872" s="145">
        <f>Q872*H872</f>
        <v>0</v>
      </c>
      <c r="S872" s="145">
        <v>2.2000000000000002</v>
      </c>
      <c r="T872" s="146">
        <f>S872*H872</f>
        <v>5.6804000000000006</v>
      </c>
      <c r="AR872" s="147" t="s">
        <v>200</v>
      </c>
      <c r="AT872" s="147" t="s">
        <v>195</v>
      </c>
      <c r="AU872" s="147" t="s">
        <v>85</v>
      </c>
      <c r="AY872" s="17" t="s">
        <v>191</v>
      </c>
      <c r="BE872" s="148">
        <f>IF(N872="základní",J872,0)</f>
        <v>0</v>
      </c>
      <c r="BF872" s="148">
        <f>IF(N872="snížená",J872,0)</f>
        <v>0</v>
      </c>
      <c r="BG872" s="148">
        <f>IF(N872="zákl. přenesená",J872,0)</f>
        <v>0</v>
      </c>
      <c r="BH872" s="148">
        <f>IF(N872="sníž. přenesená",J872,0)</f>
        <v>0</v>
      </c>
      <c r="BI872" s="148">
        <f>IF(N872="nulová",J872,0)</f>
        <v>0</v>
      </c>
      <c r="BJ872" s="17" t="s">
        <v>83</v>
      </c>
      <c r="BK872" s="148">
        <f>ROUND(I872*H872,2)</f>
        <v>0</v>
      </c>
      <c r="BL872" s="17" t="s">
        <v>200</v>
      </c>
      <c r="BM872" s="147" t="s">
        <v>777</v>
      </c>
    </row>
    <row r="873" spans="2:65" s="1" customFormat="1">
      <c r="B873" s="32"/>
      <c r="D873" s="149" t="s">
        <v>203</v>
      </c>
      <c r="F873" s="150" t="s">
        <v>778</v>
      </c>
      <c r="I873" s="151"/>
      <c r="L873" s="32"/>
      <c r="M873" s="152"/>
      <c r="T873" s="56"/>
      <c r="AT873" s="17" t="s">
        <v>203</v>
      </c>
      <c r="AU873" s="17" t="s">
        <v>85</v>
      </c>
    </row>
    <row r="874" spans="2:65" s="12" customFormat="1">
      <c r="B874" s="153"/>
      <c r="D874" s="154" t="s">
        <v>205</v>
      </c>
      <c r="E874" s="155" t="s">
        <v>1</v>
      </c>
      <c r="F874" s="156" t="s">
        <v>206</v>
      </c>
      <c r="H874" s="155" t="s">
        <v>1</v>
      </c>
      <c r="I874" s="157"/>
      <c r="L874" s="153"/>
      <c r="M874" s="158"/>
      <c r="T874" s="159"/>
      <c r="AT874" s="155" t="s">
        <v>205</v>
      </c>
      <c r="AU874" s="155" t="s">
        <v>85</v>
      </c>
      <c r="AV874" s="12" t="s">
        <v>83</v>
      </c>
      <c r="AW874" s="12" t="s">
        <v>34</v>
      </c>
      <c r="AX874" s="12" t="s">
        <v>76</v>
      </c>
      <c r="AY874" s="155" t="s">
        <v>191</v>
      </c>
    </row>
    <row r="875" spans="2:65" s="12" customFormat="1">
      <c r="B875" s="153"/>
      <c r="D875" s="154" t="s">
        <v>205</v>
      </c>
      <c r="E875" s="155" t="s">
        <v>1</v>
      </c>
      <c r="F875" s="156" t="s">
        <v>207</v>
      </c>
      <c r="H875" s="155" t="s">
        <v>1</v>
      </c>
      <c r="I875" s="157"/>
      <c r="L875" s="153"/>
      <c r="M875" s="158"/>
      <c r="T875" s="159"/>
      <c r="AT875" s="155" t="s">
        <v>205</v>
      </c>
      <c r="AU875" s="155" t="s">
        <v>85</v>
      </c>
      <c r="AV875" s="12" t="s">
        <v>83</v>
      </c>
      <c r="AW875" s="12" t="s">
        <v>34</v>
      </c>
      <c r="AX875" s="12" t="s">
        <v>76</v>
      </c>
      <c r="AY875" s="155" t="s">
        <v>191</v>
      </c>
    </row>
    <row r="876" spans="2:65" s="12" customFormat="1">
      <c r="B876" s="153"/>
      <c r="D876" s="154" t="s">
        <v>205</v>
      </c>
      <c r="E876" s="155" t="s">
        <v>1</v>
      </c>
      <c r="F876" s="156" t="s">
        <v>208</v>
      </c>
      <c r="H876" s="155" t="s">
        <v>1</v>
      </c>
      <c r="I876" s="157"/>
      <c r="L876" s="153"/>
      <c r="M876" s="158"/>
      <c r="T876" s="159"/>
      <c r="AT876" s="155" t="s">
        <v>205</v>
      </c>
      <c r="AU876" s="155" t="s">
        <v>85</v>
      </c>
      <c r="AV876" s="12" t="s">
        <v>83</v>
      </c>
      <c r="AW876" s="12" t="s">
        <v>34</v>
      </c>
      <c r="AX876" s="12" t="s">
        <v>76</v>
      </c>
      <c r="AY876" s="155" t="s">
        <v>191</v>
      </c>
    </row>
    <row r="877" spans="2:65" s="12" customFormat="1">
      <c r="B877" s="153"/>
      <c r="D877" s="154" t="s">
        <v>205</v>
      </c>
      <c r="E877" s="155" t="s">
        <v>1</v>
      </c>
      <c r="F877" s="156" t="s">
        <v>222</v>
      </c>
      <c r="H877" s="155" t="s">
        <v>1</v>
      </c>
      <c r="I877" s="157"/>
      <c r="L877" s="153"/>
      <c r="M877" s="158"/>
      <c r="T877" s="159"/>
      <c r="AT877" s="155" t="s">
        <v>205</v>
      </c>
      <c r="AU877" s="155" t="s">
        <v>85</v>
      </c>
      <c r="AV877" s="12" t="s">
        <v>83</v>
      </c>
      <c r="AW877" s="12" t="s">
        <v>34</v>
      </c>
      <c r="AX877" s="12" t="s">
        <v>76</v>
      </c>
      <c r="AY877" s="155" t="s">
        <v>191</v>
      </c>
    </row>
    <row r="878" spans="2:65" s="13" customFormat="1">
      <c r="B878" s="160"/>
      <c r="D878" s="154" t="s">
        <v>205</v>
      </c>
      <c r="E878" s="161" t="s">
        <v>1</v>
      </c>
      <c r="F878" s="162" t="s">
        <v>779</v>
      </c>
      <c r="H878" s="163">
        <v>2.5815000000000001</v>
      </c>
      <c r="I878" s="164"/>
      <c r="L878" s="160"/>
      <c r="M878" s="165"/>
      <c r="T878" s="166"/>
      <c r="AT878" s="161" t="s">
        <v>205</v>
      </c>
      <c r="AU878" s="161" t="s">
        <v>85</v>
      </c>
      <c r="AV878" s="13" t="s">
        <v>85</v>
      </c>
      <c r="AW878" s="13" t="s">
        <v>34</v>
      </c>
      <c r="AX878" s="13" t="s">
        <v>76</v>
      </c>
      <c r="AY878" s="161" t="s">
        <v>191</v>
      </c>
    </row>
    <row r="879" spans="2:65" s="14" customFormat="1">
      <c r="B879" s="167"/>
      <c r="D879" s="154" t="s">
        <v>205</v>
      </c>
      <c r="E879" s="168" t="s">
        <v>1</v>
      </c>
      <c r="F879" s="169" t="s">
        <v>217</v>
      </c>
      <c r="H879" s="170">
        <v>2.5815000000000001</v>
      </c>
      <c r="I879" s="171"/>
      <c r="L879" s="167"/>
      <c r="M879" s="172"/>
      <c r="T879" s="173"/>
      <c r="AT879" s="168" t="s">
        <v>205</v>
      </c>
      <c r="AU879" s="168" t="s">
        <v>85</v>
      </c>
      <c r="AV879" s="14" t="s">
        <v>200</v>
      </c>
      <c r="AW879" s="14" t="s">
        <v>34</v>
      </c>
      <c r="AX879" s="14" t="s">
        <v>83</v>
      </c>
      <c r="AY879" s="168" t="s">
        <v>191</v>
      </c>
    </row>
    <row r="880" spans="2:65" s="1" customFormat="1" ht="36" customHeight="1">
      <c r="B880" s="32"/>
      <c r="C880" s="136" t="s">
        <v>780</v>
      </c>
      <c r="D880" s="136" t="s">
        <v>195</v>
      </c>
      <c r="E880" s="137" t="s">
        <v>781</v>
      </c>
      <c r="F880" s="138" t="s">
        <v>782</v>
      </c>
      <c r="G880" s="139" t="s">
        <v>198</v>
      </c>
      <c r="H880" s="140">
        <v>2.5819999999999999</v>
      </c>
      <c r="I880" s="141"/>
      <c r="J880" s="142">
        <f>ROUND(I880*H880,2)</f>
        <v>0</v>
      </c>
      <c r="K880" s="138" t="s">
        <v>199</v>
      </c>
      <c r="L880" s="32"/>
      <c r="M880" s="143" t="s">
        <v>1</v>
      </c>
      <c r="N880" s="144" t="s">
        <v>41</v>
      </c>
      <c r="P880" s="145">
        <f>O880*H880</f>
        <v>0</v>
      </c>
      <c r="Q880" s="145">
        <v>0</v>
      </c>
      <c r="R880" s="145">
        <f>Q880*H880</f>
        <v>0</v>
      </c>
      <c r="S880" s="145">
        <v>2.9000000000000001E-2</v>
      </c>
      <c r="T880" s="146">
        <f>S880*H880</f>
        <v>7.4878E-2</v>
      </c>
      <c r="AR880" s="147" t="s">
        <v>200</v>
      </c>
      <c r="AT880" s="147" t="s">
        <v>195</v>
      </c>
      <c r="AU880" s="147" t="s">
        <v>85</v>
      </c>
      <c r="AY880" s="17" t="s">
        <v>191</v>
      </c>
      <c r="BE880" s="148">
        <f>IF(N880="základní",J880,0)</f>
        <v>0</v>
      </c>
      <c r="BF880" s="148">
        <f>IF(N880="snížená",J880,0)</f>
        <v>0</v>
      </c>
      <c r="BG880" s="148">
        <f>IF(N880="zákl. přenesená",J880,0)</f>
        <v>0</v>
      </c>
      <c r="BH880" s="148">
        <f>IF(N880="sníž. přenesená",J880,0)</f>
        <v>0</v>
      </c>
      <c r="BI880" s="148">
        <f>IF(N880="nulová",J880,0)</f>
        <v>0</v>
      </c>
      <c r="BJ880" s="17" t="s">
        <v>83</v>
      </c>
      <c r="BK880" s="148">
        <f>ROUND(I880*H880,2)</f>
        <v>0</v>
      </c>
      <c r="BL880" s="17" t="s">
        <v>200</v>
      </c>
      <c r="BM880" s="147" t="s">
        <v>783</v>
      </c>
    </row>
    <row r="881" spans="2:65" s="1" customFormat="1">
      <c r="B881" s="32"/>
      <c r="D881" s="149" t="s">
        <v>203</v>
      </c>
      <c r="F881" s="150" t="s">
        <v>784</v>
      </c>
      <c r="I881" s="151"/>
      <c r="L881" s="32"/>
      <c r="M881" s="152"/>
      <c r="T881" s="56"/>
      <c r="AT881" s="17" t="s">
        <v>203</v>
      </c>
      <c r="AU881" s="17" t="s">
        <v>85</v>
      </c>
    </row>
    <row r="882" spans="2:65" s="1" customFormat="1" ht="26.45" customHeight="1">
      <c r="B882" s="32"/>
      <c r="C882" s="136" t="s">
        <v>785</v>
      </c>
      <c r="D882" s="136" t="s">
        <v>195</v>
      </c>
      <c r="E882" s="137" t="s">
        <v>786</v>
      </c>
      <c r="F882" s="138" t="s">
        <v>787</v>
      </c>
      <c r="G882" s="139" t="s">
        <v>289</v>
      </c>
      <c r="H882" s="140">
        <v>4.9320000000000004</v>
      </c>
      <c r="I882" s="141"/>
      <c r="J882" s="142">
        <f>ROUND(I882*H882,2)</f>
        <v>0</v>
      </c>
      <c r="K882" s="138" t="s">
        <v>199</v>
      </c>
      <c r="L882" s="32"/>
      <c r="M882" s="143" t="s">
        <v>1</v>
      </c>
      <c r="N882" s="144" t="s">
        <v>41</v>
      </c>
      <c r="P882" s="145">
        <f>O882*H882</f>
        <v>0</v>
      </c>
      <c r="Q882" s="145">
        <v>0</v>
      </c>
      <c r="R882" s="145">
        <f>Q882*H882</f>
        <v>0</v>
      </c>
      <c r="S882" s="145">
        <v>2.3E-2</v>
      </c>
      <c r="T882" s="146">
        <f>S882*H882</f>
        <v>0.11343600000000001</v>
      </c>
      <c r="AR882" s="147" t="s">
        <v>200</v>
      </c>
      <c r="AT882" s="147" t="s">
        <v>195</v>
      </c>
      <c r="AU882" s="147" t="s">
        <v>85</v>
      </c>
      <c r="AY882" s="17" t="s">
        <v>191</v>
      </c>
      <c r="BE882" s="148">
        <f>IF(N882="základní",J882,0)</f>
        <v>0</v>
      </c>
      <c r="BF882" s="148">
        <f>IF(N882="snížená",J882,0)</f>
        <v>0</v>
      </c>
      <c r="BG882" s="148">
        <f>IF(N882="zákl. přenesená",J882,0)</f>
        <v>0</v>
      </c>
      <c r="BH882" s="148">
        <f>IF(N882="sníž. přenesená",J882,0)</f>
        <v>0</v>
      </c>
      <c r="BI882" s="148">
        <f>IF(N882="nulová",J882,0)</f>
        <v>0</v>
      </c>
      <c r="BJ882" s="17" t="s">
        <v>83</v>
      </c>
      <c r="BK882" s="148">
        <f>ROUND(I882*H882,2)</f>
        <v>0</v>
      </c>
      <c r="BL882" s="17" t="s">
        <v>200</v>
      </c>
      <c r="BM882" s="147" t="s">
        <v>788</v>
      </c>
    </row>
    <row r="883" spans="2:65" s="1" customFormat="1">
      <c r="B883" s="32"/>
      <c r="D883" s="149" t="s">
        <v>203</v>
      </c>
      <c r="F883" s="150" t="s">
        <v>789</v>
      </c>
      <c r="I883" s="151"/>
      <c r="L883" s="32"/>
      <c r="M883" s="152"/>
      <c r="T883" s="56"/>
      <c r="AT883" s="17" t="s">
        <v>203</v>
      </c>
      <c r="AU883" s="17" t="s">
        <v>85</v>
      </c>
    </row>
    <row r="884" spans="2:65" s="12" customFormat="1">
      <c r="B884" s="153"/>
      <c r="D884" s="154" t="s">
        <v>205</v>
      </c>
      <c r="E884" s="155" t="s">
        <v>1</v>
      </c>
      <c r="F884" s="156" t="s">
        <v>206</v>
      </c>
      <c r="H884" s="155" t="s">
        <v>1</v>
      </c>
      <c r="I884" s="157"/>
      <c r="L884" s="153"/>
      <c r="M884" s="158"/>
      <c r="T884" s="159"/>
      <c r="AT884" s="155" t="s">
        <v>205</v>
      </c>
      <c r="AU884" s="155" t="s">
        <v>85</v>
      </c>
      <c r="AV884" s="12" t="s">
        <v>83</v>
      </c>
      <c r="AW884" s="12" t="s">
        <v>34</v>
      </c>
      <c r="AX884" s="12" t="s">
        <v>76</v>
      </c>
      <c r="AY884" s="155" t="s">
        <v>191</v>
      </c>
    </row>
    <row r="885" spans="2:65" s="12" customFormat="1">
      <c r="B885" s="153"/>
      <c r="D885" s="154" t="s">
        <v>205</v>
      </c>
      <c r="E885" s="155" t="s">
        <v>1</v>
      </c>
      <c r="F885" s="156" t="s">
        <v>207</v>
      </c>
      <c r="H885" s="155" t="s">
        <v>1</v>
      </c>
      <c r="I885" s="157"/>
      <c r="L885" s="153"/>
      <c r="M885" s="158"/>
      <c r="T885" s="159"/>
      <c r="AT885" s="155" t="s">
        <v>205</v>
      </c>
      <c r="AU885" s="155" t="s">
        <v>85</v>
      </c>
      <c r="AV885" s="12" t="s">
        <v>83</v>
      </c>
      <c r="AW885" s="12" t="s">
        <v>34</v>
      </c>
      <c r="AX885" s="12" t="s">
        <v>76</v>
      </c>
      <c r="AY885" s="155" t="s">
        <v>191</v>
      </c>
    </row>
    <row r="886" spans="2:65" s="12" customFormat="1">
      <c r="B886" s="153"/>
      <c r="D886" s="154" t="s">
        <v>205</v>
      </c>
      <c r="E886" s="155" t="s">
        <v>1</v>
      </c>
      <c r="F886" s="156" t="s">
        <v>392</v>
      </c>
      <c r="H886" s="155" t="s">
        <v>1</v>
      </c>
      <c r="I886" s="157"/>
      <c r="L886" s="153"/>
      <c r="M886" s="158"/>
      <c r="T886" s="159"/>
      <c r="AT886" s="155" t="s">
        <v>205</v>
      </c>
      <c r="AU886" s="155" t="s">
        <v>85</v>
      </c>
      <c r="AV886" s="12" t="s">
        <v>83</v>
      </c>
      <c r="AW886" s="12" t="s">
        <v>34</v>
      </c>
      <c r="AX886" s="12" t="s">
        <v>76</v>
      </c>
      <c r="AY886" s="155" t="s">
        <v>191</v>
      </c>
    </row>
    <row r="887" spans="2:65" s="12" customFormat="1">
      <c r="B887" s="153"/>
      <c r="D887" s="154" t="s">
        <v>205</v>
      </c>
      <c r="E887" s="155" t="s">
        <v>1</v>
      </c>
      <c r="F887" s="156" t="s">
        <v>208</v>
      </c>
      <c r="H887" s="155" t="s">
        <v>1</v>
      </c>
      <c r="I887" s="157"/>
      <c r="L887" s="153"/>
      <c r="M887" s="158"/>
      <c r="T887" s="159"/>
      <c r="AT887" s="155" t="s">
        <v>205</v>
      </c>
      <c r="AU887" s="155" t="s">
        <v>85</v>
      </c>
      <c r="AV887" s="12" t="s">
        <v>83</v>
      </c>
      <c r="AW887" s="12" t="s">
        <v>34</v>
      </c>
      <c r="AX887" s="12" t="s">
        <v>76</v>
      </c>
      <c r="AY887" s="155" t="s">
        <v>191</v>
      </c>
    </row>
    <row r="888" spans="2:65" s="13" customFormat="1">
      <c r="B888" s="160"/>
      <c r="D888" s="154" t="s">
        <v>205</v>
      </c>
      <c r="E888" s="161" t="s">
        <v>1</v>
      </c>
      <c r="F888" s="162" t="s">
        <v>790</v>
      </c>
      <c r="H888" s="163">
        <v>4.9324000000000003</v>
      </c>
      <c r="I888" s="164"/>
      <c r="L888" s="160"/>
      <c r="M888" s="165"/>
      <c r="T888" s="166"/>
      <c r="AT888" s="161" t="s">
        <v>205</v>
      </c>
      <c r="AU888" s="161" t="s">
        <v>85</v>
      </c>
      <c r="AV888" s="13" t="s">
        <v>85</v>
      </c>
      <c r="AW888" s="13" t="s">
        <v>34</v>
      </c>
      <c r="AX888" s="13" t="s">
        <v>76</v>
      </c>
      <c r="AY888" s="161" t="s">
        <v>191</v>
      </c>
    </row>
    <row r="889" spans="2:65" s="14" customFormat="1">
      <c r="B889" s="167"/>
      <c r="D889" s="154" t="s">
        <v>205</v>
      </c>
      <c r="E889" s="168" t="s">
        <v>1</v>
      </c>
      <c r="F889" s="169" t="s">
        <v>217</v>
      </c>
      <c r="H889" s="170">
        <v>4.9324000000000003</v>
      </c>
      <c r="I889" s="171"/>
      <c r="L889" s="167"/>
      <c r="M889" s="172"/>
      <c r="T889" s="173"/>
      <c r="AT889" s="168" t="s">
        <v>205</v>
      </c>
      <c r="AU889" s="168" t="s">
        <v>85</v>
      </c>
      <c r="AV889" s="14" t="s">
        <v>200</v>
      </c>
      <c r="AW889" s="14" t="s">
        <v>34</v>
      </c>
      <c r="AX889" s="14" t="s">
        <v>83</v>
      </c>
      <c r="AY889" s="168" t="s">
        <v>191</v>
      </c>
    </row>
    <row r="890" spans="2:65" s="1" customFormat="1" ht="26.45" customHeight="1">
      <c r="B890" s="32"/>
      <c r="C890" s="136" t="s">
        <v>791</v>
      </c>
      <c r="D890" s="136" t="s">
        <v>195</v>
      </c>
      <c r="E890" s="137" t="s">
        <v>792</v>
      </c>
      <c r="F890" s="138" t="s">
        <v>793</v>
      </c>
      <c r="G890" s="139" t="s">
        <v>378</v>
      </c>
      <c r="H890" s="140">
        <v>1</v>
      </c>
      <c r="I890" s="141"/>
      <c r="J890" s="142">
        <f>ROUND(I890*H890,2)</f>
        <v>0</v>
      </c>
      <c r="K890" s="138" t="s">
        <v>199</v>
      </c>
      <c r="L890" s="32"/>
      <c r="M890" s="143" t="s">
        <v>1</v>
      </c>
      <c r="N890" s="144" t="s">
        <v>41</v>
      </c>
      <c r="P890" s="145">
        <f>O890*H890</f>
        <v>0</v>
      </c>
      <c r="Q890" s="145">
        <v>0</v>
      </c>
      <c r="R890" s="145">
        <f>Q890*H890</f>
        <v>0</v>
      </c>
      <c r="S890" s="145">
        <v>6.9000000000000006E-2</v>
      </c>
      <c r="T890" s="146">
        <f>S890*H890</f>
        <v>6.9000000000000006E-2</v>
      </c>
      <c r="AR890" s="147" t="s">
        <v>200</v>
      </c>
      <c r="AT890" s="147" t="s">
        <v>195</v>
      </c>
      <c r="AU890" s="147" t="s">
        <v>85</v>
      </c>
      <c r="AY890" s="17" t="s">
        <v>191</v>
      </c>
      <c r="BE890" s="148">
        <f>IF(N890="základní",J890,0)</f>
        <v>0</v>
      </c>
      <c r="BF890" s="148">
        <f>IF(N890="snížená",J890,0)</f>
        <v>0</v>
      </c>
      <c r="BG890" s="148">
        <f>IF(N890="zákl. přenesená",J890,0)</f>
        <v>0</v>
      </c>
      <c r="BH890" s="148">
        <f>IF(N890="sníž. přenesená",J890,0)</f>
        <v>0</v>
      </c>
      <c r="BI890" s="148">
        <f>IF(N890="nulová",J890,0)</f>
        <v>0</v>
      </c>
      <c r="BJ890" s="17" t="s">
        <v>83</v>
      </c>
      <c r="BK890" s="148">
        <f>ROUND(I890*H890,2)</f>
        <v>0</v>
      </c>
      <c r="BL890" s="17" t="s">
        <v>200</v>
      </c>
      <c r="BM890" s="147" t="s">
        <v>794</v>
      </c>
    </row>
    <row r="891" spans="2:65" s="1" customFormat="1">
      <c r="B891" s="32"/>
      <c r="D891" s="149" t="s">
        <v>203</v>
      </c>
      <c r="F891" s="150" t="s">
        <v>795</v>
      </c>
      <c r="I891" s="151"/>
      <c r="L891" s="32"/>
      <c r="M891" s="152"/>
      <c r="T891" s="56"/>
      <c r="AT891" s="17" t="s">
        <v>203</v>
      </c>
      <c r="AU891" s="17" t="s">
        <v>85</v>
      </c>
    </row>
    <row r="892" spans="2:65" s="12" customFormat="1">
      <c r="B892" s="153"/>
      <c r="D892" s="154" t="s">
        <v>205</v>
      </c>
      <c r="E892" s="155" t="s">
        <v>1</v>
      </c>
      <c r="F892" s="156" t="s">
        <v>206</v>
      </c>
      <c r="H892" s="155" t="s">
        <v>1</v>
      </c>
      <c r="I892" s="157"/>
      <c r="L892" s="153"/>
      <c r="M892" s="158"/>
      <c r="T892" s="159"/>
      <c r="AT892" s="155" t="s">
        <v>205</v>
      </c>
      <c r="AU892" s="155" t="s">
        <v>85</v>
      </c>
      <c r="AV892" s="12" t="s">
        <v>83</v>
      </c>
      <c r="AW892" s="12" t="s">
        <v>34</v>
      </c>
      <c r="AX892" s="12" t="s">
        <v>76</v>
      </c>
      <c r="AY892" s="155" t="s">
        <v>191</v>
      </c>
    </row>
    <row r="893" spans="2:65" s="12" customFormat="1">
      <c r="B893" s="153"/>
      <c r="D893" s="154" t="s">
        <v>205</v>
      </c>
      <c r="E893" s="155" t="s">
        <v>1</v>
      </c>
      <c r="F893" s="156" t="s">
        <v>207</v>
      </c>
      <c r="H893" s="155" t="s">
        <v>1</v>
      </c>
      <c r="I893" s="157"/>
      <c r="L893" s="153"/>
      <c r="M893" s="158"/>
      <c r="T893" s="159"/>
      <c r="AT893" s="155" t="s">
        <v>205</v>
      </c>
      <c r="AU893" s="155" t="s">
        <v>85</v>
      </c>
      <c r="AV893" s="12" t="s">
        <v>83</v>
      </c>
      <c r="AW893" s="12" t="s">
        <v>34</v>
      </c>
      <c r="AX893" s="12" t="s">
        <v>76</v>
      </c>
      <c r="AY893" s="155" t="s">
        <v>191</v>
      </c>
    </row>
    <row r="894" spans="2:65" s="12" customFormat="1">
      <c r="B894" s="153"/>
      <c r="D894" s="154" t="s">
        <v>205</v>
      </c>
      <c r="E894" s="155" t="s">
        <v>1</v>
      </c>
      <c r="F894" s="156" t="s">
        <v>392</v>
      </c>
      <c r="H894" s="155" t="s">
        <v>1</v>
      </c>
      <c r="I894" s="157"/>
      <c r="L894" s="153"/>
      <c r="M894" s="158"/>
      <c r="T894" s="159"/>
      <c r="AT894" s="155" t="s">
        <v>205</v>
      </c>
      <c r="AU894" s="155" t="s">
        <v>85</v>
      </c>
      <c r="AV894" s="12" t="s">
        <v>83</v>
      </c>
      <c r="AW894" s="12" t="s">
        <v>34</v>
      </c>
      <c r="AX894" s="12" t="s">
        <v>76</v>
      </c>
      <c r="AY894" s="155" t="s">
        <v>191</v>
      </c>
    </row>
    <row r="895" spans="2:65" s="12" customFormat="1">
      <c r="B895" s="153"/>
      <c r="D895" s="154" t="s">
        <v>205</v>
      </c>
      <c r="E895" s="155" t="s">
        <v>1</v>
      </c>
      <c r="F895" s="156" t="s">
        <v>208</v>
      </c>
      <c r="H895" s="155" t="s">
        <v>1</v>
      </c>
      <c r="I895" s="157"/>
      <c r="L895" s="153"/>
      <c r="M895" s="158"/>
      <c r="T895" s="159"/>
      <c r="AT895" s="155" t="s">
        <v>205</v>
      </c>
      <c r="AU895" s="155" t="s">
        <v>85</v>
      </c>
      <c r="AV895" s="12" t="s">
        <v>83</v>
      </c>
      <c r="AW895" s="12" t="s">
        <v>34</v>
      </c>
      <c r="AX895" s="12" t="s">
        <v>76</v>
      </c>
      <c r="AY895" s="155" t="s">
        <v>191</v>
      </c>
    </row>
    <row r="896" spans="2:65" s="13" customFormat="1">
      <c r="B896" s="160"/>
      <c r="D896" s="154" t="s">
        <v>205</v>
      </c>
      <c r="E896" s="161" t="s">
        <v>1</v>
      </c>
      <c r="F896" s="162" t="s">
        <v>796</v>
      </c>
      <c r="H896" s="163">
        <v>1</v>
      </c>
      <c r="I896" s="164"/>
      <c r="L896" s="160"/>
      <c r="M896" s="165"/>
      <c r="T896" s="166"/>
      <c r="AT896" s="161" t="s">
        <v>205</v>
      </c>
      <c r="AU896" s="161" t="s">
        <v>85</v>
      </c>
      <c r="AV896" s="13" t="s">
        <v>85</v>
      </c>
      <c r="AW896" s="13" t="s">
        <v>34</v>
      </c>
      <c r="AX896" s="13" t="s">
        <v>76</v>
      </c>
      <c r="AY896" s="161" t="s">
        <v>191</v>
      </c>
    </row>
    <row r="897" spans="2:65" s="14" customFormat="1">
      <c r="B897" s="167"/>
      <c r="D897" s="154" t="s">
        <v>205</v>
      </c>
      <c r="E897" s="168" t="s">
        <v>1</v>
      </c>
      <c r="F897" s="169" t="s">
        <v>217</v>
      </c>
      <c r="H897" s="170">
        <v>1</v>
      </c>
      <c r="I897" s="171"/>
      <c r="L897" s="167"/>
      <c r="M897" s="172"/>
      <c r="T897" s="173"/>
      <c r="AT897" s="168" t="s">
        <v>205</v>
      </c>
      <c r="AU897" s="168" t="s">
        <v>85</v>
      </c>
      <c r="AV897" s="14" t="s">
        <v>200</v>
      </c>
      <c r="AW897" s="14" t="s">
        <v>34</v>
      </c>
      <c r="AX897" s="14" t="s">
        <v>83</v>
      </c>
      <c r="AY897" s="168" t="s">
        <v>191</v>
      </c>
    </row>
    <row r="898" spans="2:65" s="1" customFormat="1" ht="26.45" customHeight="1">
      <c r="B898" s="32"/>
      <c r="C898" s="136" t="s">
        <v>797</v>
      </c>
      <c r="D898" s="136" t="s">
        <v>195</v>
      </c>
      <c r="E898" s="137" t="s">
        <v>798</v>
      </c>
      <c r="F898" s="138" t="s">
        <v>799</v>
      </c>
      <c r="G898" s="139" t="s">
        <v>289</v>
      </c>
      <c r="H898" s="140">
        <v>2.129</v>
      </c>
      <c r="I898" s="141"/>
      <c r="J898" s="142">
        <f>ROUND(I898*H898,2)</f>
        <v>0</v>
      </c>
      <c r="K898" s="138" t="s">
        <v>199</v>
      </c>
      <c r="L898" s="32"/>
      <c r="M898" s="143" t="s">
        <v>1</v>
      </c>
      <c r="N898" s="144" t="s">
        <v>41</v>
      </c>
      <c r="P898" s="145">
        <f>O898*H898</f>
        <v>0</v>
      </c>
      <c r="Q898" s="145">
        <v>0</v>
      </c>
      <c r="R898" s="145">
        <f>Q898*H898</f>
        <v>0</v>
      </c>
      <c r="S898" s="145">
        <v>0.27</v>
      </c>
      <c r="T898" s="146">
        <f>S898*H898</f>
        <v>0.57483000000000006</v>
      </c>
      <c r="AR898" s="147" t="s">
        <v>200</v>
      </c>
      <c r="AT898" s="147" t="s">
        <v>195</v>
      </c>
      <c r="AU898" s="147" t="s">
        <v>85</v>
      </c>
      <c r="AY898" s="17" t="s">
        <v>191</v>
      </c>
      <c r="BE898" s="148">
        <f>IF(N898="základní",J898,0)</f>
        <v>0</v>
      </c>
      <c r="BF898" s="148">
        <f>IF(N898="snížená",J898,0)</f>
        <v>0</v>
      </c>
      <c r="BG898" s="148">
        <f>IF(N898="zákl. přenesená",J898,0)</f>
        <v>0</v>
      </c>
      <c r="BH898" s="148">
        <f>IF(N898="sníž. přenesená",J898,0)</f>
        <v>0</v>
      </c>
      <c r="BI898" s="148">
        <f>IF(N898="nulová",J898,0)</f>
        <v>0</v>
      </c>
      <c r="BJ898" s="17" t="s">
        <v>83</v>
      </c>
      <c r="BK898" s="148">
        <f>ROUND(I898*H898,2)</f>
        <v>0</v>
      </c>
      <c r="BL898" s="17" t="s">
        <v>200</v>
      </c>
      <c r="BM898" s="147" t="s">
        <v>800</v>
      </c>
    </row>
    <row r="899" spans="2:65" s="1" customFormat="1">
      <c r="B899" s="32"/>
      <c r="D899" s="149" t="s">
        <v>203</v>
      </c>
      <c r="F899" s="150" t="s">
        <v>801</v>
      </c>
      <c r="I899" s="151"/>
      <c r="L899" s="32"/>
      <c r="M899" s="152"/>
      <c r="T899" s="56"/>
      <c r="AT899" s="17" t="s">
        <v>203</v>
      </c>
      <c r="AU899" s="17" t="s">
        <v>85</v>
      </c>
    </row>
    <row r="900" spans="2:65" s="12" customFormat="1">
      <c r="B900" s="153"/>
      <c r="D900" s="154" t="s">
        <v>205</v>
      </c>
      <c r="E900" s="155" t="s">
        <v>1</v>
      </c>
      <c r="F900" s="156" t="s">
        <v>206</v>
      </c>
      <c r="H900" s="155" t="s">
        <v>1</v>
      </c>
      <c r="I900" s="157"/>
      <c r="L900" s="153"/>
      <c r="M900" s="158"/>
      <c r="T900" s="159"/>
      <c r="AT900" s="155" t="s">
        <v>205</v>
      </c>
      <c r="AU900" s="155" t="s">
        <v>85</v>
      </c>
      <c r="AV900" s="12" t="s">
        <v>83</v>
      </c>
      <c r="AW900" s="12" t="s">
        <v>34</v>
      </c>
      <c r="AX900" s="12" t="s">
        <v>76</v>
      </c>
      <c r="AY900" s="155" t="s">
        <v>191</v>
      </c>
    </row>
    <row r="901" spans="2:65" s="12" customFormat="1">
      <c r="B901" s="153"/>
      <c r="D901" s="154" t="s">
        <v>205</v>
      </c>
      <c r="E901" s="155" t="s">
        <v>1</v>
      </c>
      <c r="F901" s="156" t="s">
        <v>207</v>
      </c>
      <c r="H901" s="155" t="s">
        <v>1</v>
      </c>
      <c r="I901" s="157"/>
      <c r="L901" s="153"/>
      <c r="M901" s="158"/>
      <c r="T901" s="159"/>
      <c r="AT901" s="155" t="s">
        <v>205</v>
      </c>
      <c r="AU901" s="155" t="s">
        <v>85</v>
      </c>
      <c r="AV901" s="12" t="s">
        <v>83</v>
      </c>
      <c r="AW901" s="12" t="s">
        <v>34</v>
      </c>
      <c r="AX901" s="12" t="s">
        <v>76</v>
      </c>
      <c r="AY901" s="155" t="s">
        <v>191</v>
      </c>
    </row>
    <row r="902" spans="2:65" s="12" customFormat="1">
      <c r="B902" s="153"/>
      <c r="D902" s="154" t="s">
        <v>205</v>
      </c>
      <c r="E902" s="155" t="s">
        <v>1</v>
      </c>
      <c r="F902" s="156" t="s">
        <v>392</v>
      </c>
      <c r="H902" s="155" t="s">
        <v>1</v>
      </c>
      <c r="I902" s="157"/>
      <c r="L902" s="153"/>
      <c r="M902" s="158"/>
      <c r="T902" s="159"/>
      <c r="AT902" s="155" t="s">
        <v>205</v>
      </c>
      <c r="AU902" s="155" t="s">
        <v>85</v>
      </c>
      <c r="AV902" s="12" t="s">
        <v>83</v>
      </c>
      <c r="AW902" s="12" t="s">
        <v>34</v>
      </c>
      <c r="AX902" s="12" t="s">
        <v>76</v>
      </c>
      <c r="AY902" s="155" t="s">
        <v>191</v>
      </c>
    </row>
    <row r="903" spans="2:65" s="12" customFormat="1">
      <c r="B903" s="153"/>
      <c r="D903" s="154" t="s">
        <v>205</v>
      </c>
      <c r="E903" s="155" t="s">
        <v>1</v>
      </c>
      <c r="F903" s="156" t="s">
        <v>208</v>
      </c>
      <c r="H903" s="155" t="s">
        <v>1</v>
      </c>
      <c r="I903" s="157"/>
      <c r="L903" s="153"/>
      <c r="M903" s="158"/>
      <c r="T903" s="159"/>
      <c r="AT903" s="155" t="s">
        <v>205</v>
      </c>
      <c r="AU903" s="155" t="s">
        <v>85</v>
      </c>
      <c r="AV903" s="12" t="s">
        <v>83</v>
      </c>
      <c r="AW903" s="12" t="s">
        <v>34</v>
      </c>
      <c r="AX903" s="12" t="s">
        <v>76</v>
      </c>
      <c r="AY903" s="155" t="s">
        <v>191</v>
      </c>
    </row>
    <row r="904" spans="2:65" s="13" customFormat="1">
      <c r="B904" s="160"/>
      <c r="D904" s="154" t="s">
        <v>205</v>
      </c>
      <c r="E904" s="161" t="s">
        <v>1</v>
      </c>
      <c r="F904" s="162" t="s">
        <v>802</v>
      </c>
      <c r="H904" s="163">
        <v>2.1284999999999998</v>
      </c>
      <c r="I904" s="164"/>
      <c r="L904" s="160"/>
      <c r="M904" s="165"/>
      <c r="T904" s="166"/>
      <c r="AT904" s="161" t="s">
        <v>205</v>
      </c>
      <c r="AU904" s="161" t="s">
        <v>85</v>
      </c>
      <c r="AV904" s="13" t="s">
        <v>85</v>
      </c>
      <c r="AW904" s="13" t="s">
        <v>34</v>
      </c>
      <c r="AX904" s="13" t="s">
        <v>76</v>
      </c>
      <c r="AY904" s="161" t="s">
        <v>191</v>
      </c>
    </row>
    <row r="905" spans="2:65" s="14" customFormat="1">
      <c r="B905" s="167"/>
      <c r="D905" s="154" t="s">
        <v>205</v>
      </c>
      <c r="E905" s="168" t="s">
        <v>1</v>
      </c>
      <c r="F905" s="169" t="s">
        <v>217</v>
      </c>
      <c r="H905" s="170">
        <v>2.1284999999999998</v>
      </c>
      <c r="I905" s="171"/>
      <c r="L905" s="167"/>
      <c r="M905" s="172"/>
      <c r="T905" s="173"/>
      <c r="AT905" s="168" t="s">
        <v>205</v>
      </c>
      <c r="AU905" s="168" t="s">
        <v>85</v>
      </c>
      <c r="AV905" s="14" t="s">
        <v>200</v>
      </c>
      <c r="AW905" s="14" t="s">
        <v>34</v>
      </c>
      <c r="AX905" s="14" t="s">
        <v>83</v>
      </c>
      <c r="AY905" s="168" t="s">
        <v>191</v>
      </c>
    </row>
    <row r="906" spans="2:65" s="1" customFormat="1" ht="26.45" customHeight="1">
      <c r="B906" s="32"/>
      <c r="C906" s="136" t="s">
        <v>803</v>
      </c>
      <c r="D906" s="136" t="s">
        <v>195</v>
      </c>
      <c r="E906" s="137" t="s">
        <v>804</v>
      </c>
      <c r="F906" s="138" t="s">
        <v>805</v>
      </c>
      <c r="G906" s="139" t="s">
        <v>198</v>
      </c>
      <c r="H906" s="140">
        <v>0.91600000000000004</v>
      </c>
      <c r="I906" s="141"/>
      <c r="J906" s="142">
        <f>ROUND(I906*H906,2)</f>
        <v>0</v>
      </c>
      <c r="K906" s="138" t="s">
        <v>199</v>
      </c>
      <c r="L906" s="32"/>
      <c r="M906" s="143" t="s">
        <v>1</v>
      </c>
      <c r="N906" s="144" t="s">
        <v>41</v>
      </c>
      <c r="P906" s="145">
        <f>O906*H906</f>
        <v>0</v>
      </c>
      <c r="Q906" s="145">
        <v>0</v>
      </c>
      <c r="R906" s="145">
        <f>Q906*H906</f>
        <v>0</v>
      </c>
      <c r="S906" s="145">
        <v>1.8</v>
      </c>
      <c r="T906" s="146">
        <f>S906*H906</f>
        <v>1.6488</v>
      </c>
      <c r="AR906" s="147" t="s">
        <v>200</v>
      </c>
      <c r="AT906" s="147" t="s">
        <v>195</v>
      </c>
      <c r="AU906" s="147" t="s">
        <v>85</v>
      </c>
      <c r="AY906" s="17" t="s">
        <v>191</v>
      </c>
      <c r="BE906" s="148">
        <f>IF(N906="základní",J906,0)</f>
        <v>0</v>
      </c>
      <c r="BF906" s="148">
        <f>IF(N906="snížená",J906,0)</f>
        <v>0</v>
      </c>
      <c r="BG906" s="148">
        <f>IF(N906="zákl. přenesená",J906,0)</f>
        <v>0</v>
      </c>
      <c r="BH906" s="148">
        <f>IF(N906="sníž. přenesená",J906,0)</f>
        <v>0</v>
      </c>
      <c r="BI906" s="148">
        <f>IF(N906="nulová",J906,0)</f>
        <v>0</v>
      </c>
      <c r="BJ906" s="17" t="s">
        <v>83</v>
      </c>
      <c r="BK906" s="148">
        <f>ROUND(I906*H906,2)</f>
        <v>0</v>
      </c>
      <c r="BL906" s="17" t="s">
        <v>200</v>
      </c>
      <c r="BM906" s="147" t="s">
        <v>806</v>
      </c>
    </row>
    <row r="907" spans="2:65" s="1" customFormat="1">
      <c r="B907" s="32"/>
      <c r="D907" s="149" t="s">
        <v>203</v>
      </c>
      <c r="F907" s="150" t="s">
        <v>807</v>
      </c>
      <c r="I907" s="151"/>
      <c r="L907" s="32"/>
      <c r="M907" s="152"/>
      <c r="T907" s="56"/>
      <c r="AT907" s="17" t="s">
        <v>203</v>
      </c>
      <c r="AU907" s="17" t="s">
        <v>85</v>
      </c>
    </row>
    <row r="908" spans="2:65" s="12" customFormat="1">
      <c r="B908" s="153"/>
      <c r="D908" s="154" t="s">
        <v>205</v>
      </c>
      <c r="E908" s="155" t="s">
        <v>1</v>
      </c>
      <c r="F908" s="156" t="s">
        <v>206</v>
      </c>
      <c r="H908" s="155" t="s">
        <v>1</v>
      </c>
      <c r="I908" s="157"/>
      <c r="L908" s="153"/>
      <c r="M908" s="158"/>
      <c r="T908" s="159"/>
      <c r="AT908" s="155" t="s">
        <v>205</v>
      </c>
      <c r="AU908" s="155" t="s">
        <v>85</v>
      </c>
      <c r="AV908" s="12" t="s">
        <v>83</v>
      </c>
      <c r="AW908" s="12" t="s">
        <v>34</v>
      </c>
      <c r="AX908" s="12" t="s">
        <v>76</v>
      </c>
      <c r="AY908" s="155" t="s">
        <v>191</v>
      </c>
    </row>
    <row r="909" spans="2:65" s="12" customFormat="1">
      <c r="B909" s="153"/>
      <c r="D909" s="154" t="s">
        <v>205</v>
      </c>
      <c r="E909" s="155" t="s">
        <v>1</v>
      </c>
      <c r="F909" s="156" t="s">
        <v>207</v>
      </c>
      <c r="H909" s="155" t="s">
        <v>1</v>
      </c>
      <c r="I909" s="157"/>
      <c r="L909" s="153"/>
      <c r="M909" s="158"/>
      <c r="T909" s="159"/>
      <c r="AT909" s="155" t="s">
        <v>205</v>
      </c>
      <c r="AU909" s="155" t="s">
        <v>85</v>
      </c>
      <c r="AV909" s="12" t="s">
        <v>83</v>
      </c>
      <c r="AW909" s="12" t="s">
        <v>34</v>
      </c>
      <c r="AX909" s="12" t="s">
        <v>76</v>
      </c>
      <c r="AY909" s="155" t="s">
        <v>191</v>
      </c>
    </row>
    <row r="910" spans="2:65" s="12" customFormat="1">
      <c r="B910" s="153"/>
      <c r="D910" s="154" t="s">
        <v>205</v>
      </c>
      <c r="E910" s="155" t="s">
        <v>1</v>
      </c>
      <c r="F910" s="156" t="s">
        <v>392</v>
      </c>
      <c r="H910" s="155" t="s">
        <v>1</v>
      </c>
      <c r="I910" s="157"/>
      <c r="L910" s="153"/>
      <c r="M910" s="158"/>
      <c r="T910" s="159"/>
      <c r="AT910" s="155" t="s">
        <v>205</v>
      </c>
      <c r="AU910" s="155" t="s">
        <v>85</v>
      </c>
      <c r="AV910" s="12" t="s">
        <v>83</v>
      </c>
      <c r="AW910" s="12" t="s">
        <v>34</v>
      </c>
      <c r="AX910" s="12" t="s">
        <v>76</v>
      </c>
      <c r="AY910" s="155" t="s">
        <v>191</v>
      </c>
    </row>
    <row r="911" spans="2:65" s="12" customFormat="1">
      <c r="B911" s="153"/>
      <c r="D911" s="154" t="s">
        <v>205</v>
      </c>
      <c r="E911" s="155" t="s">
        <v>1</v>
      </c>
      <c r="F911" s="156" t="s">
        <v>208</v>
      </c>
      <c r="H911" s="155" t="s">
        <v>1</v>
      </c>
      <c r="I911" s="157"/>
      <c r="L911" s="153"/>
      <c r="M911" s="158"/>
      <c r="T911" s="159"/>
      <c r="AT911" s="155" t="s">
        <v>205</v>
      </c>
      <c r="AU911" s="155" t="s">
        <v>85</v>
      </c>
      <c r="AV911" s="12" t="s">
        <v>83</v>
      </c>
      <c r="AW911" s="12" t="s">
        <v>34</v>
      </c>
      <c r="AX911" s="12" t="s">
        <v>76</v>
      </c>
      <c r="AY911" s="155" t="s">
        <v>191</v>
      </c>
    </row>
    <row r="912" spans="2:65" s="13" customFormat="1">
      <c r="B912" s="160"/>
      <c r="D912" s="154" t="s">
        <v>205</v>
      </c>
      <c r="E912" s="161" t="s">
        <v>1</v>
      </c>
      <c r="F912" s="162" t="s">
        <v>808</v>
      </c>
      <c r="H912" s="163">
        <v>0.91568000000000005</v>
      </c>
      <c r="I912" s="164"/>
      <c r="L912" s="160"/>
      <c r="M912" s="165"/>
      <c r="T912" s="166"/>
      <c r="AT912" s="161" t="s">
        <v>205</v>
      </c>
      <c r="AU912" s="161" t="s">
        <v>85</v>
      </c>
      <c r="AV912" s="13" t="s">
        <v>85</v>
      </c>
      <c r="AW912" s="13" t="s">
        <v>34</v>
      </c>
      <c r="AX912" s="13" t="s">
        <v>76</v>
      </c>
      <c r="AY912" s="161" t="s">
        <v>191</v>
      </c>
    </row>
    <row r="913" spans="2:65" s="14" customFormat="1">
      <c r="B913" s="167"/>
      <c r="D913" s="154" t="s">
        <v>205</v>
      </c>
      <c r="E913" s="168" t="s">
        <v>1</v>
      </c>
      <c r="F913" s="169" t="s">
        <v>217</v>
      </c>
      <c r="H913" s="170">
        <v>0.91568000000000005</v>
      </c>
      <c r="I913" s="171"/>
      <c r="L913" s="167"/>
      <c r="M913" s="172"/>
      <c r="T913" s="173"/>
      <c r="AT913" s="168" t="s">
        <v>205</v>
      </c>
      <c r="AU913" s="168" t="s">
        <v>85</v>
      </c>
      <c r="AV913" s="14" t="s">
        <v>200</v>
      </c>
      <c r="AW913" s="14" t="s">
        <v>34</v>
      </c>
      <c r="AX913" s="14" t="s">
        <v>83</v>
      </c>
      <c r="AY913" s="168" t="s">
        <v>191</v>
      </c>
    </row>
    <row r="914" spans="2:65" s="1" customFormat="1" ht="26.45" customHeight="1">
      <c r="B914" s="32"/>
      <c r="C914" s="136" t="s">
        <v>809</v>
      </c>
      <c r="D914" s="136" t="s">
        <v>195</v>
      </c>
      <c r="E914" s="137" t="s">
        <v>810</v>
      </c>
      <c r="F914" s="138" t="s">
        <v>811</v>
      </c>
      <c r="G914" s="139" t="s">
        <v>403</v>
      </c>
      <c r="H914" s="140">
        <v>7</v>
      </c>
      <c r="I914" s="141"/>
      <c r="J914" s="142">
        <f>ROUND(I914*H914,2)</f>
        <v>0</v>
      </c>
      <c r="K914" s="138" t="s">
        <v>1</v>
      </c>
      <c r="L914" s="32"/>
      <c r="M914" s="143" t="s">
        <v>1</v>
      </c>
      <c r="N914" s="144" t="s">
        <v>41</v>
      </c>
      <c r="P914" s="145">
        <f>O914*H914</f>
        <v>0</v>
      </c>
      <c r="Q914" s="145">
        <v>0</v>
      </c>
      <c r="R914" s="145">
        <f>Q914*H914</f>
        <v>0</v>
      </c>
      <c r="S914" s="145">
        <v>2E-3</v>
      </c>
      <c r="T914" s="146">
        <f>S914*H914</f>
        <v>1.4E-2</v>
      </c>
      <c r="AR914" s="147" t="s">
        <v>200</v>
      </c>
      <c r="AT914" s="147" t="s">
        <v>195</v>
      </c>
      <c r="AU914" s="147" t="s">
        <v>85</v>
      </c>
      <c r="AY914" s="17" t="s">
        <v>191</v>
      </c>
      <c r="BE914" s="148">
        <f>IF(N914="základní",J914,0)</f>
        <v>0</v>
      </c>
      <c r="BF914" s="148">
        <f>IF(N914="snížená",J914,0)</f>
        <v>0</v>
      </c>
      <c r="BG914" s="148">
        <f>IF(N914="zákl. přenesená",J914,0)</f>
        <v>0</v>
      </c>
      <c r="BH914" s="148">
        <f>IF(N914="sníž. přenesená",J914,0)</f>
        <v>0</v>
      </c>
      <c r="BI914" s="148">
        <f>IF(N914="nulová",J914,0)</f>
        <v>0</v>
      </c>
      <c r="BJ914" s="17" t="s">
        <v>83</v>
      </c>
      <c r="BK914" s="148">
        <f>ROUND(I914*H914,2)</f>
        <v>0</v>
      </c>
      <c r="BL914" s="17" t="s">
        <v>200</v>
      </c>
      <c r="BM914" s="147" t="s">
        <v>812</v>
      </c>
    </row>
    <row r="915" spans="2:65" s="12" customFormat="1">
      <c r="B915" s="153"/>
      <c r="D915" s="154" t="s">
        <v>205</v>
      </c>
      <c r="E915" s="155" t="s">
        <v>1</v>
      </c>
      <c r="F915" s="156" t="s">
        <v>206</v>
      </c>
      <c r="H915" s="155" t="s">
        <v>1</v>
      </c>
      <c r="I915" s="157"/>
      <c r="L915" s="153"/>
      <c r="M915" s="158"/>
      <c r="T915" s="159"/>
      <c r="AT915" s="155" t="s">
        <v>205</v>
      </c>
      <c r="AU915" s="155" t="s">
        <v>85</v>
      </c>
      <c r="AV915" s="12" t="s">
        <v>83</v>
      </c>
      <c r="AW915" s="12" t="s">
        <v>34</v>
      </c>
      <c r="AX915" s="12" t="s">
        <v>76</v>
      </c>
      <c r="AY915" s="155" t="s">
        <v>191</v>
      </c>
    </row>
    <row r="916" spans="2:65" s="12" customFormat="1">
      <c r="B916" s="153"/>
      <c r="D916" s="154" t="s">
        <v>205</v>
      </c>
      <c r="E916" s="155" t="s">
        <v>1</v>
      </c>
      <c r="F916" s="156" t="s">
        <v>207</v>
      </c>
      <c r="H916" s="155" t="s">
        <v>1</v>
      </c>
      <c r="I916" s="157"/>
      <c r="L916" s="153"/>
      <c r="M916" s="158"/>
      <c r="T916" s="159"/>
      <c r="AT916" s="155" t="s">
        <v>205</v>
      </c>
      <c r="AU916" s="155" t="s">
        <v>85</v>
      </c>
      <c r="AV916" s="12" t="s">
        <v>83</v>
      </c>
      <c r="AW916" s="12" t="s">
        <v>34</v>
      </c>
      <c r="AX916" s="12" t="s">
        <v>76</v>
      </c>
      <c r="AY916" s="155" t="s">
        <v>191</v>
      </c>
    </row>
    <row r="917" spans="2:65" s="12" customFormat="1">
      <c r="B917" s="153"/>
      <c r="D917" s="154" t="s">
        <v>205</v>
      </c>
      <c r="E917" s="155" t="s">
        <v>1</v>
      </c>
      <c r="F917" s="156" t="s">
        <v>208</v>
      </c>
      <c r="H917" s="155" t="s">
        <v>1</v>
      </c>
      <c r="I917" s="157"/>
      <c r="L917" s="153"/>
      <c r="M917" s="158"/>
      <c r="T917" s="159"/>
      <c r="AT917" s="155" t="s">
        <v>205</v>
      </c>
      <c r="AU917" s="155" t="s">
        <v>85</v>
      </c>
      <c r="AV917" s="12" t="s">
        <v>83</v>
      </c>
      <c r="AW917" s="12" t="s">
        <v>34</v>
      </c>
      <c r="AX917" s="12" t="s">
        <v>76</v>
      </c>
      <c r="AY917" s="155" t="s">
        <v>191</v>
      </c>
    </row>
    <row r="918" spans="2:65" s="12" customFormat="1">
      <c r="B918" s="153"/>
      <c r="D918" s="154" t="s">
        <v>205</v>
      </c>
      <c r="E918" s="155" t="s">
        <v>1</v>
      </c>
      <c r="F918" s="156" t="s">
        <v>813</v>
      </c>
      <c r="H918" s="155" t="s">
        <v>1</v>
      </c>
      <c r="I918" s="157"/>
      <c r="L918" s="153"/>
      <c r="M918" s="158"/>
      <c r="T918" s="159"/>
      <c r="AT918" s="155" t="s">
        <v>205</v>
      </c>
      <c r="AU918" s="155" t="s">
        <v>85</v>
      </c>
      <c r="AV918" s="12" t="s">
        <v>83</v>
      </c>
      <c r="AW918" s="12" t="s">
        <v>34</v>
      </c>
      <c r="AX918" s="12" t="s">
        <v>76</v>
      </c>
      <c r="AY918" s="155" t="s">
        <v>191</v>
      </c>
    </row>
    <row r="919" spans="2:65" s="12" customFormat="1">
      <c r="B919" s="153"/>
      <c r="D919" s="154" t="s">
        <v>205</v>
      </c>
      <c r="E919" s="155" t="s">
        <v>1</v>
      </c>
      <c r="F919" s="156" t="s">
        <v>814</v>
      </c>
      <c r="H919" s="155" t="s">
        <v>1</v>
      </c>
      <c r="I919" s="157"/>
      <c r="L919" s="153"/>
      <c r="M919" s="158"/>
      <c r="T919" s="159"/>
      <c r="AT919" s="155" t="s">
        <v>205</v>
      </c>
      <c r="AU919" s="155" t="s">
        <v>85</v>
      </c>
      <c r="AV919" s="12" t="s">
        <v>83</v>
      </c>
      <c r="AW919" s="12" t="s">
        <v>34</v>
      </c>
      <c r="AX919" s="12" t="s">
        <v>76</v>
      </c>
      <c r="AY919" s="155" t="s">
        <v>191</v>
      </c>
    </row>
    <row r="920" spans="2:65" s="13" customFormat="1">
      <c r="B920" s="160"/>
      <c r="D920" s="154" t="s">
        <v>205</v>
      </c>
      <c r="E920" s="161" t="s">
        <v>1</v>
      </c>
      <c r="F920" s="162" t="s">
        <v>815</v>
      </c>
      <c r="H920" s="163">
        <v>7</v>
      </c>
      <c r="I920" s="164"/>
      <c r="L920" s="160"/>
      <c r="M920" s="165"/>
      <c r="T920" s="166"/>
      <c r="AT920" s="161" t="s">
        <v>205</v>
      </c>
      <c r="AU920" s="161" t="s">
        <v>85</v>
      </c>
      <c r="AV920" s="13" t="s">
        <v>85</v>
      </c>
      <c r="AW920" s="13" t="s">
        <v>34</v>
      </c>
      <c r="AX920" s="13" t="s">
        <v>76</v>
      </c>
      <c r="AY920" s="161" t="s">
        <v>191</v>
      </c>
    </row>
    <row r="921" spans="2:65" s="14" customFormat="1">
      <c r="B921" s="167"/>
      <c r="D921" s="154" t="s">
        <v>205</v>
      </c>
      <c r="E921" s="168" t="s">
        <v>1</v>
      </c>
      <c r="F921" s="169" t="s">
        <v>217</v>
      </c>
      <c r="H921" s="170">
        <v>7</v>
      </c>
      <c r="I921" s="171"/>
      <c r="L921" s="167"/>
      <c r="M921" s="172"/>
      <c r="T921" s="173"/>
      <c r="AT921" s="168" t="s">
        <v>205</v>
      </c>
      <c r="AU921" s="168" t="s">
        <v>85</v>
      </c>
      <c r="AV921" s="14" t="s">
        <v>200</v>
      </c>
      <c r="AW921" s="14" t="s">
        <v>34</v>
      </c>
      <c r="AX921" s="14" t="s">
        <v>83</v>
      </c>
      <c r="AY921" s="168" t="s">
        <v>191</v>
      </c>
    </row>
    <row r="922" spans="2:65" s="1" customFormat="1" ht="26.45" customHeight="1">
      <c r="B922" s="32"/>
      <c r="C922" s="136" t="s">
        <v>816</v>
      </c>
      <c r="D922" s="136" t="s">
        <v>195</v>
      </c>
      <c r="E922" s="137" t="s">
        <v>817</v>
      </c>
      <c r="F922" s="138" t="s">
        <v>818</v>
      </c>
      <c r="G922" s="139" t="s">
        <v>403</v>
      </c>
      <c r="H922" s="140">
        <v>1.94</v>
      </c>
      <c r="I922" s="141"/>
      <c r="J922" s="142">
        <f>ROUND(I922*H922,2)</f>
        <v>0</v>
      </c>
      <c r="K922" s="138" t="s">
        <v>199</v>
      </c>
      <c r="L922" s="32"/>
      <c r="M922" s="143" t="s">
        <v>1</v>
      </c>
      <c r="N922" s="144" t="s">
        <v>41</v>
      </c>
      <c r="P922" s="145">
        <f>O922*H922</f>
        <v>0</v>
      </c>
      <c r="Q922" s="145">
        <v>3.1E-4</v>
      </c>
      <c r="R922" s="145">
        <f>Q922*H922</f>
        <v>6.0139999999999998E-4</v>
      </c>
      <c r="S922" s="145">
        <v>0</v>
      </c>
      <c r="T922" s="146">
        <f>S922*H922</f>
        <v>0</v>
      </c>
      <c r="AR922" s="147" t="s">
        <v>200</v>
      </c>
      <c r="AT922" s="147" t="s">
        <v>195</v>
      </c>
      <c r="AU922" s="147" t="s">
        <v>85</v>
      </c>
      <c r="AY922" s="17" t="s">
        <v>191</v>
      </c>
      <c r="BE922" s="148">
        <f>IF(N922="základní",J922,0)</f>
        <v>0</v>
      </c>
      <c r="BF922" s="148">
        <f>IF(N922="snížená",J922,0)</f>
        <v>0</v>
      </c>
      <c r="BG922" s="148">
        <f>IF(N922="zákl. přenesená",J922,0)</f>
        <v>0</v>
      </c>
      <c r="BH922" s="148">
        <f>IF(N922="sníž. přenesená",J922,0)</f>
        <v>0</v>
      </c>
      <c r="BI922" s="148">
        <f>IF(N922="nulová",J922,0)</f>
        <v>0</v>
      </c>
      <c r="BJ922" s="17" t="s">
        <v>83</v>
      </c>
      <c r="BK922" s="148">
        <f>ROUND(I922*H922,2)</f>
        <v>0</v>
      </c>
      <c r="BL922" s="17" t="s">
        <v>200</v>
      </c>
      <c r="BM922" s="147" t="s">
        <v>819</v>
      </c>
    </row>
    <row r="923" spans="2:65" s="1" customFormat="1">
      <c r="B923" s="32"/>
      <c r="D923" s="149" t="s">
        <v>203</v>
      </c>
      <c r="F923" s="150" t="s">
        <v>820</v>
      </c>
      <c r="I923" s="151"/>
      <c r="L923" s="32"/>
      <c r="M923" s="152"/>
      <c r="T923" s="56"/>
      <c r="AT923" s="17" t="s">
        <v>203</v>
      </c>
      <c r="AU923" s="17" t="s">
        <v>85</v>
      </c>
    </row>
    <row r="924" spans="2:65" s="12" customFormat="1">
      <c r="B924" s="153"/>
      <c r="D924" s="154" t="s">
        <v>205</v>
      </c>
      <c r="E924" s="155" t="s">
        <v>1</v>
      </c>
      <c r="F924" s="156" t="s">
        <v>206</v>
      </c>
      <c r="H924" s="155" t="s">
        <v>1</v>
      </c>
      <c r="I924" s="157"/>
      <c r="L924" s="153"/>
      <c r="M924" s="158"/>
      <c r="T924" s="159"/>
      <c r="AT924" s="155" t="s">
        <v>205</v>
      </c>
      <c r="AU924" s="155" t="s">
        <v>85</v>
      </c>
      <c r="AV924" s="12" t="s">
        <v>83</v>
      </c>
      <c r="AW924" s="12" t="s">
        <v>34</v>
      </c>
      <c r="AX924" s="12" t="s">
        <v>76</v>
      </c>
      <c r="AY924" s="155" t="s">
        <v>191</v>
      </c>
    </row>
    <row r="925" spans="2:65" s="12" customFormat="1">
      <c r="B925" s="153"/>
      <c r="D925" s="154" t="s">
        <v>205</v>
      </c>
      <c r="E925" s="155" t="s">
        <v>1</v>
      </c>
      <c r="F925" s="156" t="s">
        <v>207</v>
      </c>
      <c r="H925" s="155" t="s">
        <v>1</v>
      </c>
      <c r="I925" s="157"/>
      <c r="L925" s="153"/>
      <c r="M925" s="158"/>
      <c r="T925" s="159"/>
      <c r="AT925" s="155" t="s">
        <v>205</v>
      </c>
      <c r="AU925" s="155" t="s">
        <v>85</v>
      </c>
      <c r="AV925" s="12" t="s">
        <v>83</v>
      </c>
      <c r="AW925" s="12" t="s">
        <v>34</v>
      </c>
      <c r="AX925" s="12" t="s">
        <v>76</v>
      </c>
      <c r="AY925" s="155" t="s">
        <v>191</v>
      </c>
    </row>
    <row r="926" spans="2:65" s="12" customFormat="1">
      <c r="B926" s="153"/>
      <c r="D926" s="154" t="s">
        <v>205</v>
      </c>
      <c r="E926" s="155" t="s">
        <v>1</v>
      </c>
      <c r="F926" s="156" t="s">
        <v>392</v>
      </c>
      <c r="H926" s="155" t="s">
        <v>1</v>
      </c>
      <c r="I926" s="157"/>
      <c r="L926" s="153"/>
      <c r="M926" s="158"/>
      <c r="T926" s="159"/>
      <c r="AT926" s="155" t="s">
        <v>205</v>
      </c>
      <c r="AU926" s="155" t="s">
        <v>85</v>
      </c>
      <c r="AV926" s="12" t="s">
        <v>83</v>
      </c>
      <c r="AW926" s="12" t="s">
        <v>34</v>
      </c>
      <c r="AX926" s="12" t="s">
        <v>76</v>
      </c>
      <c r="AY926" s="155" t="s">
        <v>191</v>
      </c>
    </row>
    <row r="927" spans="2:65" s="12" customFormat="1">
      <c r="B927" s="153"/>
      <c r="D927" s="154" t="s">
        <v>205</v>
      </c>
      <c r="E927" s="155" t="s">
        <v>1</v>
      </c>
      <c r="F927" s="156" t="s">
        <v>208</v>
      </c>
      <c r="H927" s="155" t="s">
        <v>1</v>
      </c>
      <c r="I927" s="157"/>
      <c r="L927" s="153"/>
      <c r="M927" s="158"/>
      <c r="T927" s="159"/>
      <c r="AT927" s="155" t="s">
        <v>205</v>
      </c>
      <c r="AU927" s="155" t="s">
        <v>85</v>
      </c>
      <c r="AV927" s="12" t="s">
        <v>83</v>
      </c>
      <c r="AW927" s="12" t="s">
        <v>34</v>
      </c>
      <c r="AX927" s="12" t="s">
        <v>76</v>
      </c>
      <c r="AY927" s="155" t="s">
        <v>191</v>
      </c>
    </row>
    <row r="928" spans="2:65" s="13" customFormat="1">
      <c r="B928" s="160"/>
      <c r="D928" s="154" t="s">
        <v>205</v>
      </c>
      <c r="E928" s="161" t="s">
        <v>1</v>
      </c>
      <c r="F928" s="162" t="s">
        <v>821</v>
      </c>
      <c r="H928" s="163">
        <v>1.94</v>
      </c>
      <c r="I928" s="164"/>
      <c r="L928" s="160"/>
      <c r="M928" s="165"/>
      <c r="T928" s="166"/>
      <c r="AT928" s="161" t="s">
        <v>205</v>
      </c>
      <c r="AU928" s="161" t="s">
        <v>85</v>
      </c>
      <c r="AV928" s="13" t="s">
        <v>85</v>
      </c>
      <c r="AW928" s="13" t="s">
        <v>34</v>
      </c>
      <c r="AX928" s="13" t="s">
        <v>76</v>
      </c>
      <c r="AY928" s="161" t="s">
        <v>191</v>
      </c>
    </row>
    <row r="929" spans="2:65" s="14" customFormat="1">
      <c r="B929" s="167"/>
      <c r="D929" s="154" t="s">
        <v>205</v>
      </c>
      <c r="E929" s="168" t="s">
        <v>1</v>
      </c>
      <c r="F929" s="169" t="s">
        <v>217</v>
      </c>
      <c r="H929" s="170">
        <v>1.94</v>
      </c>
      <c r="I929" s="171"/>
      <c r="L929" s="167"/>
      <c r="M929" s="172"/>
      <c r="T929" s="173"/>
      <c r="AT929" s="168" t="s">
        <v>205</v>
      </c>
      <c r="AU929" s="168" t="s">
        <v>85</v>
      </c>
      <c r="AV929" s="14" t="s">
        <v>200</v>
      </c>
      <c r="AW929" s="14" t="s">
        <v>34</v>
      </c>
      <c r="AX929" s="14" t="s">
        <v>83</v>
      </c>
      <c r="AY929" s="168" t="s">
        <v>191</v>
      </c>
    </row>
    <row r="930" spans="2:65" s="1" customFormat="1" ht="26.45" customHeight="1">
      <c r="B930" s="32"/>
      <c r="C930" s="136" t="s">
        <v>822</v>
      </c>
      <c r="D930" s="136" t="s">
        <v>195</v>
      </c>
      <c r="E930" s="137" t="s">
        <v>823</v>
      </c>
      <c r="F930" s="138" t="s">
        <v>824</v>
      </c>
      <c r="G930" s="139" t="s">
        <v>403</v>
      </c>
      <c r="H930" s="140">
        <v>28.36</v>
      </c>
      <c r="I930" s="141"/>
      <c r="J930" s="142">
        <f>ROUND(I930*H930,2)</f>
        <v>0</v>
      </c>
      <c r="K930" s="138" t="s">
        <v>199</v>
      </c>
      <c r="L930" s="32"/>
      <c r="M930" s="143" t="s">
        <v>1</v>
      </c>
      <c r="N930" s="144" t="s">
        <v>41</v>
      </c>
      <c r="P930" s="145">
        <f>O930*H930</f>
        <v>0</v>
      </c>
      <c r="Q930" s="145">
        <v>0</v>
      </c>
      <c r="R930" s="145">
        <f>Q930*H930</f>
        <v>0</v>
      </c>
      <c r="S930" s="145">
        <v>0</v>
      </c>
      <c r="T930" s="146">
        <f>S930*H930</f>
        <v>0</v>
      </c>
      <c r="AR930" s="147" t="s">
        <v>200</v>
      </c>
      <c r="AT930" s="147" t="s">
        <v>195</v>
      </c>
      <c r="AU930" s="147" t="s">
        <v>85</v>
      </c>
      <c r="AY930" s="17" t="s">
        <v>191</v>
      </c>
      <c r="BE930" s="148">
        <f>IF(N930="základní",J930,0)</f>
        <v>0</v>
      </c>
      <c r="BF930" s="148">
        <f>IF(N930="snížená",J930,0)</f>
        <v>0</v>
      </c>
      <c r="BG930" s="148">
        <f>IF(N930="zákl. přenesená",J930,0)</f>
        <v>0</v>
      </c>
      <c r="BH930" s="148">
        <f>IF(N930="sníž. přenesená",J930,0)</f>
        <v>0</v>
      </c>
      <c r="BI930" s="148">
        <f>IF(N930="nulová",J930,0)</f>
        <v>0</v>
      </c>
      <c r="BJ930" s="17" t="s">
        <v>83</v>
      </c>
      <c r="BK930" s="148">
        <f>ROUND(I930*H930,2)</f>
        <v>0</v>
      </c>
      <c r="BL930" s="17" t="s">
        <v>200</v>
      </c>
      <c r="BM930" s="147" t="s">
        <v>825</v>
      </c>
    </row>
    <row r="931" spans="2:65" s="1" customFormat="1">
      <c r="B931" s="32"/>
      <c r="D931" s="149" t="s">
        <v>203</v>
      </c>
      <c r="F931" s="150" t="s">
        <v>826</v>
      </c>
      <c r="I931" s="151"/>
      <c r="L931" s="32"/>
      <c r="M931" s="152"/>
      <c r="T931" s="56"/>
      <c r="AT931" s="17" t="s">
        <v>203</v>
      </c>
      <c r="AU931" s="17" t="s">
        <v>85</v>
      </c>
    </row>
    <row r="932" spans="2:65" s="12" customFormat="1">
      <c r="B932" s="153"/>
      <c r="D932" s="154" t="s">
        <v>205</v>
      </c>
      <c r="E932" s="155" t="s">
        <v>1</v>
      </c>
      <c r="F932" s="156" t="s">
        <v>206</v>
      </c>
      <c r="H932" s="155" t="s">
        <v>1</v>
      </c>
      <c r="I932" s="157"/>
      <c r="L932" s="153"/>
      <c r="M932" s="158"/>
      <c r="T932" s="159"/>
      <c r="AT932" s="155" t="s">
        <v>205</v>
      </c>
      <c r="AU932" s="155" t="s">
        <v>85</v>
      </c>
      <c r="AV932" s="12" t="s">
        <v>83</v>
      </c>
      <c r="AW932" s="12" t="s">
        <v>34</v>
      </c>
      <c r="AX932" s="12" t="s">
        <v>76</v>
      </c>
      <c r="AY932" s="155" t="s">
        <v>191</v>
      </c>
    </row>
    <row r="933" spans="2:65" s="12" customFormat="1">
      <c r="B933" s="153"/>
      <c r="D933" s="154" t="s">
        <v>205</v>
      </c>
      <c r="E933" s="155" t="s">
        <v>1</v>
      </c>
      <c r="F933" s="156" t="s">
        <v>207</v>
      </c>
      <c r="H933" s="155" t="s">
        <v>1</v>
      </c>
      <c r="I933" s="157"/>
      <c r="L933" s="153"/>
      <c r="M933" s="158"/>
      <c r="T933" s="159"/>
      <c r="AT933" s="155" t="s">
        <v>205</v>
      </c>
      <c r="AU933" s="155" t="s">
        <v>85</v>
      </c>
      <c r="AV933" s="12" t="s">
        <v>83</v>
      </c>
      <c r="AW933" s="12" t="s">
        <v>34</v>
      </c>
      <c r="AX933" s="12" t="s">
        <v>76</v>
      </c>
      <c r="AY933" s="155" t="s">
        <v>191</v>
      </c>
    </row>
    <row r="934" spans="2:65" s="12" customFormat="1">
      <c r="B934" s="153"/>
      <c r="D934" s="154" t="s">
        <v>205</v>
      </c>
      <c r="E934" s="155" t="s">
        <v>1</v>
      </c>
      <c r="F934" s="156" t="s">
        <v>208</v>
      </c>
      <c r="H934" s="155" t="s">
        <v>1</v>
      </c>
      <c r="I934" s="157"/>
      <c r="L934" s="153"/>
      <c r="M934" s="158"/>
      <c r="T934" s="159"/>
      <c r="AT934" s="155" t="s">
        <v>205</v>
      </c>
      <c r="AU934" s="155" t="s">
        <v>85</v>
      </c>
      <c r="AV934" s="12" t="s">
        <v>83</v>
      </c>
      <c r="AW934" s="12" t="s">
        <v>34</v>
      </c>
      <c r="AX934" s="12" t="s">
        <v>76</v>
      </c>
      <c r="AY934" s="155" t="s">
        <v>191</v>
      </c>
    </row>
    <row r="935" spans="2:65" s="12" customFormat="1">
      <c r="B935" s="153"/>
      <c r="D935" s="154" t="s">
        <v>205</v>
      </c>
      <c r="E935" s="155" t="s">
        <v>1</v>
      </c>
      <c r="F935" s="156" t="s">
        <v>222</v>
      </c>
      <c r="H935" s="155" t="s">
        <v>1</v>
      </c>
      <c r="I935" s="157"/>
      <c r="L935" s="153"/>
      <c r="M935" s="158"/>
      <c r="T935" s="159"/>
      <c r="AT935" s="155" t="s">
        <v>205</v>
      </c>
      <c r="AU935" s="155" t="s">
        <v>85</v>
      </c>
      <c r="AV935" s="12" t="s">
        <v>83</v>
      </c>
      <c r="AW935" s="12" t="s">
        <v>34</v>
      </c>
      <c r="AX935" s="12" t="s">
        <v>76</v>
      </c>
      <c r="AY935" s="155" t="s">
        <v>191</v>
      </c>
    </row>
    <row r="936" spans="2:65" s="13" customFormat="1">
      <c r="B936" s="160"/>
      <c r="D936" s="154" t="s">
        <v>205</v>
      </c>
      <c r="E936" s="161" t="s">
        <v>1</v>
      </c>
      <c r="F936" s="162" t="s">
        <v>827</v>
      </c>
      <c r="H936" s="163">
        <v>28.36</v>
      </c>
      <c r="I936" s="164"/>
      <c r="L936" s="160"/>
      <c r="M936" s="165"/>
      <c r="T936" s="166"/>
      <c r="AT936" s="161" t="s">
        <v>205</v>
      </c>
      <c r="AU936" s="161" t="s">
        <v>85</v>
      </c>
      <c r="AV936" s="13" t="s">
        <v>85</v>
      </c>
      <c r="AW936" s="13" t="s">
        <v>34</v>
      </c>
      <c r="AX936" s="13" t="s">
        <v>76</v>
      </c>
      <c r="AY936" s="161" t="s">
        <v>191</v>
      </c>
    </row>
    <row r="937" spans="2:65" s="14" customFormat="1">
      <c r="B937" s="167"/>
      <c r="D937" s="154" t="s">
        <v>205</v>
      </c>
      <c r="E937" s="168" t="s">
        <v>1</v>
      </c>
      <c r="F937" s="169" t="s">
        <v>217</v>
      </c>
      <c r="H937" s="170">
        <v>28.36</v>
      </c>
      <c r="I937" s="171"/>
      <c r="L937" s="167"/>
      <c r="M937" s="172"/>
      <c r="T937" s="173"/>
      <c r="AT937" s="168" t="s">
        <v>205</v>
      </c>
      <c r="AU937" s="168" t="s">
        <v>85</v>
      </c>
      <c r="AV937" s="14" t="s">
        <v>200</v>
      </c>
      <c r="AW937" s="14" t="s">
        <v>34</v>
      </c>
      <c r="AX937" s="14" t="s">
        <v>83</v>
      </c>
      <c r="AY937" s="168" t="s">
        <v>191</v>
      </c>
    </row>
    <row r="938" spans="2:65" s="1" customFormat="1" ht="26.45" customHeight="1">
      <c r="B938" s="32"/>
      <c r="C938" s="136" t="s">
        <v>828</v>
      </c>
      <c r="D938" s="136" t="s">
        <v>195</v>
      </c>
      <c r="E938" s="137" t="s">
        <v>829</v>
      </c>
      <c r="F938" s="138" t="s">
        <v>830</v>
      </c>
      <c r="G938" s="139" t="s">
        <v>403</v>
      </c>
      <c r="H938" s="140">
        <v>7</v>
      </c>
      <c r="I938" s="141"/>
      <c r="J938" s="142">
        <f>ROUND(I938*H938,2)</f>
        <v>0</v>
      </c>
      <c r="K938" s="138" t="s">
        <v>199</v>
      </c>
      <c r="L938" s="32"/>
      <c r="M938" s="143" t="s">
        <v>1</v>
      </c>
      <c r="N938" s="144" t="s">
        <v>41</v>
      </c>
      <c r="P938" s="145">
        <f>O938*H938</f>
        <v>0</v>
      </c>
      <c r="Q938" s="145">
        <v>0</v>
      </c>
      <c r="R938" s="145">
        <f>Q938*H938</f>
        <v>0</v>
      </c>
      <c r="S938" s="145">
        <v>0</v>
      </c>
      <c r="T938" s="146">
        <f>S938*H938</f>
        <v>0</v>
      </c>
      <c r="AR938" s="147" t="s">
        <v>200</v>
      </c>
      <c r="AT938" s="147" t="s">
        <v>195</v>
      </c>
      <c r="AU938" s="147" t="s">
        <v>85</v>
      </c>
      <c r="AY938" s="17" t="s">
        <v>191</v>
      </c>
      <c r="BE938" s="148">
        <f>IF(N938="základní",J938,0)</f>
        <v>0</v>
      </c>
      <c r="BF938" s="148">
        <f>IF(N938="snížená",J938,0)</f>
        <v>0</v>
      </c>
      <c r="BG938" s="148">
        <f>IF(N938="zákl. přenesená",J938,0)</f>
        <v>0</v>
      </c>
      <c r="BH938" s="148">
        <f>IF(N938="sníž. přenesená",J938,0)</f>
        <v>0</v>
      </c>
      <c r="BI938" s="148">
        <f>IF(N938="nulová",J938,0)</f>
        <v>0</v>
      </c>
      <c r="BJ938" s="17" t="s">
        <v>83</v>
      </c>
      <c r="BK938" s="148">
        <f>ROUND(I938*H938,2)</f>
        <v>0</v>
      </c>
      <c r="BL938" s="17" t="s">
        <v>200</v>
      </c>
      <c r="BM938" s="147" t="s">
        <v>831</v>
      </c>
    </row>
    <row r="939" spans="2:65" s="1" customFormat="1">
      <c r="B939" s="32"/>
      <c r="D939" s="149" t="s">
        <v>203</v>
      </c>
      <c r="F939" s="150" t="s">
        <v>832</v>
      </c>
      <c r="I939" s="151"/>
      <c r="L939" s="32"/>
      <c r="M939" s="152"/>
      <c r="T939" s="56"/>
      <c r="AT939" s="17" t="s">
        <v>203</v>
      </c>
      <c r="AU939" s="17" t="s">
        <v>85</v>
      </c>
    </row>
    <row r="940" spans="2:65" s="12" customFormat="1">
      <c r="B940" s="153"/>
      <c r="D940" s="154" t="s">
        <v>205</v>
      </c>
      <c r="E940" s="155" t="s">
        <v>1</v>
      </c>
      <c r="F940" s="156" t="s">
        <v>206</v>
      </c>
      <c r="H940" s="155" t="s">
        <v>1</v>
      </c>
      <c r="I940" s="157"/>
      <c r="L940" s="153"/>
      <c r="M940" s="158"/>
      <c r="T940" s="159"/>
      <c r="AT940" s="155" t="s">
        <v>205</v>
      </c>
      <c r="AU940" s="155" t="s">
        <v>85</v>
      </c>
      <c r="AV940" s="12" t="s">
        <v>83</v>
      </c>
      <c r="AW940" s="12" t="s">
        <v>34</v>
      </c>
      <c r="AX940" s="12" t="s">
        <v>76</v>
      </c>
      <c r="AY940" s="155" t="s">
        <v>191</v>
      </c>
    </row>
    <row r="941" spans="2:65" s="12" customFormat="1">
      <c r="B941" s="153"/>
      <c r="D941" s="154" t="s">
        <v>205</v>
      </c>
      <c r="E941" s="155" t="s">
        <v>1</v>
      </c>
      <c r="F941" s="156" t="s">
        <v>207</v>
      </c>
      <c r="H941" s="155" t="s">
        <v>1</v>
      </c>
      <c r="I941" s="157"/>
      <c r="L941" s="153"/>
      <c r="M941" s="158"/>
      <c r="T941" s="159"/>
      <c r="AT941" s="155" t="s">
        <v>205</v>
      </c>
      <c r="AU941" s="155" t="s">
        <v>85</v>
      </c>
      <c r="AV941" s="12" t="s">
        <v>83</v>
      </c>
      <c r="AW941" s="12" t="s">
        <v>34</v>
      </c>
      <c r="AX941" s="12" t="s">
        <v>76</v>
      </c>
      <c r="AY941" s="155" t="s">
        <v>191</v>
      </c>
    </row>
    <row r="942" spans="2:65" s="12" customFormat="1">
      <c r="B942" s="153"/>
      <c r="D942" s="154" t="s">
        <v>205</v>
      </c>
      <c r="E942" s="155" t="s">
        <v>1</v>
      </c>
      <c r="F942" s="156" t="s">
        <v>208</v>
      </c>
      <c r="H942" s="155" t="s">
        <v>1</v>
      </c>
      <c r="I942" s="157"/>
      <c r="L942" s="153"/>
      <c r="M942" s="158"/>
      <c r="T942" s="159"/>
      <c r="AT942" s="155" t="s">
        <v>205</v>
      </c>
      <c r="AU942" s="155" t="s">
        <v>85</v>
      </c>
      <c r="AV942" s="12" t="s">
        <v>83</v>
      </c>
      <c r="AW942" s="12" t="s">
        <v>34</v>
      </c>
      <c r="AX942" s="12" t="s">
        <v>76</v>
      </c>
      <c r="AY942" s="155" t="s">
        <v>191</v>
      </c>
    </row>
    <row r="943" spans="2:65" s="12" customFormat="1">
      <c r="B943" s="153"/>
      <c r="D943" s="154" t="s">
        <v>205</v>
      </c>
      <c r="E943" s="155" t="s">
        <v>1</v>
      </c>
      <c r="F943" s="156" t="s">
        <v>813</v>
      </c>
      <c r="H943" s="155" t="s">
        <v>1</v>
      </c>
      <c r="I943" s="157"/>
      <c r="L943" s="153"/>
      <c r="M943" s="158"/>
      <c r="T943" s="159"/>
      <c r="AT943" s="155" t="s">
        <v>205</v>
      </c>
      <c r="AU943" s="155" t="s">
        <v>85</v>
      </c>
      <c r="AV943" s="12" t="s">
        <v>83</v>
      </c>
      <c r="AW943" s="12" t="s">
        <v>34</v>
      </c>
      <c r="AX943" s="12" t="s">
        <v>76</v>
      </c>
      <c r="AY943" s="155" t="s">
        <v>191</v>
      </c>
    </row>
    <row r="944" spans="2:65" s="12" customFormat="1">
      <c r="B944" s="153"/>
      <c r="D944" s="154" t="s">
        <v>205</v>
      </c>
      <c r="E944" s="155" t="s">
        <v>1</v>
      </c>
      <c r="F944" s="156" t="s">
        <v>833</v>
      </c>
      <c r="H944" s="155" t="s">
        <v>1</v>
      </c>
      <c r="I944" s="157"/>
      <c r="L944" s="153"/>
      <c r="M944" s="158"/>
      <c r="T944" s="159"/>
      <c r="AT944" s="155" t="s">
        <v>205</v>
      </c>
      <c r="AU944" s="155" t="s">
        <v>85</v>
      </c>
      <c r="AV944" s="12" t="s">
        <v>83</v>
      </c>
      <c r="AW944" s="12" t="s">
        <v>34</v>
      </c>
      <c r="AX944" s="12" t="s">
        <v>76</v>
      </c>
      <c r="AY944" s="155" t="s">
        <v>191</v>
      </c>
    </row>
    <row r="945" spans="2:65" s="13" customFormat="1">
      <c r="B945" s="160"/>
      <c r="D945" s="154" t="s">
        <v>205</v>
      </c>
      <c r="E945" s="161" t="s">
        <v>1</v>
      </c>
      <c r="F945" s="162" t="s">
        <v>815</v>
      </c>
      <c r="H945" s="163">
        <v>7</v>
      </c>
      <c r="I945" s="164"/>
      <c r="L945" s="160"/>
      <c r="M945" s="165"/>
      <c r="T945" s="166"/>
      <c r="AT945" s="161" t="s">
        <v>205</v>
      </c>
      <c r="AU945" s="161" t="s">
        <v>85</v>
      </c>
      <c r="AV945" s="13" t="s">
        <v>85</v>
      </c>
      <c r="AW945" s="13" t="s">
        <v>34</v>
      </c>
      <c r="AX945" s="13" t="s">
        <v>76</v>
      </c>
      <c r="AY945" s="161" t="s">
        <v>191</v>
      </c>
    </row>
    <row r="946" spans="2:65" s="14" customFormat="1">
      <c r="B946" s="167"/>
      <c r="D946" s="154" t="s">
        <v>205</v>
      </c>
      <c r="E946" s="168" t="s">
        <v>1</v>
      </c>
      <c r="F946" s="169" t="s">
        <v>217</v>
      </c>
      <c r="H946" s="170">
        <v>7</v>
      </c>
      <c r="I946" s="171"/>
      <c r="L946" s="167"/>
      <c r="M946" s="172"/>
      <c r="T946" s="173"/>
      <c r="AT946" s="168" t="s">
        <v>205</v>
      </c>
      <c r="AU946" s="168" t="s">
        <v>85</v>
      </c>
      <c r="AV946" s="14" t="s">
        <v>200</v>
      </c>
      <c r="AW946" s="14" t="s">
        <v>34</v>
      </c>
      <c r="AX946" s="14" t="s">
        <v>83</v>
      </c>
      <c r="AY946" s="168" t="s">
        <v>191</v>
      </c>
    </row>
    <row r="947" spans="2:65" s="1" customFormat="1" ht="26.45" customHeight="1">
      <c r="B947" s="32"/>
      <c r="C947" s="136" t="s">
        <v>834</v>
      </c>
      <c r="D947" s="136" t="s">
        <v>195</v>
      </c>
      <c r="E947" s="137" t="s">
        <v>835</v>
      </c>
      <c r="F947" s="138" t="s">
        <v>836</v>
      </c>
      <c r="G947" s="139" t="s">
        <v>403</v>
      </c>
      <c r="H947" s="140">
        <v>28.36</v>
      </c>
      <c r="I947" s="141"/>
      <c r="J947" s="142">
        <f>ROUND(I947*H947,2)</f>
        <v>0</v>
      </c>
      <c r="K947" s="138" t="s">
        <v>199</v>
      </c>
      <c r="L947" s="32"/>
      <c r="M947" s="143" t="s">
        <v>1</v>
      </c>
      <c r="N947" s="144" t="s">
        <v>41</v>
      </c>
      <c r="P947" s="145">
        <f>O947*H947</f>
        <v>0</v>
      </c>
      <c r="Q947" s="145">
        <v>0</v>
      </c>
      <c r="R947" s="145">
        <f>Q947*H947</f>
        <v>0</v>
      </c>
      <c r="S947" s="145">
        <v>0</v>
      </c>
      <c r="T947" s="146">
        <f>S947*H947</f>
        <v>0</v>
      </c>
      <c r="AR947" s="147" t="s">
        <v>200</v>
      </c>
      <c r="AT947" s="147" t="s">
        <v>195</v>
      </c>
      <c r="AU947" s="147" t="s">
        <v>85</v>
      </c>
      <c r="AY947" s="17" t="s">
        <v>191</v>
      </c>
      <c r="BE947" s="148">
        <f>IF(N947="základní",J947,0)</f>
        <v>0</v>
      </c>
      <c r="BF947" s="148">
        <f>IF(N947="snížená",J947,0)</f>
        <v>0</v>
      </c>
      <c r="BG947" s="148">
        <f>IF(N947="zákl. přenesená",J947,0)</f>
        <v>0</v>
      </c>
      <c r="BH947" s="148">
        <f>IF(N947="sníž. přenesená",J947,0)</f>
        <v>0</v>
      </c>
      <c r="BI947" s="148">
        <f>IF(N947="nulová",J947,0)</f>
        <v>0</v>
      </c>
      <c r="BJ947" s="17" t="s">
        <v>83</v>
      </c>
      <c r="BK947" s="148">
        <f>ROUND(I947*H947,2)</f>
        <v>0</v>
      </c>
      <c r="BL947" s="17" t="s">
        <v>200</v>
      </c>
      <c r="BM947" s="147" t="s">
        <v>837</v>
      </c>
    </row>
    <row r="948" spans="2:65" s="1" customFormat="1">
      <c r="B948" s="32"/>
      <c r="D948" s="149" t="s">
        <v>203</v>
      </c>
      <c r="F948" s="150" t="s">
        <v>838</v>
      </c>
      <c r="I948" s="151"/>
      <c r="L948" s="32"/>
      <c r="M948" s="152"/>
      <c r="T948" s="56"/>
      <c r="AT948" s="17" t="s">
        <v>203</v>
      </c>
      <c r="AU948" s="17" t="s">
        <v>85</v>
      </c>
    </row>
    <row r="949" spans="2:65" s="12" customFormat="1">
      <c r="B949" s="153"/>
      <c r="D949" s="154" t="s">
        <v>205</v>
      </c>
      <c r="E949" s="155" t="s">
        <v>1</v>
      </c>
      <c r="F949" s="156" t="s">
        <v>206</v>
      </c>
      <c r="H949" s="155" t="s">
        <v>1</v>
      </c>
      <c r="I949" s="157"/>
      <c r="L949" s="153"/>
      <c r="M949" s="158"/>
      <c r="T949" s="159"/>
      <c r="AT949" s="155" t="s">
        <v>205</v>
      </c>
      <c r="AU949" s="155" t="s">
        <v>85</v>
      </c>
      <c r="AV949" s="12" t="s">
        <v>83</v>
      </c>
      <c r="AW949" s="12" t="s">
        <v>34</v>
      </c>
      <c r="AX949" s="12" t="s">
        <v>76</v>
      </c>
      <c r="AY949" s="155" t="s">
        <v>191</v>
      </c>
    </row>
    <row r="950" spans="2:65" s="12" customFormat="1">
      <c r="B950" s="153"/>
      <c r="D950" s="154" t="s">
        <v>205</v>
      </c>
      <c r="E950" s="155" t="s">
        <v>1</v>
      </c>
      <c r="F950" s="156" t="s">
        <v>207</v>
      </c>
      <c r="H950" s="155" t="s">
        <v>1</v>
      </c>
      <c r="I950" s="157"/>
      <c r="L950" s="153"/>
      <c r="M950" s="158"/>
      <c r="T950" s="159"/>
      <c r="AT950" s="155" t="s">
        <v>205</v>
      </c>
      <c r="AU950" s="155" t="s">
        <v>85</v>
      </c>
      <c r="AV950" s="12" t="s">
        <v>83</v>
      </c>
      <c r="AW950" s="12" t="s">
        <v>34</v>
      </c>
      <c r="AX950" s="12" t="s">
        <v>76</v>
      </c>
      <c r="AY950" s="155" t="s">
        <v>191</v>
      </c>
    </row>
    <row r="951" spans="2:65" s="12" customFormat="1">
      <c r="B951" s="153"/>
      <c r="D951" s="154" t="s">
        <v>205</v>
      </c>
      <c r="E951" s="155" t="s">
        <v>1</v>
      </c>
      <c r="F951" s="156" t="s">
        <v>208</v>
      </c>
      <c r="H951" s="155" t="s">
        <v>1</v>
      </c>
      <c r="I951" s="157"/>
      <c r="L951" s="153"/>
      <c r="M951" s="158"/>
      <c r="T951" s="159"/>
      <c r="AT951" s="155" t="s">
        <v>205</v>
      </c>
      <c r="AU951" s="155" t="s">
        <v>85</v>
      </c>
      <c r="AV951" s="12" t="s">
        <v>83</v>
      </c>
      <c r="AW951" s="12" t="s">
        <v>34</v>
      </c>
      <c r="AX951" s="12" t="s">
        <v>76</v>
      </c>
      <c r="AY951" s="155" t="s">
        <v>191</v>
      </c>
    </row>
    <row r="952" spans="2:65" s="12" customFormat="1">
      <c r="B952" s="153"/>
      <c r="D952" s="154" t="s">
        <v>205</v>
      </c>
      <c r="E952" s="155" t="s">
        <v>1</v>
      </c>
      <c r="F952" s="156" t="s">
        <v>222</v>
      </c>
      <c r="H952" s="155" t="s">
        <v>1</v>
      </c>
      <c r="I952" s="157"/>
      <c r="L952" s="153"/>
      <c r="M952" s="158"/>
      <c r="T952" s="159"/>
      <c r="AT952" s="155" t="s">
        <v>205</v>
      </c>
      <c r="AU952" s="155" t="s">
        <v>85</v>
      </c>
      <c r="AV952" s="12" t="s">
        <v>83</v>
      </c>
      <c r="AW952" s="12" t="s">
        <v>34</v>
      </c>
      <c r="AX952" s="12" t="s">
        <v>76</v>
      </c>
      <c r="AY952" s="155" t="s">
        <v>191</v>
      </c>
    </row>
    <row r="953" spans="2:65" s="12" customFormat="1">
      <c r="B953" s="153"/>
      <c r="D953" s="154" t="s">
        <v>205</v>
      </c>
      <c r="E953" s="155" t="s">
        <v>1</v>
      </c>
      <c r="F953" s="156" t="s">
        <v>839</v>
      </c>
      <c r="H953" s="155" t="s">
        <v>1</v>
      </c>
      <c r="I953" s="157"/>
      <c r="L953" s="153"/>
      <c r="M953" s="158"/>
      <c r="T953" s="159"/>
      <c r="AT953" s="155" t="s">
        <v>205</v>
      </c>
      <c r="AU953" s="155" t="s">
        <v>85</v>
      </c>
      <c r="AV953" s="12" t="s">
        <v>83</v>
      </c>
      <c r="AW953" s="12" t="s">
        <v>34</v>
      </c>
      <c r="AX953" s="12" t="s">
        <v>76</v>
      </c>
      <c r="AY953" s="155" t="s">
        <v>191</v>
      </c>
    </row>
    <row r="954" spans="2:65" s="13" customFormat="1">
      <c r="B954" s="160"/>
      <c r="D954" s="154" t="s">
        <v>205</v>
      </c>
      <c r="E954" s="161" t="s">
        <v>1</v>
      </c>
      <c r="F954" s="162" t="s">
        <v>827</v>
      </c>
      <c r="H954" s="163">
        <v>28.36</v>
      </c>
      <c r="I954" s="164"/>
      <c r="L954" s="160"/>
      <c r="M954" s="165"/>
      <c r="T954" s="166"/>
      <c r="AT954" s="161" t="s">
        <v>205</v>
      </c>
      <c r="AU954" s="161" t="s">
        <v>85</v>
      </c>
      <c r="AV954" s="13" t="s">
        <v>85</v>
      </c>
      <c r="AW954" s="13" t="s">
        <v>34</v>
      </c>
      <c r="AX954" s="13" t="s">
        <v>76</v>
      </c>
      <c r="AY954" s="161" t="s">
        <v>191</v>
      </c>
    </row>
    <row r="955" spans="2:65" s="14" customFormat="1">
      <c r="B955" s="167"/>
      <c r="D955" s="154" t="s">
        <v>205</v>
      </c>
      <c r="E955" s="168" t="s">
        <v>1</v>
      </c>
      <c r="F955" s="169" t="s">
        <v>217</v>
      </c>
      <c r="H955" s="170">
        <v>28.36</v>
      </c>
      <c r="I955" s="171"/>
      <c r="L955" s="167"/>
      <c r="M955" s="172"/>
      <c r="T955" s="173"/>
      <c r="AT955" s="168" t="s">
        <v>205</v>
      </c>
      <c r="AU955" s="168" t="s">
        <v>85</v>
      </c>
      <c r="AV955" s="14" t="s">
        <v>200</v>
      </c>
      <c r="AW955" s="14" t="s">
        <v>34</v>
      </c>
      <c r="AX955" s="14" t="s">
        <v>83</v>
      </c>
      <c r="AY955" s="168" t="s">
        <v>191</v>
      </c>
    </row>
    <row r="956" spans="2:65" s="1" customFormat="1" ht="40.9" customHeight="1">
      <c r="B956" s="32"/>
      <c r="C956" s="136" t="s">
        <v>840</v>
      </c>
      <c r="D956" s="136" t="s">
        <v>195</v>
      </c>
      <c r="E956" s="137" t="s">
        <v>841</v>
      </c>
      <c r="F956" s="138" t="s">
        <v>842</v>
      </c>
      <c r="G956" s="139" t="s">
        <v>289</v>
      </c>
      <c r="H956" s="140">
        <v>23.279</v>
      </c>
      <c r="I956" s="141"/>
      <c r="J956" s="142">
        <f>ROUND(I956*H956,2)</f>
        <v>0</v>
      </c>
      <c r="K956" s="138" t="s">
        <v>199</v>
      </c>
      <c r="L956" s="32"/>
      <c r="M956" s="143" t="s">
        <v>1</v>
      </c>
      <c r="N956" s="144" t="s">
        <v>41</v>
      </c>
      <c r="P956" s="145">
        <f>O956*H956</f>
        <v>0</v>
      </c>
      <c r="Q956" s="145">
        <v>0</v>
      </c>
      <c r="R956" s="145">
        <f>Q956*H956</f>
        <v>0</v>
      </c>
      <c r="S956" s="145">
        <v>0.01</v>
      </c>
      <c r="T956" s="146">
        <f>S956*H956</f>
        <v>0.23279</v>
      </c>
      <c r="AR956" s="147" t="s">
        <v>200</v>
      </c>
      <c r="AT956" s="147" t="s">
        <v>195</v>
      </c>
      <c r="AU956" s="147" t="s">
        <v>85</v>
      </c>
      <c r="AY956" s="17" t="s">
        <v>191</v>
      </c>
      <c r="BE956" s="148">
        <f>IF(N956="základní",J956,0)</f>
        <v>0</v>
      </c>
      <c r="BF956" s="148">
        <f>IF(N956="snížená",J956,0)</f>
        <v>0</v>
      </c>
      <c r="BG956" s="148">
        <f>IF(N956="zákl. přenesená",J956,0)</f>
        <v>0</v>
      </c>
      <c r="BH956" s="148">
        <f>IF(N956="sníž. přenesená",J956,0)</f>
        <v>0</v>
      </c>
      <c r="BI956" s="148">
        <f>IF(N956="nulová",J956,0)</f>
        <v>0</v>
      </c>
      <c r="BJ956" s="17" t="s">
        <v>83</v>
      </c>
      <c r="BK956" s="148">
        <f>ROUND(I956*H956,2)</f>
        <v>0</v>
      </c>
      <c r="BL956" s="17" t="s">
        <v>200</v>
      </c>
      <c r="BM956" s="147" t="s">
        <v>843</v>
      </c>
    </row>
    <row r="957" spans="2:65" s="1" customFormat="1">
      <c r="B957" s="32"/>
      <c r="D957" s="149" t="s">
        <v>203</v>
      </c>
      <c r="F957" s="150" t="s">
        <v>844</v>
      </c>
      <c r="I957" s="151"/>
      <c r="L957" s="32"/>
      <c r="M957" s="152"/>
      <c r="T957" s="56"/>
      <c r="AT957" s="17" t="s">
        <v>203</v>
      </c>
      <c r="AU957" s="17" t="s">
        <v>85</v>
      </c>
    </row>
    <row r="958" spans="2:65" s="12" customFormat="1">
      <c r="B958" s="153"/>
      <c r="D958" s="154" t="s">
        <v>205</v>
      </c>
      <c r="E958" s="155" t="s">
        <v>1</v>
      </c>
      <c r="F958" s="156" t="s">
        <v>206</v>
      </c>
      <c r="H958" s="155" t="s">
        <v>1</v>
      </c>
      <c r="I958" s="157"/>
      <c r="L958" s="153"/>
      <c r="M958" s="158"/>
      <c r="T958" s="159"/>
      <c r="AT958" s="155" t="s">
        <v>205</v>
      </c>
      <c r="AU958" s="155" t="s">
        <v>85</v>
      </c>
      <c r="AV958" s="12" t="s">
        <v>83</v>
      </c>
      <c r="AW958" s="12" t="s">
        <v>34</v>
      </c>
      <c r="AX958" s="12" t="s">
        <v>76</v>
      </c>
      <c r="AY958" s="155" t="s">
        <v>191</v>
      </c>
    </row>
    <row r="959" spans="2:65" s="12" customFormat="1">
      <c r="B959" s="153"/>
      <c r="D959" s="154" t="s">
        <v>205</v>
      </c>
      <c r="E959" s="155" t="s">
        <v>1</v>
      </c>
      <c r="F959" s="156" t="s">
        <v>207</v>
      </c>
      <c r="H959" s="155" t="s">
        <v>1</v>
      </c>
      <c r="I959" s="157"/>
      <c r="L959" s="153"/>
      <c r="M959" s="158"/>
      <c r="T959" s="159"/>
      <c r="AT959" s="155" t="s">
        <v>205</v>
      </c>
      <c r="AU959" s="155" t="s">
        <v>85</v>
      </c>
      <c r="AV959" s="12" t="s">
        <v>83</v>
      </c>
      <c r="AW959" s="12" t="s">
        <v>34</v>
      </c>
      <c r="AX959" s="12" t="s">
        <v>76</v>
      </c>
      <c r="AY959" s="155" t="s">
        <v>191</v>
      </c>
    </row>
    <row r="960" spans="2:65" s="12" customFormat="1">
      <c r="B960" s="153"/>
      <c r="D960" s="154" t="s">
        <v>205</v>
      </c>
      <c r="E960" s="155" t="s">
        <v>1</v>
      </c>
      <c r="F960" s="156" t="s">
        <v>392</v>
      </c>
      <c r="H960" s="155" t="s">
        <v>1</v>
      </c>
      <c r="I960" s="157"/>
      <c r="L960" s="153"/>
      <c r="M960" s="158"/>
      <c r="T960" s="159"/>
      <c r="AT960" s="155" t="s">
        <v>205</v>
      </c>
      <c r="AU960" s="155" t="s">
        <v>85</v>
      </c>
      <c r="AV960" s="12" t="s">
        <v>83</v>
      </c>
      <c r="AW960" s="12" t="s">
        <v>34</v>
      </c>
      <c r="AX960" s="12" t="s">
        <v>76</v>
      </c>
      <c r="AY960" s="155" t="s">
        <v>191</v>
      </c>
    </row>
    <row r="961" spans="2:65" s="12" customFormat="1">
      <c r="B961" s="153"/>
      <c r="D961" s="154" t="s">
        <v>205</v>
      </c>
      <c r="E961" s="155" t="s">
        <v>1</v>
      </c>
      <c r="F961" s="156" t="s">
        <v>208</v>
      </c>
      <c r="H961" s="155" t="s">
        <v>1</v>
      </c>
      <c r="I961" s="157"/>
      <c r="L961" s="153"/>
      <c r="M961" s="158"/>
      <c r="T961" s="159"/>
      <c r="AT961" s="155" t="s">
        <v>205</v>
      </c>
      <c r="AU961" s="155" t="s">
        <v>85</v>
      </c>
      <c r="AV961" s="12" t="s">
        <v>83</v>
      </c>
      <c r="AW961" s="12" t="s">
        <v>34</v>
      </c>
      <c r="AX961" s="12" t="s">
        <v>76</v>
      </c>
      <c r="AY961" s="155" t="s">
        <v>191</v>
      </c>
    </row>
    <row r="962" spans="2:65" s="13" customFormat="1">
      <c r="B962" s="160"/>
      <c r="D962" s="154" t="s">
        <v>205</v>
      </c>
      <c r="E962" s="161" t="s">
        <v>1</v>
      </c>
      <c r="F962" s="162" t="s">
        <v>545</v>
      </c>
      <c r="H962" s="163">
        <v>8.1415000000000006</v>
      </c>
      <c r="I962" s="164"/>
      <c r="L962" s="160"/>
      <c r="M962" s="165"/>
      <c r="T962" s="166"/>
      <c r="AT962" s="161" t="s">
        <v>205</v>
      </c>
      <c r="AU962" s="161" t="s">
        <v>85</v>
      </c>
      <c r="AV962" s="13" t="s">
        <v>85</v>
      </c>
      <c r="AW962" s="13" t="s">
        <v>34</v>
      </c>
      <c r="AX962" s="13" t="s">
        <v>76</v>
      </c>
      <c r="AY962" s="161" t="s">
        <v>191</v>
      </c>
    </row>
    <row r="963" spans="2:65" s="13" customFormat="1">
      <c r="B963" s="160"/>
      <c r="D963" s="154" t="s">
        <v>205</v>
      </c>
      <c r="E963" s="161" t="s">
        <v>1</v>
      </c>
      <c r="F963" s="162" t="s">
        <v>546</v>
      </c>
      <c r="H963" s="163">
        <v>5.5850499999999998</v>
      </c>
      <c r="I963" s="164"/>
      <c r="L963" s="160"/>
      <c r="M963" s="165"/>
      <c r="T963" s="166"/>
      <c r="AT963" s="161" t="s">
        <v>205</v>
      </c>
      <c r="AU963" s="161" t="s">
        <v>85</v>
      </c>
      <c r="AV963" s="13" t="s">
        <v>85</v>
      </c>
      <c r="AW963" s="13" t="s">
        <v>34</v>
      </c>
      <c r="AX963" s="13" t="s">
        <v>76</v>
      </c>
      <c r="AY963" s="161" t="s">
        <v>191</v>
      </c>
    </row>
    <row r="964" spans="2:65" s="13" customFormat="1">
      <c r="B964" s="160"/>
      <c r="D964" s="154" t="s">
        <v>205</v>
      </c>
      <c r="E964" s="161" t="s">
        <v>1</v>
      </c>
      <c r="F964" s="162" t="s">
        <v>547</v>
      </c>
      <c r="H964" s="163">
        <v>9.5522500000000008</v>
      </c>
      <c r="I964" s="164"/>
      <c r="L964" s="160"/>
      <c r="M964" s="165"/>
      <c r="T964" s="166"/>
      <c r="AT964" s="161" t="s">
        <v>205</v>
      </c>
      <c r="AU964" s="161" t="s">
        <v>85</v>
      </c>
      <c r="AV964" s="13" t="s">
        <v>85</v>
      </c>
      <c r="AW964" s="13" t="s">
        <v>34</v>
      </c>
      <c r="AX964" s="13" t="s">
        <v>76</v>
      </c>
      <c r="AY964" s="161" t="s">
        <v>191</v>
      </c>
    </row>
    <row r="965" spans="2:65" s="14" customFormat="1">
      <c r="B965" s="167"/>
      <c r="D965" s="154" t="s">
        <v>205</v>
      </c>
      <c r="E965" s="168" t="s">
        <v>1</v>
      </c>
      <c r="F965" s="169" t="s">
        <v>217</v>
      </c>
      <c r="H965" s="170">
        <v>23.2788</v>
      </c>
      <c r="I965" s="171"/>
      <c r="L965" s="167"/>
      <c r="M965" s="172"/>
      <c r="T965" s="173"/>
      <c r="AT965" s="168" t="s">
        <v>205</v>
      </c>
      <c r="AU965" s="168" t="s">
        <v>85</v>
      </c>
      <c r="AV965" s="14" t="s">
        <v>200</v>
      </c>
      <c r="AW965" s="14" t="s">
        <v>34</v>
      </c>
      <c r="AX965" s="14" t="s">
        <v>83</v>
      </c>
      <c r="AY965" s="168" t="s">
        <v>191</v>
      </c>
    </row>
    <row r="966" spans="2:65" s="1" customFormat="1" ht="26.45" customHeight="1">
      <c r="B966" s="32"/>
      <c r="C966" s="136" t="s">
        <v>845</v>
      </c>
      <c r="D966" s="136" t="s">
        <v>195</v>
      </c>
      <c r="E966" s="137" t="s">
        <v>846</v>
      </c>
      <c r="F966" s="138" t="s">
        <v>847</v>
      </c>
      <c r="G966" s="139" t="s">
        <v>289</v>
      </c>
      <c r="H966" s="140">
        <v>111.38500000000001</v>
      </c>
      <c r="I966" s="141"/>
      <c r="J966" s="142">
        <f>ROUND(I966*H966,2)</f>
        <v>0</v>
      </c>
      <c r="K966" s="138" t="s">
        <v>1</v>
      </c>
      <c r="L966" s="32"/>
      <c r="M966" s="143" t="s">
        <v>1</v>
      </c>
      <c r="N966" s="144" t="s">
        <v>41</v>
      </c>
      <c r="P966" s="145">
        <f>O966*H966</f>
        <v>0</v>
      </c>
      <c r="Q966" s="145">
        <v>0</v>
      </c>
      <c r="R966" s="145">
        <f>Q966*H966</f>
        <v>0</v>
      </c>
      <c r="S966" s="145">
        <v>6.0999999999999999E-2</v>
      </c>
      <c r="T966" s="146">
        <f>S966*H966</f>
        <v>6.7944849999999999</v>
      </c>
      <c r="AR966" s="147" t="s">
        <v>200</v>
      </c>
      <c r="AT966" s="147" t="s">
        <v>195</v>
      </c>
      <c r="AU966" s="147" t="s">
        <v>85</v>
      </c>
      <c r="AY966" s="17" t="s">
        <v>191</v>
      </c>
      <c r="BE966" s="148">
        <f>IF(N966="základní",J966,0)</f>
        <v>0</v>
      </c>
      <c r="BF966" s="148">
        <f>IF(N966="snížená",J966,0)</f>
        <v>0</v>
      </c>
      <c r="BG966" s="148">
        <f>IF(N966="zákl. přenesená",J966,0)</f>
        <v>0</v>
      </c>
      <c r="BH966" s="148">
        <f>IF(N966="sníž. přenesená",J966,0)</f>
        <v>0</v>
      </c>
      <c r="BI966" s="148">
        <f>IF(N966="nulová",J966,0)</f>
        <v>0</v>
      </c>
      <c r="BJ966" s="17" t="s">
        <v>83</v>
      </c>
      <c r="BK966" s="148">
        <f>ROUND(I966*H966,2)</f>
        <v>0</v>
      </c>
      <c r="BL966" s="17" t="s">
        <v>200</v>
      </c>
      <c r="BM966" s="147" t="s">
        <v>848</v>
      </c>
    </row>
    <row r="967" spans="2:65" s="12" customFormat="1">
      <c r="B967" s="153"/>
      <c r="D967" s="154" t="s">
        <v>205</v>
      </c>
      <c r="E967" s="155" t="s">
        <v>1</v>
      </c>
      <c r="F967" s="156" t="s">
        <v>206</v>
      </c>
      <c r="H967" s="155" t="s">
        <v>1</v>
      </c>
      <c r="I967" s="157"/>
      <c r="L967" s="153"/>
      <c r="M967" s="158"/>
      <c r="T967" s="159"/>
      <c r="AT967" s="155" t="s">
        <v>205</v>
      </c>
      <c r="AU967" s="155" t="s">
        <v>85</v>
      </c>
      <c r="AV967" s="12" t="s">
        <v>83</v>
      </c>
      <c r="AW967" s="12" t="s">
        <v>34</v>
      </c>
      <c r="AX967" s="12" t="s">
        <v>76</v>
      </c>
      <c r="AY967" s="155" t="s">
        <v>191</v>
      </c>
    </row>
    <row r="968" spans="2:65" s="12" customFormat="1">
      <c r="B968" s="153"/>
      <c r="D968" s="154" t="s">
        <v>205</v>
      </c>
      <c r="E968" s="155" t="s">
        <v>1</v>
      </c>
      <c r="F968" s="156" t="s">
        <v>207</v>
      </c>
      <c r="H968" s="155" t="s">
        <v>1</v>
      </c>
      <c r="I968" s="157"/>
      <c r="L968" s="153"/>
      <c r="M968" s="158"/>
      <c r="T968" s="159"/>
      <c r="AT968" s="155" t="s">
        <v>205</v>
      </c>
      <c r="AU968" s="155" t="s">
        <v>85</v>
      </c>
      <c r="AV968" s="12" t="s">
        <v>83</v>
      </c>
      <c r="AW968" s="12" t="s">
        <v>34</v>
      </c>
      <c r="AX968" s="12" t="s">
        <v>76</v>
      </c>
      <c r="AY968" s="155" t="s">
        <v>191</v>
      </c>
    </row>
    <row r="969" spans="2:65" s="12" customFormat="1">
      <c r="B969" s="153"/>
      <c r="D969" s="154" t="s">
        <v>205</v>
      </c>
      <c r="E969" s="155" t="s">
        <v>1</v>
      </c>
      <c r="F969" s="156" t="s">
        <v>392</v>
      </c>
      <c r="H969" s="155" t="s">
        <v>1</v>
      </c>
      <c r="I969" s="157"/>
      <c r="L969" s="153"/>
      <c r="M969" s="158"/>
      <c r="T969" s="159"/>
      <c r="AT969" s="155" t="s">
        <v>205</v>
      </c>
      <c r="AU969" s="155" t="s">
        <v>85</v>
      </c>
      <c r="AV969" s="12" t="s">
        <v>83</v>
      </c>
      <c r="AW969" s="12" t="s">
        <v>34</v>
      </c>
      <c r="AX969" s="12" t="s">
        <v>76</v>
      </c>
      <c r="AY969" s="155" t="s">
        <v>191</v>
      </c>
    </row>
    <row r="970" spans="2:65" s="12" customFormat="1">
      <c r="B970" s="153"/>
      <c r="D970" s="154" t="s">
        <v>205</v>
      </c>
      <c r="E970" s="155" t="s">
        <v>1</v>
      </c>
      <c r="F970" s="156" t="s">
        <v>849</v>
      </c>
      <c r="H970" s="155" t="s">
        <v>1</v>
      </c>
      <c r="I970" s="157"/>
      <c r="L970" s="153"/>
      <c r="M970" s="158"/>
      <c r="T970" s="159"/>
      <c r="AT970" s="155" t="s">
        <v>205</v>
      </c>
      <c r="AU970" s="155" t="s">
        <v>85</v>
      </c>
      <c r="AV970" s="12" t="s">
        <v>83</v>
      </c>
      <c r="AW970" s="12" t="s">
        <v>34</v>
      </c>
      <c r="AX970" s="12" t="s">
        <v>76</v>
      </c>
      <c r="AY970" s="155" t="s">
        <v>191</v>
      </c>
    </row>
    <row r="971" spans="2:65" s="12" customFormat="1">
      <c r="B971" s="153"/>
      <c r="D971" s="154" t="s">
        <v>205</v>
      </c>
      <c r="E971" s="155" t="s">
        <v>1</v>
      </c>
      <c r="F971" s="156" t="s">
        <v>208</v>
      </c>
      <c r="H971" s="155" t="s">
        <v>1</v>
      </c>
      <c r="I971" s="157"/>
      <c r="L971" s="153"/>
      <c r="M971" s="158"/>
      <c r="T971" s="159"/>
      <c r="AT971" s="155" t="s">
        <v>205</v>
      </c>
      <c r="AU971" s="155" t="s">
        <v>85</v>
      </c>
      <c r="AV971" s="12" t="s">
        <v>83</v>
      </c>
      <c r="AW971" s="12" t="s">
        <v>34</v>
      </c>
      <c r="AX971" s="12" t="s">
        <v>76</v>
      </c>
      <c r="AY971" s="155" t="s">
        <v>191</v>
      </c>
    </row>
    <row r="972" spans="2:65" s="13" customFormat="1">
      <c r="B972" s="160"/>
      <c r="D972" s="154" t="s">
        <v>205</v>
      </c>
      <c r="E972" s="161" t="s">
        <v>1</v>
      </c>
      <c r="F972" s="162" t="s">
        <v>850</v>
      </c>
      <c r="H972" s="163">
        <v>58.204999999999998</v>
      </c>
      <c r="I972" s="164"/>
      <c r="L972" s="160"/>
      <c r="M972" s="165"/>
      <c r="T972" s="166"/>
      <c r="AT972" s="161" t="s">
        <v>205</v>
      </c>
      <c r="AU972" s="161" t="s">
        <v>85</v>
      </c>
      <c r="AV972" s="13" t="s">
        <v>85</v>
      </c>
      <c r="AW972" s="13" t="s">
        <v>34</v>
      </c>
      <c r="AX972" s="13" t="s">
        <v>76</v>
      </c>
      <c r="AY972" s="161" t="s">
        <v>191</v>
      </c>
    </row>
    <row r="973" spans="2:65" s="13" customFormat="1">
      <c r="B973" s="160"/>
      <c r="D973" s="154" t="s">
        <v>205</v>
      </c>
      <c r="E973" s="161" t="s">
        <v>1</v>
      </c>
      <c r="F973" s="162" t="s">
        <v>851</v>
      </c>
      <c r="H973" s="163">
        <v>53.18</v>
      </c>
      <c r="I973" s="164"/>
      <c r="L973" s="160"/>
      <c r="M973" s="165"/>
      <c r="T973" s="166"/>
      <c r="AT973" s="161" t="s">
        <v>205</v>
      </c>
      <c r="AU973" s="161" t="s">
        <v>85</v>
      </c>
      <c r="AV973" s="13" t="s">
        <v>85</v>
      </c>
      <c r="AW973" s="13" t="s">
        <v>34</v>
      </c>
      <c r="AX973" s="13" t="s">
        <v>76</v>
      </c>
      <c r="AY973" s="161" t="s">
        <v>191</v>
      </c>
    </row>
    <row r="974" spans="2:65" s="14" customFormat="1">
      <c r="B974" s="167"/>
      <c r="D974" s="154" t="s">
        <v>205</v>
      </c>
      <c r="E974" s="168" t="s">
        <v>1</v>
      </c>
      <c r="F974" s="169" t="s">
        <v>217</v>
      </c>
      <c r="H974" s="170">
        <v>111.38500000000001</v>
      </c>
      <c r="I974" s="171"/>
      <c r="L974" s="167"/>
      <c r="M974" s="172"/>
      <c r="T974" s="173"/>
      <c r="AT974" s="168" t="s">
        <v>205</v>
      </c>
      <c r="AU974" s="168" t="s">
        <v>85</v>
      </c>
      <c r="AV974" s="14" t="s">
        <v>200</v>
      </c>
      <c r="AW974" s="14" t="s">
        <v>34</v>
      </c>
      <c r="AX974" s="14" t="s">
        <v>83</v>
      </c>
      <c r="AY974" s="168" t="s">
        <v>191</v>
      </c>
    </row>
    <row r="975" spans="2:65" s="1" customFormat="1" ht="26.45" customHeight="1">
      <c r="B975" s="32"/>
      <c r="C975" s="136" t="s">
        <v>852</v>
      </c>
      <c r="D975" s="136" t="s">
        <v>195</v>
      </c>
      <c r="E975" s="137" t="s">
        <v>853</v>
      </c>
      <c r="F975" s="138" t="s">
        <v>854</v>
      </c>
      <c r="G975" s="139" t="s">
        <v>403</v>
      </c>
      <c r="H975" s="140">
        <v>22.64</v>
      </c>
      <c r="I975" s="141"/>
      <c r="J975" s="142">
        <f>ROUND(I975*H975,2)</f>
        <v>0</v>
      </c>
      <c r="K975" s="138" t="s">
        <v>199</v>
      </c>
      <c r="L975" s="32"/>
      <c r="M975" s="143" t="s">
        <v>1</v>
      </c>
      <c r="N975" s="144" t="s">
        <v>41</v>
      </c>
      <c r="P975" s="145">
        <f>O975*H975</f>
        <v>0</v>
      </c>
      <c r="Q975" s="145">
        <v>6.4999999999999997E-4</v>
      </c>
      <c r="R975" s="145">
        <f>Q975*H975</f>
        <v>1.4716E-2</v>
      </c>
      <c r="S975" s="145">
        <v>1E-3</v>
      </c>
      <c r="T975" s="146">
        <f>S975*H975</f>
        <v>2.264E-2</v>
      </c>
      <c r="AR975" s="147" t="s">
        <v>200</v>
      </c>
      <c r="AT975" s="147" t="s">
        <v>195</v>
      </c>
      <c r="AU975" s="147" t="s">
        <v>85</v>
      </c>
      <c r="AY975" s="17" t="s">
        <v>191</v>
      </c>
      <c r="BE975" s="148">
        <f>IF(N975="základní",J975,0)</f>
        <v>0</v>
      </c>
      <c r="BF975" s="148">
        <f>IF(N975="snížená",J975,0)</f>
        <v>0</v>
      </c>
      <c r="BG975" s="148">
        <f>IF(N975="zákl. přenesená",J975,0)</f>
        <v>0</v>
      </c>
      <c r="BH975" s="148">
        <f>IF(N975="sníž. přenesená",J975,0)</f>
        <v>0</v>
      </c>
      <c r="BI975" s="148">
        <f>IF(N975="nulová",J975,0)</f>
        <v>0</v>
      </c>
      <c r="BJ975" s="17" t="s">
        <v>83</v>
      </c>
      <c r="BK975" s="148">
        <f>ROUND(I975*H975,2)</f>
        <v>0</v>
      </c>
      <c r="BL975" s="17" t="s">
        <v>200</v>
      </c>
      <c r="BM975" s="147" t="s">
        <v>855</v>
      </c>
    </row>
    <row r="976" spans="2:65" s="1" customFormat="1">
      <c r="B976" s="32"/>
      <c r="D976" s="149" t="s">
        <v>203</v>
      </c>
      <c r="F976" s="150" t="s">
        <v>856</v>
      </c>
      <c r="I976" s="151"/>
      <c r="L976" s="32"/>
      <c r="M976" s="152"/>
      <c r="T976" s="56"/>
      <c r="AT976" s="17" t="s">
        <v>203</v>
      </c>
      <c r="AU976" s="17" t="s">
        <v>85</v>
      </c>
    </row>
    <row r="977" spans="2:65" s="12" customFormat="1">
      <c r="B977" s="153"/>
      <c r="D977" s="154" t="s">
        <v>205</v>
      </c>
      <c r="E977" s="155" t="s">
        <v>1</v>
      </c>
      <c r="F977" s="156" t="s">
        <v>206</v>
      </c>
      <c r="H977" s="155" t="s">
        <v>1</v>
      </c>
      <c r="I977" s="157"/>
      <c r="L977" s="153"/>
      <c r="M977" s="158"/>
      <c r="T977" s="159"/>
      <c r="AT977" s="155" t="s">
        <v>205</v>
      </c>
      <c r="AU977" s="155" t="s">
        <v>85</v>
      </c>
      <c r="AV977" s="12" t="s">
        <v>83</v>
      </c>
      <c r="AW977" s="12" t="s">
        <v>34</v>
      </c>
      <c r="AX977" s="12" t="s">
        <v>76</v>
      </c>
      <c r="AY977" s="155" t="s">
        <v>191</v>
      </c>
    </row>
    <row r="978" spans="2:65" s="12" customFormat="1">
      <c r="B978" s="153"/>
      <c r="D978" s="154" t="s">
        <v>205</v>
      </c>
      <c r="E978" s="155" t="s">
        <v>1</v>
      </c>
      <c r="F978" s="156" t="s">
        <v>207</v>
      </c>
      <c r="H978" s="155" t="s">
        <v>1</v>
      </c>
      <c r="I978" s="157"/>
      <c r="L978" s="153"/>
      <c r="M978" s="158"/>
      <c r="T978" s="159"/>
      <c r="AT978" s="155" t="s">
        <v>205</v>
      </c>
      <c r="AU978" s="155" t="s">
        <v>85</v>
      </c>
      <c r="AV978" s="12" t="s">
        <v>83</v>
      </c>
      <c r="AW978" s="12" t="s">
        <v>34</v>
      </c>
      <c r="AX978" s="12" t="s">
        <v>76</v>
      </c>
      <c r="AY978" s="155" t="s">
        <v>191</v>
      </c>
    </row>
    <row r="979" spans="2:65" s="12" customFormat="1">
      <c r="B979" s="153"/>
      <c r="D979" s="154" t="s">
        <v>205</v>
      </c>
      <c r="E979" s="155" t="s">
        <v>1</v>
      </c>
      <c r="F979" s="156" t="s">
        <v>208</v>
      </c>
      <c r="H979" s="155" t="s">
        <v>1</v>
      </c>
      <c r="I979" s="157"/>
      <c r="L979" s="153"/>
      <c r="M979" s="158"/>
      <c r="T979" s="159"/>
      <c r="AT979" s="155" t="s">
        <v>205</v>
      </c>
      <c r="AU979" s="155" t="s">
        <v>85</v>
      </c>
      <c r="AV979" s="12" t="s">
        <v>83</v>
      </c>
      <c r="AW979" s="12" t="s">
        <v>34</v>
      </c>
      <c r="AX979" s="12" t="s">
        <v>76</v>
      </c>
      <c r="AY979" s="155" t="s">
        <v>191</v>
      </c>
    </row>
    <row r="980" spans="2:65" s="12" customFormat="1">
      <c r="B980" s="153"/>
      <c r="D980" s="154" t="s">
        <v>205</v>
      </c>
      <c r="E980" s="155" t="s">
        <v>1</v>
      </c>
      <c r="F980" s="156" t="s">
        <v>857</v>
      </c>
      <c r="H980" s="155" t="s">
        <v>1</v>
      </c>
      <c r="I980" s="157"/>
      <c r="L980" s="153"/>
      <c r="M980" s="158"/>
      <c r="T980" s="159"/>
      <c r="AT980" s="155" t="s">
        <v>205</v>
      </c>
      <c r="AU980" s="155" t="s">
        <v>85</v>
      </c>
      <c r="AV980" s="12" t="s">
        <v>83</v>
      </c>
      <c r="AW980" s="12" t="s">
        <v>34</v>
      </c>
      <c r="AX980" s="12" t="s">
        <v>76</v>
      </c>
      <c r="AY980" s="155" t="s">
        <v>191</v>
      </c>
    </row>
    <row r="981" spans="2:65" s="13" customFormat="1">
      <c r="B981" s="160"/>
      <c r="D981" s="154" t="s">
        <v>205</v>
      </c>
      <c r="E981" s="161" t="s">
        <v>1</v>
      </c>
      <c r="F981" s="162" t="s">
        <v>858</v>
      </c>
      <c r="H981" s="163">
        <v>22.64</v>
      </c>
      <c r="I981" s="164"/>
      <c r="L981" s="160"/>
      <c r="M981" s="165"/>
      <c r="T981" s="166"/>
      <c r="AT981" s="161" t="s">
        <v>205</v>
      </c>
      <c r="AU981" s="161" t="s">
        <v>85</v>
      </c>
      <c r="AV981" s="13" t="s">
        <v>85</v>
      </c>
      <c r="AW981" s="13" t="s">
        <v>34</v>
      </c>
      <c r="AX981" s="13" t="s">
        <v>76</v>
      </c>
      <c r="AY981" s="161" t="s">
        <v>191</v>
      </c>
    </row>
    <row r="982" spans="2:65" s="14" customFormat="1">
      <c r="B982" s="167"/>
      <c r="D982" s="154" t="s">
        <v>205</v>
      </c>
      <c r="E982" s="168" t="s">
        <v>1</v>
      </c>
      <c r="F982" s="169" t="s">
        <v>217</v>
      </c>
      <c r="H982" s="170">
        <v>22.64</v>
      </c>
      <c r="I982" s="171"/>
      <c r="L982" s="167"/>
      <c r="M982" s="172"/>
      <c r="T982" s="173"/>
      <c r="AT982" s="168" t="s">
        <v>205</v>
      </c>
      <c r="AU982" s="168" t="s">
        <v>85</v>
      </c>
      <c r="AV982" s="14" t="s">
        <v>200</v>
      </c>
      <c r="AW982" s="14" t="s">
        <v>34</v>
      </c>
      <c r="AX982" s="14" t="s">
        <v>83</v>
      </c>
      <c r="AY982" s="168" t="s">
        <v>191</v>
      </c>
    </row>
    <row r="983" spans="2:65" s="1" customFormat="1" ht="26.45" customHeight="1">
      <c r="B983" s="32"/>
      <c r="C983" s="181" t="s">
        <v>859</v>
      </c>
      <c r="D983" s="181" t="s">
        <v>388</v>
      </c>
      <c r="E983" s="182" t="s">
        <v>860</v>
      </c>
      <c r="F983" s="183" t="s">
        <v>861</v>
      </c>
      <c r="G983" s="184" t="s">
        <v>271</v>
      </c>
      <c r="H983" s="185">
        <v>7.3999999999999996E-2</v>
      </c>
      <c r="I983" s="186"/>
      <c r="J983" s="187">
        <f>ROUND(I983*H983,2)</f>
        <v>0</v>
      </c>
      <c r="K983" s="183" t="s">
        <v>199</v>
      </c>
      <c r="L983" s="188"/>
      <c r="M983" s="189" t="s">
        <v>1</v>
      </c>
      <c r="N983" s="190" t="s">
        <v>41</v>
      </c>
      <c r="P983" s="145">
        <f>O983*H983</f>
        <v>0</v>
      </c>
      <c r="Q983" s="145">
        <v>1</v>
      </c>
      <c r="R983" s="145">
        <f>Q983*H983</f>
        <v>7.3999999999999996E-2</v>
      </c>
      <c r="S983" s="145">
        <v>0</v>
      </c>
      <c r="T983" s="146">
        <f>S983*H983</f>
        <v>0</v>
      </c>
      <c r="AR983" s="147" t="s">
        <v>253</v>
      </c>
      <c r="AT983" s="147" t="s">
        <v>388</v>
      </c>
      <c r="AU983" s="147" t="s">
        <v>85</v>
      </c>
      <c r="AY983" s="17" t="s">
        <v>191</v>
      </c>
      <c r="BE983" s="148">
        <f>IF(N983="základní",J983,0)</f>
        <v>0</v>
      </c>
      <c r="BF983" s="148">
        <f>IF(N983="snížená",J983,0)</f>
        <v>0</v>
      </c>
      <c r="BG983" s="148">
        <f>IF(N983="zákl. přenesená",J983,0)</f>
        <v>0</v>
      </c>
      <c r="BH983" s="148">
        <f>IF(N983="sníž. přenesená",J983,0)</f>
        <v>0</v>
      </c>
      <c r="BI983" s="148">
        <f>IF(N983="nulová",J983,0)</f>
        <v>0</v>
      </c>
      <c r="BJ983" s="17" t="s">
        <v>83</v>
      </c>
      <c r="BK983" s="148">
        <f>ROUND(I983*H983,2)</f>
        <v>0</v>
      </c>
      <c r="BL983" s="17" t="s">
        <v>200</v>
      </c>
      <c r="BM983" s="147" t="s">
        <v>862</v>
      </c>
    </row>
    <row r="984" spans="2:65" s="13" customFormat="1">
      <c r="B984" s="160"/>
      <c r="D984" s="154" t="s">
        <v>205</v>
      </c>
      <c r="F984" s="162" t="s">
        <v>863</v>
      </c>
      <c r="H984" s="163">
        <v>7.3999999999999996E-2</v>
      </c>
      <c r="I984" s="164"/>
      <c r="L984" s="160"/>
      <c r="M984" s="165"/>
      <c r="T984" s="166"/>
      <c r="AT984" s="161" t="s">
        <v>205</v>
      </c>
      <c r="AU984" s="161" t="s">
        <v>85</v>
      </c>
      <c r="AV984" s="13" t="s">
        <v>85</v>
      </c>
      <c r="AW984" s="13" t="s">
        <v>4</v>
      </c>
      <c r="AX984" s="13" t="s">
        <v>83</v>
      </c>
      <c r="AY984" s="161" t="s">
        <v>191</v>
      </c>
    </row>
    <row r="985" spans="2:65" s="11" customFormat="1" ht="20.85" customHeight="1">
      <c r="B985" s="124"/>
      <c r="D985" s="125" t="s">
        <v>75</v>
      </c>
      <c r="E985" s="134" t="s">
        <v>864</v>
      </c>
      <c r="F985" s="134" t="s">
        <v>865</v>
      </c>
      <c r="I985" s="127"/>
      <c r="J985" s="135">
        <f>BK985</f>
        <v>0</v>
      </c>
      <c r="L985" s="124"/>
      <c r="M985" s="129"/>
      <c r="P985" s="130">
        <f>SUM(P986:P1393)</f>
        <v>0</v>
      </c>
      <c r="R985" s="130">
        <f>SUM(R986:R1393)</f>
        <v>3.0506749999999999E-2</v>
      </c>
      <c r="T985" s="131">
        <f>SUM(T986:T1393)</f>
        <v>44.927331700000025</v>
      </c>
      <c r="AR985" s="125" t="s">
        <v>83</v>
      </c>
      <c r="AT985" s="132" t="s">
        <v>75</v>
      </c>
      <c r="AU985" s="132" t="s">
        <v>85</v>
      </c>
      <c r="AY985" s="125" t="s">
        <v>191</v>
      </c>
      <c r="BK985" s="133">
        <f>SUM(BK986:BK1393)</f>
        <v>0</v>
      </c>
    </row>
    <row r="986" spans="2:65" s="1" customFormat="1" ht="26.45" customHeight="1">
      <c r="B986" s="32"/>
      <c r="C986" s="136" t="s">
        <v>866</v>
      </c>
      <c r="D986" s="136" t="s">
        <v>195</v>
      </c>
      <c r="E986" s="137" t="s">
        <v>867</v>
      </c>
      <c r="F986" s="138" t="s">
        <v>868</v>
      </c>
      <c r="G986" s="139" t="s">
        <v>869</v>
      </c>
      <c r="H986" s="140">
        <v>1</v>
      </c>
      <c r="I986" s="141"/>
      <c r="J986" s="142">
        <f>ROUND(I986*H986,2)</f>
        <v>0</v>
      </c>
      <c r="K986" s="138" t="s">
        <v>1</v>
      </c>
      <c r="L986" s="32"/>
      <c r="M986" s="143" t="s">
        <v>1</v>
      </c>
      <c r="N986" s="144" t="s">
        <v>41</v>
      </c>
      <c r="P986" s="145">
        <f>O986*H986</f>
        <v>0</v>
      </c>
      <c r="Q986" s="145">
        <v>0</v>
      </c>
      <c r="R986" s="145">
        <f>Q986*H986</f>
        <v>0</v>
      </c>
      <c r="S986" s="145">
        <v>0</v>
      </c>
      <c r="T986" s="146">
        <f>S986*H986</f>
        <v>0</v>
      </c>
      <c r="AR986" s="147" t="s">
        <v>200</v>
      </c>
      <c r="AT986" s="147" t="s">
        <v>195</v>
      </c>
      <c r="AU986" s="147" t="s">
        <v>201</v>
      </c>
      <c r="AY986" s="17" t="s">
        <v>191</v>
      </c>
      <c r="BE986" s="148">
        <f>IF(N986="základní",J986,0)</f>
        <v>0</v>
      </c>
      <c r="BF986" s="148">
        <f>IF(N986="snížená",J986,0)</f>
        <v>0</v>
      </c>
      <c r="BG986" s="148">
        <f>IF(N986="zákl. přenesená",J986,0)</f>
        <v>0</v>
      </c>
      <c r="BH986" s="148">
        <f>IF(N986="sníž. přenesená",J986,0)</f>
        <v>0</v>
      </c>
      <c r="BI986" s="148">
        <f>IF(N986="nulová",J986,0)</f>
        <v>0</v>
      </c>
      <c r="BJ986" s="17" t="s">
        <v>83</v>
      </c>
      <c r="BK986" s="148">
        <f>ROUND(I986*H986,2)</f>
        <v>0</v>
      </c>
      <c r="BL986" s="17" t="s">
        <v>200</v>
      </c>
      <c r="BM986" s="147" t="s">
        <v>870</v>
      </c>
    </row>
    <row r="987" spans="2:65" s="12" customFormat="1">
      <c r="B987" s="153"/>
      <c r="D987" s="154" t="s">
        <v>205</v>
      </c>
      <c r="E987" s="155" t="s">
        <v>1</v>
      </c>
      <c r="F987" s="156" t="s">
        <v>871</v>
      </c>
      <c r="H987" s="155" t="s">
        <v>1</v>
      </c>
      <c r="I987" s="157"/>
      <c r="L987" s="153"/>
      <c r="M987" s="158"/>
      <c r="T987" s="159"/>
      <c r="AT987" s="155" t="s">
        <v>205</v>
      </c>
      <c r="AU987" s="155" t="s">
        <v>201</v>
      </c>
      <c r="AV987" s="12" t="s">
        <v>83</v>
      </c>
      <c r="AW987" s="12" t="s">
        <v>34</v>
      </c>
      <c r="AX987" s="12" t="s">
        <v>76</v>
      </c>
      <c r="AY987" s="155" t="s">
        <v>191</v>
      </c>
    </row>
    <row r="988" spans="2:65" s="12" customFormat="1">
      <c r="B988" s="153"/>
      <c r="D988" s="154" t="s">
        <v>205</v>
      </c>
      <c r="E988" s="155" t="s">
        <v>1</v>
      </c>
      <c r="F988" s="156" t="s">
        <v>872</v>
      </c>
      <c r="H988" s="155" t="s">
        <v>1</v>
      </c>
      <c r="I988" s="157"/>
      <c r="L988" s="153"/>
      <c r="M988" s="158"/>
      <c r="T988" s="159"/>
      <c r="AT988" s="155" t="s">
        <v>205</v>
      </c>
      <c r="AU988" s="155" t="s">
        <v>201</v>
      </c>
      <c r="AV988" s="12" t="s">
        <v>83</v>
      </c>
      <c r="AW988" s="12" t="s">
        <v>34</v>
      </c>
      <c r="AX988" s="12" t="s">
        <v>76</v>
      </c>
      <c r="AY988" s="155" t="s">
        <v>191</v>
      </c>
    </row>
    <row r="989" spans="2:65" s="12" customFormat="1">
      <c r="B989" s="153"/>
      <c r="D989" s="154" t="s">
        <v>205</v>
      </c>
      <c r="E989" s="155" t="s">
        <v>1</v>
      </c>
      <c r="F989" s="156" t="s">
        <v>873</v>
      </c>
      <c r="H989" s="155" t="s">
        <v>1</v>
      </c>
      <c r="I989" s="157"/>
      <c r="L989" s="153"/>
      <c r="M989" s="158"/>
      <c r="T989" s="159"/>
      <c r="AT989" s="155" t="s">
        <v>205</v>
      </c>
      <c r="AU989" s="155" t="s">
        <v>201</v>
      </c>
      <c r="AV989" s="12" t="s">
        <v>83</v>
      </c>
      <c r="AW989" s="12" t="s">
        <v>34</v>
      </c>
      <c r="AX989" s="12" t="s">
        <v>76</v>
      </c>
      <c r="AY989" s="155" t="s">
        <v>191</v>
      </c>
    </row>
    <row r="990" spans="2:65" s="12" customFormat="1">
      <c r="B990" s="153"/>
      <c r="D990" s="154" t="s">
        <v>205</v>
      </c>
      <c r="E990" s="155" t="s">
        <v>1</v>
      </c>
      <c r="F990" s="156" t="s">
        <v>874</v>
      </c>
      <c r="H990" s="155" t="s">
        <v>1</v>
      </c>
      <c r="I990" s="157"/>
      <c r="L990" s="153"/>
      <c r="M990" s="158"/>
      <c r="T990" s="159"/>
      <c r="AT990" s="155" t="s">
        <v>205</v>
      </c>
      <c r="AU990" s="155" t="s">
        <v>201</v>
      </c>
      <c r="AV990" s="12" t="s">
        <v>83</v>
      </c>
      <c r="AW990" s="12" t="s">
        <v>34</v>
      </c>
      <c r="AX990" s="12" t="s">
        <v>76</v>
      </c>
      <c r="AY990" s="155" t="s">
        <v>191</v>
      </c>
    </row>
    <row r="991" spans="2:65" s="12" customFormat="1">
      <c r="B991" s="153"/>
      <c r="D991" s="154" t="s">
        <v>205</v>
      </c>
      <c r="E991" s="155" t="s">
        <v>1</v>
      </c>
      <c r="F991" s="156" t="s">
        <v>875</v>
      </c>
      <c r="H991" s="155" t="s">
        <v>1</v>
      </c>
      <c r="I991" s="157"/>
      <c r="L991" s="153"/>
      <c r="M991" s="158"/>
      <c r="T991" s="159"/>
      <c r="AT991" s="155" t="s">
        <v>205</v>
      </c>
      <c r="AU991" s="155" t="s">
        <v>201</v>
      </c>
      <c r="AV991" s="12" t="s">
        <v>83</v>
      </c>
      <c r="AW991" s="12" t="s">
        <v>34</v>
      </c>
      <c r="AX991" s="12" t="s">
        <v>76</v>
      </c>
      <c r="AY991" s="155" t="s">
        <v>191</v>
      </c>
    </row>
    <row r="992" spans="2:65" s="12" customFormat="1">
      <c r="B992" s="153"/>
      <c r="D992" s="154" t="s">
        <v>205</v>
      </c>
      <c r="E992" s="155" t="s">
        <v>1</v>
      </c>
      <c r="F992" s="156" t="s">
        <v>876</v>
      </c>
      <c r="H992" s="155" t="s">
        <v>1</v>
      </c>
      <c r="I992" s="157"/>
      <c r="L992" s="153"/>
      <c r="M992" s="158"/>
      <c r="T992" s="159"/>
      <c r="AT992" s="155" t="s">
        <v>205</v>
      </c>
      <c r="AU992" s="155" t="s">
        <v>201</v>
      </c>
      <c r="AV992" s="12" t="s">
        <v>83</v>
      </c>
      <c r="AW992" s="12" t="s">
        <v>34</v>
      </c>
      <c r="AX992" s="12" t="s">
        <v>76</v>
      </c>
      <c r="AY992" s="155" t="s">
        <v>191</v>
      </c>
    </row>
    <row r="993" spans="2:65" s="13" customFormat="1">
      <c r="B993" s="160"/>
      <c r="D993" s="154" t="s">
        <v>205</v>
      </c>
      <c r="E993" s="161" t="s">
        <v>1</v>
      </c>
      <c r="F993" s="162" t="s">
        <v>83</v>
      </c>
      <c r="H993" s="163">
        <v>1</v>
      </c>
      <c r="I993" s="164"/>
      <c r="L993" s="160"/>
      <c r="M993" s="165"/>
      <c r="T993" s="166"/>
      <c r="AT993" s="161" t="s">
        <v>205</v>
      </c>
      <c r="AU993" s="161" t="s">
        <v>201</v>
      </c>
      <c r="AV993" s="13" t="s">
        <v>85</v>
      </c>
      <c r="AW993" s="13" t="s">
        <v>34</v>
      </c>
      <c r="AX993" s="13" t="s">
        <v>83</v>
      </c>
      <c r="AY993" s="161" t="s">
        <v>191</v>
      </c>
    </row>
    <row r="994" spans="2:65" s="1" customFormat="1" ht="26.45" customHeight="1">
      <c r="B994" s="32"/>
      <c r="C994" s="136" t="s">
        <v>877</v>
      </c>
      <c r="D994" s="136" t="s">
        <v>195</v>
      </c>
      <c r="E994" s="137" t="s">
        <v>878</v>
      </c>
      <c r="F994" s="138" t="s">
        <v>879</v>
      </c>
      <c r="G994" s="139" t="s">
        <v>869</v>
      </c>
      <c r="H994" s="140">
        <v>1</v>
      </c>
      <c r="I994" s="141"/>
      <c r="J994" s="142">
        <f>ROUND(I994*H994,2)</f>
        <v>0</v>
      </c>
      <c r="K994" s="138" t="s">
        <v>1</v>
      </c>
      <c r="L994" s="32"/>
      <c r="M994" s="143" t="s">
        <v>1</v>
      </c>
      <c r="N994" s="144" t="s">
        <v>41</v>
      </c>
      <c r="P994" s="145">
        <f>O994*H994</f>
        <v>0</v>
      </c>
      <c r="Q994" s="145">
        <v>0</v>
      </c>
      <c r="R994" s="145">
        <f>Q994*H994</f>
        <v>0</v>
      </c>
      <c r="S994" s="145">
        <v>0</v>
      </c>
      <c r="T994" s="146">
        <f>S994*H994</f>
        <v>0</v>
      </c>
      <c r="AR994" s="147" t="s">
        <v>200</v>
      </c>
      <c r="AT994" s="147" t="s">
        <v>195</v>
      </c>
      <c r="AU994" s="147" t="s">
        <v>201</v>
      </c>
      <c r="AY994" s="17" t="s">
        <v>191</v>
      </c>
      <c r="BE994" s="148">
        <f>IF(N994="základní",J994,0)</f>
        <v>0</v>
      </c>
      <c r="BF994" s="148">
        <f>IF(N994="snížená",J994,0)</f>
        <v>0</v>
      </c>
      <c r="BG994" s="148">
        <f>IF(N994="zákl. přenesená",J994,0)</f>
        <v>0</v>
      </c>
      <c r="BH994" s="148">
        <f>IF(N994="sníž. přenesená",J994,0)</f>
        <v>0</v>
      </c>
      <c r="BI994" s="148">
        <f>IF(N994="nulová",J994,0)</f>
        <v>0</v>
      </c>
      <c r="BJ994" s="17" t="s">
        <v>83</v>
      </c>
      <c r="BK994" s="148">
        <f>ROUND(I994*H994,2)</f>
        <v>0</v>
      </c>
      <c r="BL994" s="17" t="s">
        <v>200</v>
      </c>
      <c r="BM994" s="147" t="s">
        <v>880</v>
      </c>
    </row>
    <row r="995" spans="2:65" s="12" customFormat="1">
      <c r="B995" s="153"/>
      <c r="D995" s="154" t="s">
        <v>205</v>
      </c>
      <c r="E995" s="155" t="s">
        <v>1</v>
      </c>
      <c r="F995" s="156" t="s">
        <v>871</v>
      </c>
      <c r="H995" s="155" t="s">
        <v>1</v>
      </c>
      <c r="I995" s="157"/>
      <c r="L995" s="153"/>
      <c r="M995" s="158"/>
      <c r="T995" s="159"/>
      <c r="AT995" s="155" t="s">
        <v>205</v>
      </c>
      <c r="AU995" s="155" t="s">
        <v>201</v>
      </c>
      <c r="AV995" s="12" t="s">
        <v>83</v>
      </c>
      <c r="AW995" s="12" t="s">
        <v>34</v>
      </c>
      <c r="AX995" s="12" t="s">
        <v>76</v>
      </c>
      <c r="AY995" s="155" t="s">
        <v>191</v>
      </c>
    </row>
    <row r="996" spans="2:65" s="12" customFormat="1">
      <c r="B996" s="153"/>
      <c r="D996" s="154" t="s">
        <v>205</v>
      </c>
      <c r="E996" s="155" t="s">
        <v>1</v>
      </c>
      <c r="F996" s="156" t="s">
        <v>881</v>
      </c>
      <c r="H996" s="155" t="s">
        <v>1</v>
      </c>
      <c r="I996" s="157"/>
      <c r="L996" s="153"/>
      <c r="M996" s="158"/>
      <c r="T996" s="159"/>
      <c r="AT996" s="155" t="s">
        <v>205</v>
      </c>
      <c r="AU996" s="155" t="s">
        <v>201</v>
      </c>
      <c r="AV996" s="12" t="s">
        <v>83</v>
      </c>
      <c r="AW996" s="12" t="s">
        <v>34</v>
      </c>
      <c r="AX996" s="12" t="s">
        <v>76</v>
      </c>
      <c r="AY996" s="155" t="s">
        <v>191</v>
      </c>
    </row>
    <row r="997" spans="2:65" s="12" customFormat="1">
      <c r="B997" s="153"/>
      <c r="D997" s="154" t="s">
        <v>205</v>
      </c>
      <c r="E997" s="155" t="s">
        <v>1</v>
      </c>
      <c r="F997" s="156" t="s">
        <v>873</v>
      </c>
      <c r="H997" s="155" t="s">
        <v>1</v>
      </c>
      <c r="I997" s="157"/>
      <c r="L997" s="153"/>
      <c r="M997" s="158"/>
      <c r="T997" s="159"/>
      <c r="AT997" s="155" t="s">
        <v>205</v>
      </c>
      <c r="AU997" s="155" t="s">
        <v>201</v>
      </c>
      <c r="AV997" s="12" t="s">
        <v>83</v>
      </c>
      <c r="AW997" s="12" t="s">
        <v>34</v>
      </c>
      <c r="AX997" s="12" t="s">
        <v>76</v>
      </c>
      <c r="AY997" s="155" t="s">
        <v>191</v>
      </c>
    </row>
    <row r="998" spans="2:65" s="12" customFormat="1">
      <c r="B998" s="153"/>
      <c r="D998" s="154" t="s">
        <v>205</v>
      </c>
      <c r="E998" s="155" t="s">
        <v>1</v>
      </c>
      <c r="F998" s="156" t="s">
        <v>874</v>
      </c>
      <c r="H998" s="155" t="s">
        <v>1</v>
      </c>
      <c r="I998" s="157"/>
      <c r="L998" s="153"/>
      <c r="M998" s="158"/>
      <c r="T998" s="159"/>
      <c r="AT998" s="155" t="s">
        <v>205</v>
      </c>
      <c r="AU998" s="155" t="s">
        <v>201</v>
      </c>
      <c r="AV998" s="12" t="s">
        <v>83</v>
      </c>
      <c r="AW998" s="12" t="s">
        <v>34</v>
      </c>
      <c r="AX998" s="12" t="s">
        <v>76</v>
      </c>
      <c r="AY998" s="155" t="s">
        <v>191</v>
      </c>
    </row>
    <row r="999" spans="2:65" s="12" customFormat="1">
      <c r="B999" s="153"/>
      <c r="D999" s="154" t="s">
        <v>205</v>
      </c>
      <c r="E999" s="155" t="s">
        <v>1</v>
      </c>
      <c r="F999" s="156" t="s">
        <v>875</v>
      </c>
      <c r="H999" s="155" t="s">
        <v>1</v>
      </c>
      <c r="I999" s="157"/>
      <c r="L999" s="153"/>
      <c r="M999" s="158"/>
      <c r="T999" s="159"/>
      <c r="AT999" s="155" t="s">
        <v>205</v>
      </c>
      <c r="AU999" s="155" t="s">
        <v>201</v>
      </c>
      <c r="AV999" s="12" t="s">
        <v>83</v>
      </c>
      <c r="AW999" s="12" t="s">
        <v>34</v>
      </c>
      <c r="AX999" s="12" t="s">
        <v>76</v>
      </c>
      <c r="AY999" s="155" t="s">
        <v>191</v>
      </c>
    </row>
    <row r="1000" spans="2:65" s="12" customFormat="1">
      <c r="B1000" s="153"/>
      <c r="D1000" s="154" t="s">
        <v>205</v>
      </c>
      <c r="E1000" s="155" t="s">
        <v>1</v>
      </c>
      <c r="F1000" s="156" t="s">
        <v>876</v>
      </c>
      <c r="H1000" s="155" t="s">
        <v>1</v>
      </c>
      <c r="I1000" s="157"/>
      <c r="L1000" s="153"/>
      <c r="M1000" s="158"/>
      <c r="T1000" s="159"/>
      <c r="AT1000" s="155" t="s">
        <v>205</v>
      </c>
      <c r="AU1000" s="155" t="s">
        <v>201</v>
      </c>
      <c r="AV1000" s="12" t="s">
        <v>83</v>
      </c>
      <c r="AW1000" s="12" t="s">
        <v>34</v>
      </c>
      <c r="AX1000" s="12" t="s">
        <v>76</v>
      </c>
      <c r="AY1000" s="155" t="s">
        <v>191</v>
      </c>
    </row>
    <row r="1001" spans="2:65" s="13" customFormat="1">
      <c r="B1001" s="160"/>
      <c r="D1001" s="154" t="s">
        <v>205</v>
      </c>
      <c r="E1001" s="161" t="s">
        <v>1</v>
      </c>
      <c r="F1001" s="162" t="s">
        <v>83</v>
      </c>
      <c r="H1001" s="163">
        <v>1</v>
      </c>
      <c r="I1001" s="164"/>
      <c r="L1001" s="160"/>
      <c r="M1001" s="165"/>
      <c r="T1001" s="166"/>
      <c r="AT1001" s="161" t="s">
        <v>205</v>
      </c>
      <c r="AU1001" s="161" t="s">
        <v>201</v>
      </c>
      <c r="AV1001" s="13" t="s">
        <v>85</v>
      </c>
      <c r="AW1001" s="13" t="s">
        <v>34</v>
      </c>
      <c r="AX1001" s="13" t="s">
        <v>83</v>
      </c>
      <c r="AY1001" s="161" t="s">
        <v>191</v>
      </c>
    </row>
    <row r="1002" spans="2:65" s="1" customFormat="1" ht="36" customHeight="1">
      <c r="B1002" s="32"/>
      <c r="C1002" s="136" t="s">
        <v>882</v>
      </c>
      <c r="D1002" s="136" t="s">
        <v>195</v>
      </c>
      <c r="E1002" s="137" t="s">
        <v>883</v>
      </c>
      <c r="F1002" s="138" t="s">
        <v>884</v>
      </c>
      <c r="G1002" s="139" t="s">
        <v>869</v>
      </c>
      <c r="H1002" s="140">
        <v>1</v>
      </c>
      <c r="I1002" s="141"/>
      <c r="J1002" s="142">
        <f>ROUND(I1002*H1002,2)</f>
        <v>0</v>
      </c>
      <c r="K1002" s="138" t="s">
        <v>1</v>
      </c>
      <c r="L1002" s="32"/>
      <c r="M1002" s="143" t="s">
        <v>1</v>
      </c>
      <c r="N1002" s="144" t="s">
        <v>41</v>
      </c>
      <c r="P1002" s="145">
        <f>O1002*H1002</f>
        <v>0</v>
      </c>
      <c r="Q1002" s="145">
        <v>0</v>
      </c>
      <c r="R1002" s="145">
        <f>Q1002*H1002</f>
        <v>0</v>
      </c>
      <c r="S1002" s="145">
        <v>0</v>
      </c>
      <c r="T1002" s="146">
        <f>S1002*H1002</f>
        <v>0</v>
      </c>
      <c r="AR1002" s="147" t="s">
        <v>200</v>
      </c>
      <c r="AT1002" s="147" t="s">
        <v>195</v>
      </c>
      <c r="AU1002" s="147" t="s">
        <v>201</v>
      </c>
      <c r="AY1002" s="17" t="s">
        <v>191</v>
      </c>
      <c r="BE1002" s="148">
        <f>IF(N1002="základní",J1002,0)</f>
        <v>0</v>
      </c>
      <c r="BF1002" s="148">
        <f>IF(N1002="snížená",J1002,0)</f>
        <v>0</v>
      </c>
      <c r="BG1002" s="148">
        <f>IF(N1002="zákl. přenesená",J1002,0)</f>
        <v>0</v>
      </c>
      <c r="BH1002" s="148">
        <f>IF(N1002="sníž. přenesená",J1002,0)</f>
        <v>0</v>
      </c>
      <c r="BI1002" s="148">
        <f>IF(N1002="nulová",J1002,0)</f>
        <v>0</v>
      </c>
      <c r="BJ1002" s="17" t="s">
        <v>83</v>
      </c>
      <c r="BK1002" s="148">
        <f>ROUND(I1002*H1002,2)</f>
        <v>0</v>
      </c>
      <c r="BL1002" s="17" t="s">
        <v>200</v>
      </c>
      <c r="BM1002" s="147" t="s">
        <v>885</v>
      </c>
    </row>
    <row r="1003" spans="2:65" s="12" customFormat="1">
      <c r="B1003" s="153"/>
      <c r="D1003" s="154" t="s">
        <v>205</v>
      </c>
      <c r="E1003" s="155" t="s">
        <v>1</v>
      </c>
      <c r="F1003" s="156" t="s">
        <v>886</v>
      </c>
      <c r="H1003" s="155" t="s">
        <v>1</v>
      </c>
      <c r="I1003" s="157"/>
      <c r="L1003" s="153"/>
      <c r="M1003" s="158"/>
      <c r="T1003" s="159"/>
      <c r="AT1003" s="155" t="s">
        <v>205</v>
      </c>
      <c r="AU1003" s="155" t="s">
        <v>201</v>
      </c>
      <c r="AV1003" s="12" t="s">
        <v>83</v>
      </c>
      <c r="AW1003" s="12" t="s">
        <v>34</v>
      </c>
      <c r="AX1003" s="12" t="s">
        <v>76</v>
      </c>
      <c r="AY1003" s="155" t="s">
        <v>191</v>
      </c>
    </row>
    <row r="1004" spans="2:65" s="12" customFormat="1">
      <c r="B1004" s="153"/>
      <c r="D1004" s="154" t="s">
        <v>205</v>
      </c>
      <c r="E1004" s="155" t="s">
        <v>1</v>
      </c>
      <c r="F1004" s="156" t="s">
        <v>887</v>
      </c>
      <c r="H1004" s="155" t="s">
        <v>1</v>
      </c>
      <c r="I1004" s="157"/>
      <c r="L1004" s="153"/>
      <c r="M1004" s="158"/>
      <c r="T1004" s="159"/>
      <c r="AT1004" s="155" t="s">
        <v>205</v>
      </c>
      <c r="AU1004" s="155" t="s">
        <v>201</v>
      </c>
      <c r="AV1004" s="12" t="s">
        <v>83</v>
      </c>
      <c r="AW1004" s="12" t="s">
        <v>34</v>
      </c>
      <c r="AX1004" s="12" t="s">
        <v>76</v>
      </c>
      <c r="AY1004" s="155" t="s">
        <v>191</v>
      </c>
    </row>
    <row r="1005" spans="2:65" s="12" customFormat="1">
      <c r="B1005" s="153"/>
      <c r="D1005" s="154" t="s">
        <v>205</v>
      </c>
      <c r="E1005" s="155" t="s">
        <v>1</v>
      </c>
      <c r="F1005" s="156" t="s">
        <v>873</v>
      </c>
      <c r="H1005" s="155" t="s">
        <v>1</v>
      </c>
      <c r="I1005" s="157"/>
      <c r="L1005" s="153"/>
      <c r="M1005" s="158"/>
      <c r="T1005" s="159"/>
      <c r="AT1005" s="155" t="s">
        <v>205</v>
      </c>
      <c r="AU1005" s="155" t="s">
        <v>201</v>
      </c>
      <c r="AV1005" s="12" t="s">
        <v>83</v>
      </c>
      <c r="AW1005" s="12" t="s">
        <v>34</v>
      </c>
      <c r="AX1005" s="12" t="s">
        <v>76</v>
      </c>
      <c r="AY1005" s="155" t="s">
        <v>191</v>
      </c>
    </row>
    <row r="1006" spans="2:65" s="12" customFormat="1">
      <c r="B1006" s="153"/>
      <c r="D1006" s="154" t="s">
        <v>205</v>
      </c>
      <c r="E1006" s="155" t="s">
        <v>1</v>
      </c>
      <c r="F1006" s="156" t="s">
        <v>888</v>
      </c>
      <c r="H1006" s="155" t="s">
        <v>1</v>
      </c>
      <c r="I1006" s="157"/>
      <c r="L1006" s="153"/>
      <c r="M1006" s="158"/>
      <c r="T1006" s="159"/>
      <c r="AT1006" s="155" t="s">
        <v>205</v>
      </c>
      <c r="AU1006" s="155" t="s">
        <v>201</v>
      </c>
      <c r="AV1006" s="12" t="s">
        <v>83</v>
      </c>
      <c r="AW1006" s="12" t="s">
        <v>34</v>
      </c>
      <c r="AX1006" s="12" t="s">
        <v>76</v>
      </c>
      <c r="AY1006" s="155" t="s">
        <v>191</v>
      </c>
    </row>
    <row r="1007" spans="2:65" s="12" customFormat="1">
      <c r="B1007" s="153"/>
      <c r="D1007" s="154" t="s">
        <v>205</v>
      </c>
      <c r="E1007" s="155" t="s">
        <v>1</v>
      </c>
      <c r="F1007" s="156" t="s">
        <v>874</v>
      </c>
      <c r="H1007" s="155" t="s">
        <v>1</v>
      </c>
      <c r="I1007" s="157"/>
      <c r="L1007" s="153"/>
      <c r="M1007" s="158"/>
      <c r="T1007" s="159"/>
      <c r="AT1007" s="155" t="s">
        <v>205</v>
      </c>
      <c r="AU1007" s="155" t="s">
        <v>201</v>
      </c>
      <c r="AV1007" s="12" t="s">
        <v>83</v>
      </c>
      <c r="AW1007" s="12" t="s">
        <v>34</v>
      </c>
      <c r="AX1007" s="12" t="s">
        <v>76</v>
      </c>
      <c r="AY1007" s="155" t="s">
        <v>191</v>
      </c>
    </row>
    <row r="1008" spans="2:65" s="12" customFormat="1">
      <c r="B1008" s="153"/>
      <c r="D1008" s="154" t="s">
        <v>205</v>
      </c>
      <c r="E1008" s="155" t="s">
        <v>1</v>
      </c>
      <c r="F1008" s="156" t="s">
        <v>889</v>
      </c>
      <c r="H1008" s="155" t="s">
        <v>1</v>
      </c>
      <c r="I1008" s="157"/>
      <c r="L1008" s="153"/>
      <c r="M1008" s="158"/>
      <c r="T1008" s="159"/>
      <c r="AT1008" s="155" t="s">
        <v>205</v>
      </c>
      <c r="AU1008" s="155" t="s">
        <v>201</v>
      </c>
      <c r="AV1008" s="12" t="s">
        <v>83</v>
      </c>
      <c r="AW1008" s="12" t="s">
        <v>34</v>
      </c>
      <c r="AX1008" s="12" t="s">
        <v>76</v>
      </c>
      <c r="AY1008" s="155" t="s">
        <v>191</v>
      </c>
    </row>
    <row r="1009" spans="2:65" s="12" customFormat="1">
      <c r="B1009" s="153"/>
      <c r="D1009" s="154" t="s">
        <v>205</v>
      </c>
      <c r="E1009" s="155" t="s">
        <v>1</v>
      </c>
      <c r="F1009" s="156" t="s">
        <v>875</v>
      </c>
      <c r="H1009" s="155" t="s">
        <v>1</v>
      </c>
      <c r="I1009" s="157"/>
      <c r="L1009" s="153"/>
      <c r="M1009" s="158"/>
      <c r="T1009" s="159"/>
      <c r="AT1009" s="155" t="s">
        <v>205</v>
      </c>
      <c r="AU1009" s="155" t="s">
        <v>201</v>
      </c>
      <c r="AV1009" s="12" t="s">
        <v>83</v>
      </c>
      <c r="AW1009" s="12" t="s">
        <v>34</v>
      </c>
      <c r="AX1009" s="12" t="s">
        <v>76</v>
      </c>
      <c r="AY1009" s="155" t="s">
        <v>191</v>
      </c>
    </row>
    <row r="1010" spans="2:65" s="12" customFormat="1">
      <c r="B1010" s="153"/>
      <c r="D1010" s="154" t="s">
        <v>205</v>
      </c>
      <c r="E1010" s="155" t="s">
        <v>1</v>
      </c>
      <c r="F1010" s="156" t="s">
        <v>876</v>
      </c>
      <c r="H1010" s="155" t="s">
        <v>1</v>
      </c>
      <c r="I1010" s="157"/>
      <c r="L1010" s="153"/>
      <c r="M1010" s="158"/>
      <c r="T1010" s="159"/>
      <c r="AT1010" s="155" t="s">
        <v>205</v>
      </c>
      <c r="AU1010" s="155" t="s">
        <v>201</v>
      </c>
      <c r="AV1010" s="12" t="s">
        <v>83</v>
      </c>
      <c r="AW1010" s="12" t="s">
        <v>34</v>
      </c>
      <c r="AX1010" s="12" t="s">
        <v>76</v>
      </c>
      <c r="AY1010" s="155" t="s">
        <v>191</v>
      </c>
    </row>
    <row r="1011" spans="2:65" s="12" customFormat="1">
      <c r="B1011" s="153"/>
      <c r="D1011" s="154" t="s">
        <v>205</v>
      </c>
      <c r="E1011" s="155" t="s">
        <v>1</v>
      </c>
      <c r="F1011" s="156" t="s">
        <v>890</v>
      </c>
      <c r="H1011" s="155" t="s">
        <v>1</v>
      </c>
      <c r="I1011" s="157"/>
      <c r="L1011" s="153"/>
      <c r="M1011" s="158"/>
      <c r="T1011" s="159"/>
      <c r="AT1011" s="155" t="s">
        <v>205</v>
      </c>
      <c r="AU1011" s="155" t="s">
        <v>201</v>
      </c>
      <c r="AV1011" s="12" t="s">
        <v>83</v>
      </c>
      <c r="AW1011" s="12" t="s">
        <v>34</v>
      </c>
      <c r="AX1011" s="12" t="s">
        <v>76</v>
      </c>
      <c r="AY1011" s="155" t="s">
        <v>191</v>
      </c>
    </row>
    <row r="1012" spans="2:65" s="13" customFormat="1">
      <c r="B1012" s="160"/>
      <c r="D1012" s="154" t="s">
        <v>205</v>
      </c>
      <c r="E1012" s="161" t="s">
        <v>1</v>
      </c>
      <c r="F1012" s="162" t="s">
        <v>83</v>
      </c>
      <c r="H1012" s="163">
        <v>1</v>
      </c>
      <c r="I1012" s="164"/>
      <c r="L1012" s="160"/>
      <c r="M1012" s="165"/>
      <c r="T1012" s="166"/>
      <c r="AT1012" s="161" t="s">
        <v>205</v>
      </c>
      <c r="AU1012" s="161" t="s">
        <v>201</v>
      </c>
      <c r="AV1012" s="13" t="s">
        <v>85</v>
      </c>
      <c r="AW1012" s="13" t="s">
        <v>34</v>
      </c>
      <c r="AX1012" s="13" t="s">
        <v>83</v>
      </c>
      <c r="AY1012" s="161" t="s">
        <v>191</v>
      </c>
    </row>
    <row r="1013" spans="2:65" s="1" customFormat="1" ht="26.45" customHeight="1">
      <c r="B1013" s="32"/>
      <c r="C1013" s="136" t="s">
        <v>891</v>
      </c>
      <c r="D1013" s="136" t="s">
        <v>195</v>
      </c>
      <c r="E1013" s="137" t="s">
        <v>892</v>
      </c>
      <c r="F1013" s="138" t="s">
        <v>893</v>
      </c>
      <c r="G1013" s="139" t="s">
        <v>869</v>
      </c>
      <c r="H1013" s="140">
        <v>1</v>
      </c>
      <c r="I1013" s="141"/>
      <c r="J1013" s="142">
        <f>ROUND(I1013*H1013,2)</f>
        <v>0</v>
      </c>
      <c r="K1013" s="138" t="s">
        <v>1</v>
      </c>
      <c r="L1013" s="32"/>
      <c r="M1013" s="143" t="s">
        <v>1</v>
      </c>
      <c r="N1013" s="144" t="s">
        <v>41</v>
      </c>
      <c r="P1013" s="145">
        <f>O1013*H1013</f>
        <v>0</v>
      </c>
      <c r="Q1013" s="145">
        <v>0</v>
      </c>
      <c r="R1013" s="145">
        <f>Q1013*H1013</f>
        <v>0</v>
      </c>
      <c r="S1013" s="145">
        <v>0</v>
      </c>
      <c r="T1013" s="146">
        <f>S1013*H1013</f>
        <v>0</v>
      </c>
      <c r="AR1013" s="147" t="s">
        <v>200</v>
      </c>
      <c r="AT1013" s="147" t="s">
        <v>195</v>
      </c>
      <c r="AU1013" s="147" t="s">
        <v>201</v>
      </c>
      <c r="AY1013" s="17" t="s">
        <v>191</v>
      </c>
      <c r="BE1013" s="148">
        <f>IF(N1013="základní",J1013,0)</f>
        <v>0</v>
      </c>
      <c r="BF1013" s="148">
        <f>IF(N1013="snížená",J1013,0)</f>
        <v>0</v>
      </c>
      <c r="BG1013" s="148">
        <f>IF(N1013="zákl. přenesená",J1013,0)</f>
        <v>0</v>
      </c>
      <c r="BH1013" s="148">
        <f>IF(N1013="sníž. přenesená",J1013,0)</f>
        <v>0</v>
      </c>
      <c r="BI1013" s="148">
        <f>IF(N1013="nulová",J1013,0)</f>
        <v>0</v>
      </c>
      <c r="BJ1013" s="17" t="s">
        <v>83</v>
      </c>
      <c r="BK1013" s="148">
        <f>ROUND(I1013*H1013,2)</f>
        <v>0</v>
      </c>
      <c r="BL1013" s="17" t="s">
        <v>200</v>
      </c>
      <c r="BM1013" s="147" t="s">
        <v>894</v>
      </c>
    </row>
    <row r="1014" spans="2:65" s="12" customFormat="1">
      <c r="B1014" s="153"/>
      <c r="D1014" s="154" t="s">
        <v>205</v>
      </c>
      <c r="E1014" s="155" t="s">
        <v>1</v>
      </c>
      <c r="F1014" s="156" t="s">
        <v>895</v>
      </c>
      <c r="H1014" s="155" t="s">
        <v>1</v>
      </c>
      <c r="I1014" s="157"/>
      <c r="L1014" s="153"/>
      <c r="M1014" s="158"/>
      <c r="T1014" s="159"/>
      <c r="AT1014" s="155" t="s">
        <v>205</v>
      </c>
      <c r="AU1014" s="155" t="s">
        <v>201</v>
      </c>
      <c r="AV1014" s="12" t="s">
        <v>83</v>
      </c>
      <c r="AW1014" s="12" t="s">
        <v>34</v>
      </c>
      <c r="AX1014" s="12" t="s">
        <v>76</v>
      </c>
      <c r="AY1014" s="155" t="s">
        <v>191</v>
      </c>
    </row>
    <row r="1015" spans="2:65" s="12" customFormat="1">
      <c r="B1015" s="153"/>
      <c r="D1015" s="154" t="s">
        <v>205</v>
      </c>
      <c r="E1015" s="155" t="s">
        <v>1</v>
      </c>
      <c r="F1015" s="156" t="s">
        <v>896</v>
      </c>
      <c r="H1015" s="155" t="s">
        <v>1</v>
      </c>
      <c r="I1015" s="157"/>
      <c r="L1015" s="153"/>
      <c r="M1015" s="158"/>
      <c r="T1015" s="159"/>
      <c r="AT1015" s="155" t="s">
        <v>205</v>
      </c>
      <c r="AU1015" s="155" t="s">
        <v>201</v>
      </c>
      <c r="AV1015" s="12" t="s">
        <v>83</v>
      </c>
      <c r="AW1015" s="12" t="s">
        <v>34</v>
      </c>
      <c r="AX1015" s="12" t="s">
        <v>76</v>
      </c>
      <c r="AY1015" s="155" t="s">
        <v>191</v>
      </c>
    </row>
    <row r="1016" spans="2:65" s="12" customFormat="1">
      <c r="B1016" s="153"/>
      <c r="D1016" s="154" t="s">
        <v>205</v>
      </c>
      <c r="E1016" s="155" t="s">
        <v>1</v>
      </c>
      <c r="F1016" s="156" t="s">
        <v>897</v>
      </c>
      <c r="H1016" s="155" t="s">
        <v>1</v>
      </c>
      <c r="I1016" s="157"/>
      <c r="L1016" s="153"/>
      <c r="M1016" s="158"/>
      <c r="T1016" s="159"/>
      <c r="AT1016" s="155" t="s">
        <v>205</v>
      </c>
      <c r="AU1016" s="155" t="s">
        <v>201</v>
      </c>
      <c r="AV1016" s="12" t="s">
        <v>83</v>
      </c>
      <c r="AW1016" s="12" t="s">
        <v>34</v>
      </c>
      <c r="AX1016" s="12" t="s">
        <v>76</v>
      </c>
      <c r="AY1016" s="155" t="s">
        <v>191</v>
      </c>
    </row>
    <row r="1017" spans="2:65" s="12" customFormat="1">
      <c r="B1017" s="153"/>
      <c r="D1017" s="154" t="s">
        <v>205</v>
      </c>
      <c r="E1017" s="155" t="s">
        <v>1</v>
      </c>
      <c r="F1017" s="156" t="s">
        <v>898</v>
      </c>
      <c r="H1017" s="155" t="s">
        <v>1</v>
      </c>
      <c r="I1017" s="157"/>
      <c r="L1017" s="153"/>
      <c r="M1017" s="158"/>
      <c r="T1017" s="159"/>
      <c r="AT1017" s="155" t="s">
        <v>205</v>
      </c>
      <c r="AU1017" s="155" t="s">
        <v>201</v>
      </c>
      <c r="AV1017" s="12" t="s">
        <v>83</v>
      </c>
      <c r="AW1017" s="12" t="s">
        <v>34</v>
      </c>
      <c r="AX1017" s="12" t="s">
        <v>76</v>
      </c>
      <c r="AY1017" s="155" t="s">
        <v>191</v>
      </c>
    </row>
    <row r="1018" spans="2:65" s="12" customFormat="1">
      <c r="B1018" s="153"/>
      <c r="D1018" s="154" t="s">
        <v>205</v>
      </c>
      <c r="E1018" s="155" t="s">
        <v>1</v>
      </c>
      <c r="F1018" s="156" t="s">
        <v>875</v>
      </c>
      <c r="H1018" s="155" t="s">
        <v>1</v>
      </c>
      <c r="I1018" s="157"/>
      <c r="L1018" s="153"/>
      <c r="M1018" s="158"/>
      <c r="T1018" s="159"/>
      <c r="AT1018" s="155" t="s">
        <v>205</v>
      </c>
      <c r="AU1018" s="155" t="s">
        <v>201</v>
      </c>
      <c r="AV1018" s="12" t="s">
        <v>83</v>
      </c>
      <c r="AW1018" s="12" t="s">
        <v>34</v>
      </c>
      <c r="AX1018" s="12" t="s">
        <v>76</v>
      </c>
      <c r="AY1018" s="155" t="s">
        <v>191</v>
      </c>
    </row>
    <row r="1019" spans="2:65" s="12" customFormat="1">
      <c r="B1019" s="153"/>
      <c r="D1019" s="154" t="s">
        <v>205</v>
      </c>
      <c r="E1019" s="155" t="s">
        <v>1</v>
      </c>
      <c r="F1019" s="156" t="s">
        <v>876</v>
      </c>
      <c r="H1019" s="155" t="s">
        <v>1</v>
      </c>
      <c r="I1019" s="157"/>
      <c r="L1019" s="153"/>
      <c r="M1019" s="158"/>
      <c r="T1019" s="159"/>
      <c r="AT1019" s="155" t="s">
        <v>205</v>
      </c>
      <c r="AU1019" s="155" t="s">
        <v>201</v>
      </c>
      <c r="AV1019" s="12" t="s">
        <v>83</v>
      </c>
      <c r="AW1019" s="12" t="s">
        <v>34</v>
      </c>
      <c r="AX1019" s="12" t="s">
        <v>76</v>
      </c>
      <c r="AY1019" s="155" t="s">
        <v>191</v>
      </c>
    </row>
    <row r="1020" spans="2:65" s="13" customFormat="1">
      <c r="B1020" s="160"/>
      <c r="D1020" s="154" t="s">
        <v>205</v>
      </c>
      <c r="E1020" s="161" t="s">
        <v>1</v>
      </c>
      <c r="F1020" s="162" t="s">
        <v>83</v>
      </c>
      <c r="H1020" s="163">
        <v>1</v>
      </c>
      <c r="I1020" s="164"/>
      <c r="L1020" s="160"/>
      <c r="M1020" s="165"/>
      <c r="T1020" s="166"/>
      <c r="AT1020" s="161" t="s">
        <v>205</v>
      </c>
      <c r="AU1020" s="161" t="s">
        <v>201</v>
      </c>
      <c r="AV1020" s="13" t="s">
        <v>85</v>
      </c>
      <c r="AW1020" s="13" t="s">
        <v>34</v>
      </c>
      <c r="AX1020" s="13" t="s">
        <v>83</v>
      </c>
      <c r="AY1020" s="161" t="s">
        <v>191</v>
      </c>
    </row>
    <row r="1021" spans="2:65" s="1" customFormat="1" ht="40.9" customHeight="1">
      <c r="B1021" s="32"/>
      <c r="C1021" s="136" t="s">
        <v>899</v>
      </c>
      <c r="D1021" s="136" t="s">
        <v>195</v>
      </c>
      <c r="E1021" s="137" t="s">
        <v>900</v>
      </c>
      <c r="F1021" s="138" t="s">
        <v>901</v>
      </c>
      <c r="G1021" s="139" t="s">
        <v>869</v>
      </c>
      <c r="H1021" s="140">
        <v>1</v>
      </c>
      <c r="I1021" s="141"/>
      <c r="J1021" s="142">
        <f>ROUND(I1021*H1021,2)</f>
        <v>0</v>
      </c>
      <c r="K1021" s="138" t="s">
        <v>1</v>
      </c>
      <c r="L1021" s="32"/>
      <c r="M1021" s="143" t="s">
        <v>1</v>
      </c>
      <c r="N1021" s="144" t="s">
        <v>41</v>
      </c>
      <c r="P1021" s="145">
        <f>O1021*H1021</f>
        <v>0</v>
      </c>
      <c r="Q1021" s="145">
        <v>0</v>
      </c>
      <c r="R1021" s="145">
        <f>Q1021*H1021</f>
        <v>0</v>
      </c>
      <c r="S1021" s="145">
        <v>0</v>
      </c>
      <c r="T1021" s="146">
        <f>S1021*H1021</f>
        <v>0</v>
      </c>
      <c r="AR1021" s="147" t="s">
        <v>200</v>
      </c>
      <c r="AT1021" s="147" t="s">
        <v>195</v>
      </c>
      <c r="AU1021" s="147" t="s">
        <v>201</v>
      </c>
      <c r="AY1021" s="17" t="s">
        <v>191</v>
      </c>
      <c r="BE1021" s="148">
        <f>IF(N1021="základní",J1021,0)</f>
        <v>0</v>
      </c>
      <c r="BF1021" s="148">
        <f>IF(N1021="snížená",J1021,0)</f>
        <v>0</v>
      </c>
      <c r="BG1021" s="148">
        <f>IF(N1021="zákl. přenesená",J1021,0)</f>
        <v>0</v>
      </c>
      <c r="BH1021" s="148">
        <f>IF(N1021="sníž. přenesená",J1021,0)</f>
        <v>0</v>
      </c>
      <c r="BI1021" s="148">
        <f>IF(N1021="nulová",J1021,0)</f>
        <v>0</v>
      </c>
      <c r="BJ1021" s="17" t="s">
        <v>83</v>
      </c>
      <c r="BK1021" s="148">
        <f>ROUND(I1021*H1021,2)</f>
        <v>0</v>
      </c>
      <c r="BL1021" s="17" t="s">
        <v>200</v>
      </c>
      <c r="BM1021" s="147" t="s">
        <v>902</v>
      </c>
    </row>
    <row r="1022" spans="2:65" s="12" customFormat="1">
      <c r="B1022" s="153"/>
      <c r="D1022" s="154" t="s">
        <v>205</v>
      </c>
      <c r="E1022" s="155" t="s">
        <v>1</v>
      </c>
      <c r="F1022" s="156" t="s">
        <v>903</v>
      </c>
      <c r="H1022" s="155" t="s">
        <v>1</v>
      </c>
      <c r="I1022" s="157"/>
      <c r="L1022" s="153"/>
      <c r="M1022" s="158"/>
      <c r="T1022" s="159"/>
      <c r="AT1022" s="155" t="s">
        <v>205</v>
      </c>
      <c r="AU1022" s="155" t="s">
        <v>201</v>
      </c>
      <c r="AV1022" s="12" t="s">
        <v>83</v>
      </c>
      <c r="AW1022" s="12" t="s">
        <v>34</v>
      </c>
      <c r="AX1022" s="12" t="s">
        <v>76</v>
      </c>
      <c r="AY1022" s="155" t="s">
        <v>191</v>
      </c>
    </row>
    <row r="1023" spans="2:65" s="12" customFormat="1">
      <c r="B1023" s="153"/>
      <c r="D1023" s="154" t="s">
        <v>205</v>
      </c>
      <c r="E1023" s="155" t="s">
        <v>1</v>
      </c>
      <c r="F1023" s="156" t="s">
        <v>904</v>
      </c>
      <c r="H1023" s="155" t="s">
        <v>1</v>
      </c>
      <c r="I1023" s="157"/>
      <c r="L1023" s="153"/>
      <c r="M1023" s="158"/>
      <c r="T1023" s="159"/>
      <c r="AT1023" s="155" t="s">
        <v>205</v>
      </c>
      <c r="AU1023" s="155" t="s">
        <v>201</v>
      </c>
      <c r="AV1023" s="12" t="s">
        <v>83</v>
      </c>
      <c r="AW1023" s="12" t="s">
        <v>34</v>
      </c>
      <c r="AX1023" s="12" t="s">
        <v>76</v>
      </c>
      <c r="AY1023" s="155" t="s">
        <v>191</v>
      </c>
    </row>
    <row r="1024" spans="2:65" s="12" customFormat="1">
      <c r="B1024" s="153"/>
      <c r="D1024" s="154" t="s">
        <v>205</v>
      </c>
      <c r="E1024" s="155" t="s">
        <v>1</v>
      </c>
      <c r="F1024" s="156" t="s">
        <v>905</v>
      </c>
      <c r="H1024" s="155" t="s">
        <v>1</v>
      </c>
      <c r="I1024" s="157"/>
      <c r="L1024" s="153"/>
      <c r="M1024" s="158"/>
      <c r="T1024" s="159"/>
      <c r="AT1024" s="155" t="s">
        <v>205</v>
      </c>
      <c r="AU1024" s="155" t="s">
        <v>201</v>
      </c>
      <c r="AV1024" s="12" t="s">
        <v>83</v>
      </c>
      <c r="AW1024" s="12" t="s">
        <v>34</v>
      </c>
      <c r="AX1024" s="12" t="s">
        <v>76</v>
      </c>
      <c r="AY1024" s="155" t="s">
        <v>191</v>
      </c>
    </row>
    <row r="1025" spans="2:65" s="12" customFormat="1">
      <c r="B1025" s="153"/>
      <c r="D1025" s="154" t="s">
        <v>205</v>
      </c>
      <c r="E1025" s="155" t="s">
        <v>1</v>
      </c>
      <c r="F1025" s="156" t="s">
        <v>906</v>
      </c>
      <c r="H1025" s="155" t="s">
        <v>1</v>
      </c>
      <c r="I1025" s="157"/>
      <c r="L1025" s="153"/>
      <c r="M1025" s="158"/>
      <c r="T1025" s="159"/>
      <c r="AT1025" s="155" t="s">
        <v>205</v>
      </c>
      <c r="AU1025" s="155" t="s">
        <v>201</v>
      </c>
      <c r="AV1025" s="12" t="s">
        <v>83</v>
      </c>
      <c r="AW1025" s="12" t="s">
        <v>34</v>
      </c>
      <c r="AX1025" s="12" t="s">
        <v>76</v>
      </c>
      <c r="AY1025" s="155" t="s">
        <v>191</v>
      </c>
    </row>
    <row r="1026" spans="2:65" s="12" customFormat="1">
      <c r="B1026" s="153"/>
      <c r="D1026" s="154" t="s">
        <v>205</v>
      </c>
      <c r="E1026" s="155" t="s">
        <v>1</v>
      </c>
      <c r="F1026" s="156" t="s">
        <v>897</v>
      </c>
      <c r="H1026" s="155" t="s">
        <v>1</v>
      </c>
      <c r="I1026" s="157"/>
      <c r="L1026" s="153"/>
      <c r="M1026" s="158"/>
      <c r="T1026" s="159"/>
      <c r="AT1026" s="155" t="s">
        <v>205</v>
      </c>
      <c r="AU1026" s="155" t="s">
        <v>201</v>
      </c>
      <c r="AV1026" s="12" t="s">
        <v>83</v>
      </c>
      <c r="AW1026" s="12" t="s">
        <v>34</v>
      </c>
      <c r="AX1026" s="12" t="s">
        <v>76</v>
      </c>
      <c r="AY1026" s="155" t="s">
        <v>191</v>
      </c>
    </row>
    <row r="1027" spans="2:65" s="12" customFormat="1">
      <c r="B1027" s="153"/>
      <c r="D1027" s="154" t="s">
        <v>205</v>
      </c>
      <c r="E1027" s="155" t="s">
        <v>1</v>
      </c>
      <c r="F1027" s="156" t="s">
        <v>907</v>
      </c>
      <c r="H1027" s="155" t="s">
        <v>1</v>
      </c>
      <c r="I1027" s="157"/>
      <c r="L1027" s="153"/>
      <c r="M1027" s="158"/>
      <c r="T1027" s="159"/>
      <c r="AT1027" s="155" t="s">
        <v>205</v>
      </c>
      <c r="AU1027" s="155" t="s">
        <v>201</v>
      </c>
      <c r="AV1027" s="12" t="s">
        <v>83</v>
      </c>
      <c r="AW1027" s="12" t="s">
        <v>34</v>
      </c>
      <c r="AX1027" s="12" t="s">
        <v>76</v>
      </c>
      <c r="AY1027" s="155" t="s">
        <v>191</v>
      </c>
    </row>
    <row r="1028" spans="2:65" s="12" customFormat="1">
      <c r="B1028" s="153"/>
      <c r="D1028" s="154" t="s">
        <v>205</v>
      </c>
      <c r="E1028" s="155" t="s">
        <v>1</v>
      </c>
      <c r="F1028" s="156" t="s">
        <v>908</v>
      </c>
      <c r="H1028" s="155" t="s">
        <v>1</v>
      </c>
      <c r="I1028" s="157"/>
      <c r="L1028" s="153"/>
      <c r="M1028" s="158"/>
      <c r="T1028" s="159"/>
      <c r="AT1028" s="155" t="s">
        <v>205</v>
      </c>
      <c r="AU1028" s="155" t="s">
        <v>201</v>
      </c>
      <c r="AV1028" s="12" t="s">
        <v>83</v>
      </c>
      <c r="AW1028" s="12" t="s">
        <v>34</v>
      </c>
      <c r="AX1028" s="12" t="s">
        <v>76</v>
      </c>
      <c r="AY1028" s="155" t="s">
        <v>191</v>
      </c>
    </row>
    <row r="1029" spans="2:65" s="12" customFormat="1">
      <c r="B1029" s="153"/>
      <c r="D1029" s="154" t="s">
        <v>205</v>
      </c>
      <c r="E1029" s="155" t="s">
        <v>1</v>
      </c>
      <c r="F1029" s="156" t="s">
        <v>875</v>
      </c>
      <c r="H1029" s="155" t="s">
        <v>1</v>
      </c>
      <c r="I1029" s="157"/>
      <c r="L1029" s="153"/>
      <c r="M1029" s="158"/>
      <c r="T1029" s="159"/>
      <c r="AT1029" s="155" t="s">
        <v>205</v>
      </c>
      <c r="AU1029" s="155" t="s">
        <v>201</v>
      </c>
      <c r="AV1029" s="12" t="s">
        <v>83</v>
      </c>
      <c r="AW1029" s="12" t="s">
        <v>34</v>
      </c>
      <c r="AX1029" s="12" t="s">
        <v>76</v>
      </c>
      <c r="AY1029" s="155" t="s">
        <v>191</v>
      </c>
    </row>
    <row r="1030" spans="2:65" s="12" customFormat="1">
      <c r="B1030" s="153"/>
      <c r="D1030" s="154" t="s">
        <v>205</v>
      </c>
      <c r="E1030" s="155" t="s">
        <v>1</v>
      </c>
      <c r="F1030" s="156" t="s">
        <v>876</v>
      </c>
      <c r="H1030" s="155" t="s">
        <v>1</v>
      </c>
      <c r="I1030" s="157"/>
      <c r="L1030" s="153"/>
      <c r="M1030" s="158"/>
      <c r="T1030" s="159"/>
      <c r="AT1030" s="155" t="s">
        <v>205</v>
      </c>
      <c r="AU1030" s="155" t="s">
        <v>201</v>
      </c>
      <c r="AV1030" s="12" t="s">
        <v>83</v>
      </c>
      <c r="AW1030" s="12" t="s">
        <v>34</v>
      </c>
      <c r="AX1030" s="12" t="s">
        <v>76</v>
      </c>
      <c r="AY1030" s="155" t="s">
        <v>191</v>
      </c>
    </row>
    <row r="1031" spans="2:65" s="13" customFormat="1">
      <c r="B1031" s="160"/>
      <c r="D1031" s="154" t="s">
        <v>205</v>
      </c>
      <c r="E1031" s="161" t="s">
        <v>1</v>
      </c>
      <c r="F1031" s="162" t="s">
        <v>83</v>
      </c>
      <c r="H1031" s="163">
        <v>1</v>
      </c>
      <c r="I1031" s="164"/>
      <c r="L1031" s="160"/>
      <c r="M1031" s="165"/>
      <c r="T1031" s="166"/>
      <c r="AT1031" s="161" t="s">
        <v>205</v>
      </c>
      <c r="AU1031" s="161" t="s">
        <v>201</v>
      </c>
      <c r="AV1031" s="13" t="s">
        <v>85</v>
      </c>
      <c r="AW1031" s="13" t="s">
        <v>34</v>
      </c>
      <c r="AX1031" s="13" t="s">
        <v>83</v>
      </c>
      <c r="AY1031" s="161" t="s">
        <v>191</v>
      </c>
    </row>
    <row r="1032" spans="2:65" s="1" customFormat="1" ht="26.45" customHeight="1">
      <c r="B1032" s="32"/>
      <c r="C1032" s="136" t="s">
        <v>909</v>
      </c>
      <c r="D1032" s="136" t="s">
        <v>195</v>
      </c>
      <c r="E1032" s="137" t="s">
        <v>910</v>
      </c>
      <c r="F1032" s="138" t="s">
        <v>911</v>
      </c>
      <c r="G1032" s="139" t="s">
        <v>869</v>
      </c>
      <c r="H1032" s="140">
        <v>2</v>
      </c>
      <c r="I1032" s="141"/>
      <c r="J1032" s="142">
        <f>ROUND(I1032*H1032,2)</f>
        <v>0</v>
      </c>
      <c r="K1032" s="138" t="s">
        <v>199</v>
      </c>
      <c r="L1032" s="32"/>
      <c r="M1032" s="143" t="s">
        <v>1</v>
      </c>
      <c r="N1032" s="144" t="s">
        <v>41</v>
      </c>
      <c r="P1032" s="145">
        <f>O1032*H1032</f>
        <v>0</v>
      </c>
      <c r="Q1032" s="145">
        <v>0</v>
      </c>
      <c r="R1032" s="145">
        <f>Q1032*H1032</f>
        <v>0</v>
      </c>
      <c r="S1032" s="145">
        <v>1.9460000000000002E-2</v>
      </c>
      <c r="T1032" s="146">
        <f>S1032*H1032</f>
        <v>3.8920000000000003E-2</v>
      </c>
      <c r="AR1032" s="147" t="s">
        <v>224</v>
      </c>
      <c r="AT1032" s="147" t="s">
        <v>195</v>
      </c>
      <c r="AU1032" s="147" t="s">
        <v>201</v>
      </c>
      <c r="AY1032" s="17" t="s">
        <v>191</v>
      </c>
      <c r="BE1032" s="148">
        <f>IF(N1032="základní",J1032,0)</f>
        <v>0</v>
      </c>
      <c r="BF1032" s="148">
        <f>IF(N1032="snížená",J1032,0)</f>
        <v>0</v>
      </c>
      <c r="BG1032" s="148">
        <f>IF(N1032="zákl. přenesená",J1032,0)</f>
        <v>0</v>
      </c>
      <c r="BH1032" s="148">
        <f>IF(N1032="sníž. přenesená",J1032,0)</f>
        <v>0</v>
      </c>
      <c r="BI1032" s="148">
        <f>IF(N1032="nulová",J1032,0)</f>
        <v>0</v>
      </c>
      <c r="BJ1032" s="17" t="s">
        <v>83</v>
      </c>
      <c r="BK1032" s="148">
        <f>ROUND(I1032*H1032,2)</f>
        <v>0</v>
      </c>
      <c r="BL1032" s="17" t="s">
        <v>224</v>
      </c>
      <c r="BM1032" s="147" t="s">
        <v>912</v>
      </c>
    </row>
    <row r="1033" spans="2:65" s="1" customFormat="1">
      <c r="B1033" s="32"/>
      <c r="D1033" s="149" t="s">
        <v>203</v>
      </c>
      <c r="F1033" s="150" t="s">
        <v>913</v>
      </c>
      <c r="I1033" s="151"/>
      <c r="L1033" s="32"/>
      <c r="M1033" s="152"/>
      <c r="T1033" s="56"/>
      <c r="AT1033" s="17" t="s">
        <v>203</v>
      </c>
      <c r="AU1033" s="17" t="s">
        <v>201</v>
      </c>
    </row>
    <row r="1034" spans="2:65" s="12" customFormat="1">
      <c r="B1034" s="153"/>
      <c r="D1034" s="154" t="s">
        <v>205</v>
      </c>
      <c r="E1034" s="155" t="s">
        <v>1</v>
      </c>
      <c r="F1034" s="156" t="s">
        <v>206</v>
      </c>
      <c r="H1034" s="155" t="s">
        <v>1</v>
      </c>
      <c r="I1034" s="157"/>
      <c r="L1034" s="153"/>
      <c r="M1034" s="158"/>
      <c r="T1034" s="159"/>
      <c r="AT1034" s="155" t="s">
        <v>205</v>
      </c>
      <c r="AU1034" s="155" t="s">
        <v>201</v>
      </c>
      <c r="AV1034" s="12" t="s">
        <v>83</v>
      </c>
      <c r="AW1034" s="12" t="s">
        <v>34</v>
      </c>
      <c r="AX1034" s="12" t="s">
        <v>76</v>
      </c>
      <c r="AY1034" s="155" t="s">
        <v>191</v>
      </c>
    </row>
    <row r="1035" spans="2:65" s="12" customFormat="1">
      <c r="B1035" s="153"/>
      <c r="D1035" s="154" t="s">
        <v>205</v>
      </c>
      <c r="E1035" s="155" t="s">
        <v>1</v>
      </c>
      <c r="F1035" s="156" t="s">
        <v>207</v>
      </c>
      <c r="H1035" s="155" t="s">
        <v>1</v>
      </c>
      <c r="I1035" s="157"/>
      <c r="L1035" s="153"/>
      <c r="M1035" s="158"/>
      <c r="T1035" s="159"/>
      <c r="AT1035" s="155" t="s">
        <v>205</v>
      </c>
      <c r="AU1035" s="155" t="s">
        <v>201</v>
      </c>
      <c r="AV1035" s="12" t="s">
        <v>83</v>
      </c>
      <c r="AW1035" s="12" t="s">
        <v>34</v>
      </c>
      <c r="AX1035" s="12" t="s">
        <v>76</v>
      </c>
      <c r="AY1035" s="155" t="s">
        <v>191</v>
      </c>
    </row>
    <row r="1036" spans="2:65" s="12" customFormat="1">
      <c r="B1036" s="153"/>
      <c r="D1036" s="154" t="s">
        <v>205</v>
      </c>
      <c r="E1036" s="155" t="s">
        <v>1</v>
      </c>
      <c r="F1036" s="156" t="s">
        <v>392</v>
      </c>
      <c r="H1036" s="155" t="s">
        <v>1</v>
      </c>
      <c r="I1036" s="157"/>
      <c r="L1036" s="153"/>
      <c r="M1036" s="158"/>
      <c r="T1036" s="159"/>
      <c r="AT1036" s="155" t="s">
        <v>205</v>
      </c>
      <c r="AU1036" s="155" t="s">
        <v>201</v>
      </c>
      <c r="AV1036" s="12" t="s">
        <v>83</v>
      </c>
      <c r="AW1036" s="12" t="s">
        <v>34</v>
      </c>
      <c r="AX1036" s="12" t="s">
        <v>76</v>
      </c>
      <c r="AY1036" s="155" t="s">
        <v>191</v>
      </c>
    </row>
    <row r="1037" spans="2:65" s="12" customFormat="1">
      <c r="B1037" s="153"/>
      <c r="D1037" s="154" t="s">
        <v>205</v>
      </c>
      <c r="E1037" s="155" t="s">
        <v>1</v>
      </c>
      <c r="F1037" s="156" t="s">
        <v>208</v>
      </c>
      <c r="H1037" s="155" t="s">
        <v>1</v>
      </c>
      <c r="I1037" s="157"/>
      <c r="L1037" s="153"/>
      <c r="M1037" s="158"/>
      <c r="T1037" s="159"/>
      <c r="AT1037" s="155" t="s">
        <v>205</v>
      </c>
      <c r="AU1037" s="155" t="s">
        <v>201</v>
      </c>
      <c r="AV1037" s="12" t="s">
        <v>83</v>
      </c>
      <c r="AW1037" s="12" t="s">
        <v>34</v>
      </c>
      <c r="AX1037" s="12" t="s">
        <v>76</v>
      </c>
      <c r="AY1037" s="155" t="s">
        <v>191</v>
      </c>
    </row>
    <row r="1038" spans="2:65" s="13" customFormat="1">
      <c r="B1038" s="160"/>
      <c r="D1038" s="154" t="s">
        <v>205</v>
      </c>
      <c r="E1038" s="161" t="s">
        <v>1</v>
      </c>
      <c r="F1038" s="162" t="s">
        <v>914</v>
      </c>
      <c r="H1038" s="163">
        <v>1</v>
      </c>
      <c r="I1038" s="164"/>
      <c r="L1038" s="160"/>
      <c r="M1038" s="165"/>
      <c r="T1038" s="166"/>
      <c r="AT1038" s="161" t="s">
        <v>205</v>
      </c>
      <c r="AU1038" s="161" t="s">
        <v>201</v>
      </c>
      <c r="AV1038" s="13" t="s">
        <v>85</v>
      </c>
      <c r="AW1038" s="13" t="s">
        <v>34</v>
      </c>
      <c r="AX1038" s="13" t="s">
        <v>76</v>
      </c>
      <c r="AY1038" s="161" t="s">
        <v>191</v>
      </c>
    </row>
    <row r="1039" spans="2:65" s="13" customFormat="1">
      <c r="B1039" s="160"/>
      <c r="D1039" s="154" t="s">
        <v>205</v>
      </c>
      <c r="E1039" s="161" t="s">
        <v>1</v>
      </c>
      <c r="F1039" s="162" t="s">
        <v>915</v>
      </c>
      <c r="H1039" s="163">
        <v>1</v>
      </c>
      <c r="I1039" s="164"/>
      <c r="L1039" s="160"/>
      <c r="M1039" s="165"/>
      <c r="T1039" s="166"/>
      <c r="AT1039" s="161" t="s">
        <v>205</v>
      </c>
      <c r="AU1039" s="161" t="s">
        <v>201</v>
      </c>
      <c r="AV1039" s="13" t="s">
        <v>85</v>
      </c>
      <c r="AW1039" s="13" t="s">
        <v>34</v>
      </c>
      <c r="AX1039" s="13" t="s">
        <v>76</v>
      </c>
      <c r="AY1039" s="161" t="s">
        <v>191</v>
      </c>
    </row>
    <row r="1040" spans="2:65" s="14" customFormat="1">
      <c r="B1040" s="167"/>
      <c r="D1040" s="154" t="s">
        <v>205</v>
      </c>
      <c r="E1040" s="168" t="s">
        <v>1</v>
      </c>
      <c r="F1040" s="169" t="s">
        <v>217</v>
      </c>
      <c r="H1040" s="170">
        <v>2</v>
      </c>
      <c r="I1040" s="171"/>
      <c r="L1040" s="167"/>
      <c r="M1040" s="172"/>
      <c r="T1040" s="173"/>
      <c r="AT1040" s="168" t="s">
        <v>205</v>
      </c>
      <c r="AU1040" s="168" t="s">
        <v>201</v>
      </c>
      <c r="AV1040" s="14" t="s">
        <v>200</v>
      </c>
      <c r="AW1040" s="14" t="s">
        <v>34</v>
      </c>
      <c r="AX1040" s="14" t="s">
        <v>83</v>
      </c>
      <c r="AY1040" s="168" t="s">
        <v>191</v>
      </c>
    </row>
    <row r="1041" spans="2:65" s="1" customFormat="1" ht="26.45" customHeight="1">
      <c r="B1041" s="32"/>
      <c r="C1041" s="136" t="s">
        <v>916</v>
      </c>
      <c r="D1041" s="136" t="s">
        <v>195</v>
      </c>
      <c r="E1041" s="137" t="s">
        <v>917</v>
      </c>
      <c r="F1041" s="138" t="s">
        <v>918</v>
      </c>
      <c r="G1041" s="139" t="s">
        <v>869</v>
      </c>
      <c r="H1041" s="140">
        <v>2</v>
      </c>
      <c r="I1041" s="141"/>
      <c r="J1041" s="142">
        <f>ROUND(I1041*H1041,2)</f>
        <v>0</v>
      </c>
      <c r="K1041" s="138" t="s">
        <v>199</v>
      </c>
      <c r="L1041" s="32"/>
      <c r="M1041" s="143" t="s">
        <v>1</v>
      </c>
      <c r="N1041" s="144" t="s">
        <v>41</v>
      </c>
      <c r="P1041" s="145">
        <f>O1041*H1041</f>
        <v>0</v>
      </c>
      <c r="Q1041" s="145">
        <v>0</v>
      </c>
      <c r="R1041" s="145">
        <f>Q1041*H1041</f>
        <v>0</v>
      </c>
      <c r="S1041" s="145">
        <v>8.5999999999999998E-4</v>
      </c>
      <c r="T1041" s="146">
        <f>S1041*H1041</f>
        <v>1.72E-3</v>
      </c>
      <c r="AR1041" s="147" t="s">
        <v>224</v>
      </c>
      <c r="AT1041" s="147" t="s">
        <v>195</v>
      </c>
      <c r="AU1041" s="147" t="s">
        <v>201</v>
      </c>
      <c r="AY1041" s="17" t="s">
        <v>191</v>
      </c>
      <c r="BE1041" s="148">
        <f>IF(N1041="základní",J1041,0)</f>
        <v>0</v>
      </c>
      <c r="BF1041" s="148">
        <f>IF(N1041="snížená",J1041,0)</f>
        <v>0</v>
      </c>
      <c r="BG1041" s="148">
        <f>IF(N1041="zákl. přenesená",J1041,0)</f>
        <v>0</v>
      </c>
      <c r="BH1041" s="148">
        <f>IF(N1041="sníž. přenesená",J1041,0)</f>
        <v>0</v>
      </c>
      <c r="BI1041" s="148">
        <f>IF(N1041="nulová",J1041,0)</f>
        <v>0</v>
      </c>
      <c r="BJ1041" s="17" t="s">
        <v>83</v>
      </c>
      <c r="BK1041" s="148">
        <f>ROUND(I1041*H1041,2)</f>
        <v>0</v>
      </c>
      <c r="BL1041" s="17" t="s">
        <v>224</v>
      </c>
      <c r="BM1041" s="147" t="s">
        <v>919</v>
      </c>
    </row>
    <row r="1042" spans="2:65" s="1" customFormat="1">
      <c r="B1042" s="32"/>
      <c r="D1042" s="149" t="s">
        <v>203</v>
      </c>
      <c r="F1042" s="150" t="s">
        <v>920</v>
      </c>
      <c r="I1042" s="151"/>
      <c r="L1042" s="32"/>
      <c r="M1042" s="152"/>
      <c r="T1042" s="56"/>
      <c r="AT1042" s="17" t="s">
        <v>203</v>
      </c>
      <c r="AU1042" s="17" t="s">
        <v>201</v>
      </c>
    </row>
    <row r="1043" spans="2:65" s="12" customFormat="1">
      <c r="B1043" s="153"/>
      <c r="D1043" s="154" t="s">
        <v>205</v>
      </c>
      <c r="E1043" s="155" t="s">
        <v>1</v>
      </c>
      <c r="F1043" s="156" t="s">
        <v>206</v>
      </c>
      <c r="H1043" s="155" t="s">
        <v>1</v>
      </c>
      <c r="I1043" s="157"/>
      <c r="L1043" s="153"/>
      <c r="M1043" s="158"/>
      <c r="T1043" s="159"/>
      <c r="AT1043" s="155" t="s">
        <v>205</v>
      </c>
      <c r="AU1043" s="155" t="s">
        <v>201</v>
      </c>
      <c r="AV1043" s="12" t="s">
        <v>83</v>
      </c>
      <c r="AW1043" s="12" t="s">
        <v>34</v>
      </c>
      <c r="AX1043" s="12" t="s">
        <v>76</v>
      </c>
      <c r="AY1043" s="155" t="s">
        <v>191</v>
      </c>
    </row>
    <row r="1044" spans="2:65" s="12" customFormat="1">
      <c r="B1044" s="153"/>
      <c r="D1044" s="154" t="s">
        <v>205</v>
      </c>
      <c r="E1044" s="155" t="s">
        <v>1</v>
      </c>
      <c r="F1044" s="156" t="s">
        <v>207</v>
      </c>
      <c r="H1044" s="155" t="s">
        <v>1</v>
      </c>
      <c r="I1044" s="157"/>
      <c r="L1044" s="153"/>
      <c r="M1044" s="158"/>
      <c r="T1044" s="159"/>
      <c r="AT1044" s="155" t="s">
        <v>205</v>
      </c>
      <c r="AU1044" s="155" t="s">
        <v>201</v>
      </c>
      <c r="AV1044" s="12" t="s">
        <v>83</v>
      </c>
      <c r="AW1044" s="12" t="s">
        <v>34</v>
      </c>
      <c r="AX1044" s="12" t="s">
        <v>76</v>
      </c>
      <c r="AY1044" s="155" t="s">
        <v>191</v>
      </c>
    </row>
    <row r="1045" spans="2:65" s="12" customFormat="1">
      <c r="B1045" s="153"/>
      <c r="D1045" s="154" t="s">
        <v>205</v>
      </c>
      <c r="E1045" s="155" t="s">
        <v>1</v>
      </c>
      <c r="F1045" s="156" t="s">
        <v>392</v>
      </c>
      <c r="H1045" s="155" t="s">
        <v>1</v>
      </c>
      <c r="I1045" s="157"/>
      <c r="L1045" s="153"/>
      <c r="M1045" s="158"/>
      <c r="T1045" s="159"/>
      <c r="AT1045" s="155" t="s">
        <v>205</v>
      </c>
      <c r="AU1045" s="155" t="s">
        <v>201</v>
      </c>
      <c r="AV1045" s="12" t="s">
        <v>83</v>
      </c>
      <c r="AW1045" s="12" t="s">
        <v>34</v>
      </c>
      <c r="AX1045" s="12" t="s">
        <v>76</v>
      </c>
      <c r="AY1045" s="155" t="s">
        <v>191</v>
      </c>
    </row>
    <row r="1046" spans="2:65" s="12" customFormat="1">
      <c r="B1046" s="153"/>
      <c r="D1046" s="154" t="s">
        <v>205</v>
      </c>
      <c r="E1046" s="155" t="s">
        <v>1</v>
      </c>
      <c r="F1046" s="156" t="s">
        <v>208</v>
      </c>
      <c r="H1046" s="155" t="s">
        <v>1</v>
      </c>
      <c r="I1046" s="157"/>
      <c r="L1046" s="153"/>
      <c r="M1046" s="158"/>
      <c r="T1046" s="159"/>
      <c r="AT1046" s="155" t="s">
        <v>205</v>
      </c>
      <c r="AU1046" s="155" t="s">
        <v>201</v>
      </c>
      <c r="AV1046" s="12" t="s">
        <v>83</v>
      </c>
      <c r="AW1046" s="12" t="s">
        <v>34</v>
      </c>
      <c r="AX1046" s="12" t="s">
        <v>76</v>
      </c>
      <c r="AY1046" s="155" t="s">
        <v>191</v>
      </c>
    </row>
    <row r="1047" spans="2:65" s="13" customFormat="1">
      <c r="B1047" s="160"/>
      <c r="D1047" s="154" t="s">
        <v>205</v>
      </c>
      <c r="E1047" s="161" t="s">
        <v>1</v>
      </c>
      <c r="F1047" s="162" t="s">
        <v>914</v>
      </c>
      <c r="H1047" s="163">
        <v>1</v>
      </c>
      <c r="I1047" s="164"/>
      <c r="L1047" s="160"/>
      <c r="M1047" s="165"/>
      <c r="T1047" s="166"/>
      <c r="AT1047" s="161" t="s">
        <v>205</v>
      </c>
      <c r="AU1047" s="161" t="s">
        <v>201</v>
      </c>
      <c r="AV1047" s="13" t="s">
        <v>85</v>
      </c>
      <c r="AW1047" s="13" t="s">
        <v>34</v>
      </c>
      <c r="AX1047" s="13" t="s">
        <v>76</v>
      </c>
      <c r="AY1047" s="161" t="s">
        <v>191</v>
      </c>
    </row>
    <row r="1048" spans="2:65" s="13" customFormat="1">
      <c r="B1048" s="160"/>
      <c r="D1048" s="154" t="s">
        <v>205</v>
      </c>
      <c r="E1048" s="161" t="s">
        <v>1</v>
      </c>
      <c r="F1048" s="162" t="s">
        <v>915</v>
      </c>
      <c r="H1048" s="163">
        <v>1</v>
      </c>
      <c r="I1048" s="164"/>
      <c r="L1048" s="160"/>
      <c r="M1048" s="165"/>
      <c r="T1048" s="166"/>
      <c r="AT1048" s="161" t="s">
        <v>205</v>
      </c>
      <c r="AU1048" s="161" t="s">
        <v>201</v>
      </c>
      <c r="AV1048" s="13" t="s">
        <v>85</v>
      </c>
      <c r="AW1048" s="13" t="s">
        <v>34</v>
      </c>
      <c r="AX1048" s="13" t="s">
        <v>76</v>
      </c>
      <c r="AY1048" s="161" t="s">
        <v>191</v>
      </c>
    </row>
    <row r="1049" spans="2:65" s="14" customFormat="1">
      <c r="B1049" s="167"/>
      <c r="D1049" s="154" t="s">
        <v>205</v>
      </c>
      <c r="E1049" s="168" t="s">
        <v>1</v>
      </c>
      <c r="F1049" s="169" t="s">
        <v>217</v>
      </c>
      <c r="H1049" s="170">
        <v>2</v>
      </c>
      <c r="I1049" s="171"/>
      <c r="L1049" s="167"/>
      <c r="M1049" s="172"/>
      <c r="T1049" s="173"/>
      <c r="AT1049" s="168" t="s">
        <v>205</v>
      </c>
      <c r="AU1049" s="168" t="s">
        <v>201</v>
      </c>
      <c r="AV1049" s="14" t="s">
        <v>200</v>
      </c>
      <c r="AW1049" s="14" t="s">
        <v>34</v>
      </c>
      <c r="AX1049" s="14" t="s">
        <v>83</v>
      </c>
      <c r="AY1049" s="168" t="s">
        <v>191</v>
      </c>
    </row>
    <row r="1050" spans="2:65" s="1" customFormat="1" ht="16.5" customHeight="1">
      <c r="B1050" s="32"/>
      <c r="C1050" s="136" t="s">
        <v>864</v>
      </c>
      <c r="D1050" s="136" t="s">
        <v>195</v>
      </c>
      <c r="E1050" s="137" t="s">
        <v>921</v>
      </c>
      <c r="F1050" s="138" t="s">
        <v>922</v>
      </c>
      <c r="G1050" s="139" t="s">
        <v>403</v>
      </c>
      <c r="H1050" s="140">
        <v>2.36</v>
      </c>
      <c r="I1050" s="141"/>
      <c r="J1050" s="142">
        <f>ROUND(I1050*H1050,2)</f>
        <v>0</v>
      </c>
      <c r="K1050" s="138" t="s">
        <v>199</v>
      </c>
      <c r="L1050" s="32"/>
      <c r="M1050" s="143" t="s">
        <v>1</v>
      </c>
      <c r="N1050" s="144" t="s">
        <v>41</v>
      </c>
      <c r="P1050" s="145">
        <f>O1050*H1050</f>
        <v>0</v>
      </c>
      <c r="Q1050" s="145">
        <v>0</v>
      </c>
      <c r="R1050" s="145">
        <f>Q1050*H1050</f>
        <v>0</v>
      </c>
      <c r="S1050" s="145">
        <v>1.67E-3</v>
      </c>
      <c r="T1050" s="146">
        <f>S1050*H1050</f>
        <v>3.9411999999999997E-3</v>
      </c>
      <c r="AR1050" s="147" t="s">
        <v>224</v>
      </c>
      <c r="AT1050" s="147" t="s">
        <v>195</v>
      </c>
      <c r="AU1050" s="147" t="s">
        <v>201</v>
      </c>
      <c r="AY1050" s="17" t="s">
        <v>191</v>
      </c>
      <c r="BE1050" s="148">
        <f>IF(N1050="základní",J1050,0)</f>
        <v>0</v>
      </c>
      <c r="BF1050" s="148">
        <f>IF(N1050="snížená",J1050,0)</f>
        <v>0</v>
      </c>
      <c r="BG1050" s="148">
        <f>IF(N1050="zákl. přenesená",J1050,0)</f>
        <v>0</v>
      </c>
      <c r="BH1050" s="148">
        <f>IF(N1050="sníž. přenesená",J1050,0)</f>
        <v>0</v>
      </c>
      <c r="BI1050" s="148">
        <f>IF(N1050="nulová",J1050,0)</f>
        <v>0</v>
      </c>
      <c r="BJ1050" s="17" t="s">
        <v>83</v>
      </c>
      <c r="BK1050" s="148">
        <f>ROUND(I1050*H1050,2)</f>
        <v>0</v>
      </c>
      <c r="BL1050" s="17" t="s">
        <v>224</v>
      </c>
      <c r="BM1050" s="147" t="s">
        <v>923</v>
      </c>
    </row>
    <row r="1051" spans="2:65" s="1" customFormat="1">
      <c r="B1051" s="32"/>
      <c r="D1051" s="149" t="s">
        <v>203</v>
      </c>
      <c r="F1051" s="150" t="s">
        <v>924</v>
      </c>
      <c r="I1051" s="151"/>
      <c r="L1051" s="32"/>
      <c r="M1051" s="152"/>
      <c r="T1051" s="56"/>
      <c r="AT1051" s="17" t="s">
        <v>203</v>
      </c>
      <c r="AU1051" s="17" t="s">
        <v>201</v>
      </c>
    </row>
    <row r="1052" spans="2:65" s="12" customFormat="1">
      <c r="B1052" s="153"/>
      <c r="D1052" s="154" t="s">
        <v>205</v>
      </c>
      <c r="E1052" s="155" t="s">
        <v>1</v>
      </c>
      <c r="F1052" s="156" t="s">
        <v>206</v>
      </c>
      <c r="H1052" s="155" t="s">
        <v>1</v>
      </c>
      <c r="I1052" s="157"/>
      <c r="L1052" s="153"/>
      <c r="M1052" s="158"/>
      <c r="T1052" s="159"/>
      <c r="AT1052" s="155" t="s">
        <v>205</v>
      </c>
      <c r="AU1052" s="155" t="s">
        <v>201</v>
      </c>
      <c r="AV1052" s="12" t="s">
        <v>83</v>
      </c>
      <c r="AW1052" s="12" t="s">
        <v>34</v>
      </c>
      <c r="AX1052" s="12" t="s">
        <v>76</v>
      </c>
      <c r="AY1052" s="155" t="s">
        <v>191</v>
      </c>
    </row>
    <row r="1053" spans="2:65" s="12" customFormat="1">
      <c r="B1053" s="153"/>
      <c r="D1053" s="154" t="s">
        <v>205</v>
      </c>
      <c r="E1053" s="155" t="s">
        <v>1</v>
      </c>
      <c r="F1053" s="156" t="s">
        <v>207</v>
      </c>
      <c r="H1053" s="155" t="s">
        <v>1</v>
      </c>
      <c r="I1053" s="157"/>
      <c r="L1053" s="153"/>
      <c r="M1053" s="158"/>
      <c r="T1053" s="159"/>
      <c r="AT1053" s="155" t="s">
        <v>205</v>
      </c>
      <c r="AU1053" s="155" t="s">
        <v>201</v>
      </c>
      <c r="AV1053" s="12" t="s">
        <v>83</v>
      </c>
      <c r="AW1053" s="12" t="s">
        <v>34</v>
      </c>
      <c r="AX1053" s="12" t="s">
        <v>76</v>
      </c>
      <c r="AY1053" s="155" t="s">
        <v>191</v>
      </c>
    </row>
    <row r="1054" spans="2:65" s="12" customFormat="1">
      <c r="B1054" s="153"/>
      <c r="D1054" s="154" t="s">
        <v>205</v>
      </c>
      <c r="E1054" s="155" t="s">
        <v>1</v>
      </c>
      <c r="F1054" s="156" t="s">
        <v>392</v>
      </c>
      <c r="H1054" s="155" t="s">
        <v>1</v>
      </c>
      <c r="I1054" s="157"/>
      <c r="L1054" s="153"/>
      <c r="M1054" s="158"/>
      <c r="T1054" s="159"/>
      <c r="AT1054" s="155" t="s">
        <v>205</v>
      </c>
      <c r="AU1054" s="155" t="s">
        <v>201</v>
      </c>
      <c r="AV1054" s="12" t="s">
        <v>83</v>
      </c>
      <c r="AW1054" s="12" t="s">
        <v>34</v>
      </c>
      <c r="AX1054" s="12" t="s">
        <v>76</v>
      </c>
      <c r="AY1054" s="155" t="s">
        <v>191</v>
      </c>
    </row>
    <row r="1055" spans="2:65" s="12" customFormat="1">
      <c r="B1055" s="153"/>
      <c r="D1055" s="154" t="s">
        <v>205</v>
      </c>
      <c r="E1055" s="155" t="s">
        <v>1</v>
      </c>
      <c r="F1055" s="156" t="s">
        <v>208</v>
      </c>
      <c r="H1055" s="155" t="s">
        <v>1</v>
      </c>
      <c r="I1055" s="157"/>
      <c r="L1055" s="153"/>
      <c r="M1055" s="158"/>
      <c r="T1055" s="159"/>
      <c r="AT1055" s="155" t="s">
        <v>205</v>
      </c>
      <c r="AU1055" s="155" t="s">
        <v>201</v>
      </c>
      <c r="AV1055" s="12" t="s">
        <v>83</v>
      </c>
      <c r="AW1055" s="12" t="s">
        <v>34</v>
      </c>
      <c r="AX1055" s="12" t="s">
        <v>76</v>
      </c>
      <c r="AY1055" s="155" t="s">
        <v>191</v>
      </c>
    </row>
    <row r="1056" spans="2:65" s="13" customFormat="1">
      <c r="B1056" s="160"/>
      <c r="D1056" s="154" t="s">
        <v>205</v>
      </c>
      <c r="E1056" s="161" t="s">
        <v>1</v>
      </c>
      <c r="F1056" s="162" t="s">
        <v>925</v>
      </c>
      <c r="H1056" s="163">
        <v>2.36</v>
      </c>
      <c r="I1056" s="164"/>
      <c r="L1056" s="160"/>
      <c r="M1056" s="165"/>
      <c r="T1056" s="166"/>
      <c r="AT1056" s="161" t="s">
        <v>205</v>
      </c>
      <c r="AU1056" s="161" t="s">
        <v>201</v>
      </c>
      <c r="AV1056" s="13" t="s">
        <v>85</v>
      </c>
      <c r="AW1056" s="13" t="s">
        <v>34</v>
      </c>
      <c r="AX1056" s="13" t="s">
        <v>76</v>
      </c>
      <c r="AY1056" s="161" t="s">
        <v>191</v>
      </c>
    </row>
    <row r="1057" spans="2:65" s="14" customFormat="1">
      <c r="B1057" s="167"/>
      <c r="D1057" s="154" t="s">
        <v>205</v>
      </c>
      <c r="E1057" s="168" t="s">
        <v>1</v>
      </c>
      <c r="F1057" s="169" t="s">
        <v>217</v>
      </c>
      <c r="H1057" s="170">
        <v>2.36</v>
      </c>
      <c r="I1057" s="171"/>
      <c r="L1057" s="167"/>
      <c r="M1057" s="172"/>
      <c r="T1057" s="173"/>
      <c r="AT1057" s="168" t="s">
        <v>205</v>
      </c>
      <c r="AU1057" s="168" t="s">
        <v>201</v>
      </c>
      <c r="AV1057" s="14" t="s">
        <v>200</v>
      </c>
      <c r="AW1057" s="14" t="s">
        <v>34</v>
      </c>
      <c r="AX1057" s="14" t="s">
        <v>83</v>
      </c>
      <c r="AY1057" s="168" t="s">
        <v>191</v>
      </c>
    </row>
    <row r="1058" spans="2:65" s="1" customFormat="1" ht="16.5" customHeight="1">
      <c r="B1058" s="32"/>
      <c r="C1058" s="136" t="s">
        <v>926</v>
      </c>
      <c r="D1058" s="136" t="s">
        <v>195</v>
      </c>
      <c r="E1058" s="137" t="s">
        <v>927</v>
      </c>
      <c r="F1058" s="138" t="s">
        <v>928</v>
      </c>
      <c r="G1058" s="139" t="s">
        <v>289</v>
      </c>
      <c r="H1058" s="140">
        <v>80.959999999999994</v>
      </c>
      <c r="I1058" s="141"/>
      <c r="J1058" s="142">
        <f>ROUND(I1058*H1058,2)</f>
        <v>0</v>
      </c>
      <c r="K1058" s="138" t="s">
        <v>199</v>
      </c>
      <c r="L1058" s="32"/>
      <c r="M1058" s="143" t="s">
        <v>1</v>
      </c>
      <c r="N1058" s="144" t="s">
        <v>41</v>
      </c>
      <c r="P1058" s="145">
        <f>O1058*H1058</f>
        <v>0</v>
      </c>
      <c r="Q1058" s="145">
        <v>0</v>
      </c>
      <c r="R1058" s="145">
        <f>Q1058*H1058</f>
        <v>0</v>
      </c>
      <c r="S1058" s="145">
        <v>5.5E-2</v>
      </c>
      <c r="T1058" s="146">
        <f>S1058*H1058</f>
        <v>4.4527999999999999</v>
      </c>
      <c r="AR1058" s="147" t="s">
        <v>224</v>
      </c>
      <c r="AT1058" s="147" t="s">
        <v>195</v>
      </c>
      <c r="AU1058" s="147" t="s">
        <v>201</v>
      </c>
      <c r="AY1058" s="17" t="s">
        <v>191</v>
      </c>
      <c r="BE1058" s="148">
        <f>IF(N1058="základní",J1058,0)</f>
        <v>0</v>
      </c>
      <c r="BF1058" s="148">
        <f>IF(N1058="snížená",J1058,0)</f>
        <v>0</v>
      </c>
      <c r="BG1058" s="148">
        <f>IF(N1058="zákl. přenesená",J1058,0)</f>
        <v>0</v>
      </c>
      <c r="BH1058" s="148">
        <f>IF(N1058="sníž. přenesená",J1058,0)</f>
        <v>0</v>
      </c>
      <c r="BI1058" s="148">
        <f>IF(N1058="nulová",J1058,0)</f>
        <v>0</v>
      </c>
      <c r="BJ1058" s="17" t="s">
        <v>83</v>
      </c>
      <c r="BK1058" s="148">
        <f>ROUND(I1058*H1058,2)</f>
        <v>0</v>
      </c>
      <c r="BL1058" s="17" t="s">
        <v>224</v>
      </c>
      <c r="BM1058" s="147" t="s">
        <v>929</v>
      </c>
    </row>
    <row r="1059" spans="2:65" s="1" customFormat="1">
      <c r="B1059" s="32"/>
      <c r="D1059" s="149" t="s">
        <v>203</v>
      </c>
      <c r="F1059" s="150" t="s">
        <v>930</v>
      </c>
      <c r="I1059" s="151"/>
      <c r="L1059" s="32"/>
      <c r="M1059" s="152"/>
      <c r="T1059" s="56"/>
      <c r="AT1059" s="17" t="s">
        <v>203</v>
      </c>
      <c r="AU1059" s="17" t="s">
        <v>201</v>
      </c>
    </row>
    <row r="1060" spans="2:65" s="12" customFormat="1">
      <c r="B1060" s="153"/>
      <c r="D1060" s="154" t="s">
        <v>205</v>
      </c>
      <c r="E1060" s="155" t="s">
        <v>1</v>
      </c>
      <c r="F1060" s="156" t="s">
        <v>206</v>
      </c>
      <c r="H1060" s="155" t="s">
        <v>1</v>
      </c>
      <c r="I1060" s="157"/>
      <c r="L1060" s="153"/>
      <c r="M1060" s="158"/>
      <c r="T1060" s="159"/>
      <c r="AT1060" s="155" t="s">
        <v>205</v>
      </c>
      <c r="AU1060" s="155" t="s">
        <v>201</v>
      </c>
      <c r="AV1060" s="12" t="s">
        <v>83</v>
      </c>
      <c r="AW1060" s="12" t="s">
        <v>34</v>
      </c>
      <c r="AX1060" s="12" t="s">
        <v>76</v>
      </c>
      <c r="AY1060" s="155" t="s">
        <v>191</v>
      </c>
    </row>
    <row r="1061" spans="2:65" s="12" customFormat="1">
      <c r="B1061" s="153"/>
      <c r="D1061" s="154" t="s">
        <v>205</v>
      </c>
      <c r="E1061" s="155" t="s">
        <v>1</v>
      </c>
      <c r="F1061" s="156" t="s">
        <v>207</v>
      </c>
      <c r="H1061" s="155" t="s">
        <v>1</v>
      </c>
      <c r="I1061" s="157"/>
      <c r="L1061" s="153"/>
      <c r="M1061" s="158"/>
      <c r="T1061" s="159"/>
      <c r="AT1061" s="155" t="s">
        <v>205</v>
      </c>
      <c r="AU1061" s="155" t="s">
        <v>201</v>
      </c>
      <c r="AV1061" s="12" t="s">
        <v>83</v>
      </c>
      <c r="AW1061" s="12" t="s">
        <v>34</v>
      </c>
      <c r="AX1061" s="12" t="s">
        <v>76</v>
      </c>
      <c r="AY1061" s="155" t="s">
        <v>191</v>
      </c>
    </row>
    <row r="1062" spans="2:65" s="12" customFormat="1">
      <c r="B1062" s="153"/>
      <c r="D1062" s="154" t="s">
        <v>205</v>
      </c>
      <c r="E1062" s="155" t="s">
        <v>1</v>
      </c>
      <c r="F1062" s="156" t="s">
        <v>392</v>
      </c>
      <c r="H1062" s="155" t="s">
        <v>1</v>
      </c>
      <c r="I1062" s="157"/>
      <c r="L1062" s="153"/>
      <c r="M1062" s="158"/>
      <c r="T1062" s="159"/>
      <c r="AT1062" s="155" t="s">
        <v>205</v>
      </c>
      <c r="AU1062" s="155" t="s">
        <v>201</v>
      </c>
      <c r="AV1062" s="12" t="s">
        <v>83</v>
      </c>
      <c r="AW1062" s="12" t="s">
        <v>34</v>
      </c>
      <c r="AX1062" s="12" t="s">
        <v>76</v>
      </c>
      <c r="AY1062" s="155" t="s">
        <v>191</v>
      </c>
    </row>
    <row r="1063" spans="2:65" s="12" customFormat="1">
      <c r="B1063" s="153"/>
      <c r="D1063" s="154" t="s">
        <v>205</v>
      </c>
      <c r="E1063" s="155" t="s">
        <v>1</v>
      </c>
      <c r="F1063" s="156" t="s">
        <v>208</v>
      </c>
      <c r="H1063" s="155" t="s">
        <v>1</v>
      </c>
      <c r="I1063" s="157"/>
      <c r="L1063" s="153"/>
      <c r="M1063" s="158"/>
      <c r="T1063" s="159"/>
      <c r="AT1063" s="155" t="s">
        <v>205</v>
      </c>
      <c r="AU1063" s="155" t="s">
        <v>201</v>
      </c>
      <c r="AV1063" s="12" t="s">
        <v>83</v>
      </c>
      <c r="AW1063" s="12" t="s">
        <v>34</v>
      </c>
      <c r="AX1063" s="12" t="s">
        <v>76</v>
      </c>
      <c r="AY1063" s="155" t="s">
        <v>191</v>
      </c>
    </row>
    <row r="1064" spans="2:65" s="13" customFormat="1">
      <c r="B1064" s="160"/>
      <c r="D1064" s="154" t="s">
        <v>205</v>
      </c>
      <c r="E1064" s="161" t="s">
        <v>1</v>
      </c>
      <c r="F1064" s="162" t="s">
        <v>931</v>
      </c>
      <c r="H1064" s="163">
        <v>34.51</v>
      </c>
      <c r="I1064" s="164"/>
      <c r="L1064" s="160"/>
      <c r="M1064" s="165"/>
      <c r="T1064" s="166"/>
      <c r="AT1064" s="161" t="s">
        <v>205</v>
      </c>
      <c r="AU1064" s="161" t="s">
        <v>201</v>
      </c>
      <c r="AV1064" s="13" t="s">
        <v>85</v>
      </c>
      <c r="AW1064" s="13" t="s">
        <v>34</v>
      </c>
      <c r="AX1064" s="13" t="s">
        <v>76</v>
      </c>
      <c r="AY1064" s="161" t="s">
        <v>191</v>
      </c>
    </row>
    <row r="1065" spans="2:65" s="13" customFormat="1">
      <c r="B1065" s="160"/>
      <c r="D1065" s="154" t="s">
        <v>205</v>
      </c>
      <c r="E1065" s="161" t="s">
        <v>1</v>
      </c>
      <c r="F1065" s="162" t="s">
        <v>932</v>
      </c>
      <c r="H1065" s="163">
        <v>11.46</v>
      </c>
      <c r="I1065" s="164"/>
      <c r="L1065" s="160"/>
      <c r="M1065" s="165"/>
      <c r="T1065" s="166"/>
      <c r="AT1065" s="161" t="s">
        <v>205</v>
      </c>
      <c r="AU1065" s="161" t="s">
        <v>201</v>
      </c>
      <c r="AV1065" s="13" t="s">
        <v>85</v>
      </c>
      <c r="AW1065" s="13" t="s">
        <v>34</v>
      </c>
      <c r="AX1065" s="13" t="s">
        <v>76</v>
      </c>
      <c r="AY1065" s="161" t="s">
        <v>191</v>
      </c>
    </row>
    <row r="1066" spans="2:65" s="13" customFormat="1">
      <c r="B1066" s="160"/>
      <c r="D1066" s="154" t="s">
        <v>205</v>
      </c>
      <c r="E1066" s="161" t="s">
        <v>1</v>
      </c>
      <c r="F1066" s="162" t="s">
        <v>933</v>
      </c>
      <c r="H1066" s="163">
        <v>34.99</v>
      </c>
      <c r="I1066" s="164"/>
      <c r="L1066" s="160"/>
      <c r="M1066" s="165"/>
      <c r="T1066" s="166"/>
      <c r="AT1066" s="161" t="s">
        <v>205</v>
      </c>
      <c r="AU1066" s="161" t="s">
        <v>201</v>
      </c>
      <c r="AV1066" s="13" t="s">
        <v>85</v>
      </c>
      <c r="AW1066" s="13" t="s">
        <v>34</v>
      </c>
      <c r="AX1066" s="13" t="s">
        <v>76</v>
      </c>
      <c r="AY1066" s="161" t="s">
        <v>191</v>
      </c>
    </row>
    <row r="1067" spans="2:65" s="14" customFormat="1">
      <c r="B1067" s="167"/>
      <c r="D1067" s="154" t="s">
        <v>205</v>
      </c>
      <c r="E1067" s="168" t="s">
        <v>1</v>
      </c>
      <c r="F1067" s="169" t="s">
        <v>217</v>
      </c>
      <c r="H1067" s="170">
        <v>80.959999999999994</v>
      </c>
      <c r="I1067" s="171"/>
      <c r="L1067" s="167"/>
      <c r="M1067" s="172"/>
      <c r="T1067" s="173"/>
      <c r="AT1067" s="168" t="s">
        <v>205</v>
      </c>
      <c r="AU1067" s="168" t="s">
        <v>201</v>
      </c>
      <c r="AV1067" s="14" t="s">
        <v>200</v>
      </c>
      <c r="AW1067" s="14" t="s">
        <v>34</v>
      </c>
      <c r="AX1067" s="14" t="s">
        <v>83</v>
      </c>
      <c r="AY1067" s="168" t="s">
        <v>191</v>
      </c>
    </row>
    <row r="1068" spans="2:65" s="1" customFormat="1" ht="26.45" customHeight="1">
      <c r="B1068" s="32"/>
      <c r="C1068" s="136" t="s">
        <v>934</v>
      </c>
      <c r="D1068" s="136" t="s">
        <v>195</v>
      </c>
      <c r="E1068" s="137" t="s">
        <v>935</v>
      </c>
      <c r="F1068" s="138" t="s">
        <v>936</v>
      </c>
      <c r="G1068" s="139" t="s">
        <v>937</v>
      </c>
      <c r="H1068" s="140">
        <v>75</v>
      </c>
      <c r="I1068" s="141"/>
      <c r="J1068" s="142">
        <f>ROUND(I1068*H1068,2)</f>
        <v>0</v>
      </c>
      <c r="K1068" s="138" t="s">
        <v>199</v>
      </c>
      <c r="L1068" s="32"/>
      <c r="M1068" s="143" t="s">
        <v>1</v>
      </c>
      <c r="N1068" s="144" t="s">
        <v>41</v>
      </c>
      <c r="P1068" s="145">
        <f>O1068*H1068</f>
        <v>0</v>
      </c>
      <c r="Q1068" s="145">
        <v>0</v>
      </c>
      <c r="R1068" s="145">
        <f>Q1068*H1068</f>
        <v>0</v>
      </c>
      <c r="S1068" s="145">
        <v>1E-3</v>
      </c>
      <c r="T1068" s="146">
        <f>S1068*H1068</f>
        <v>7.4999999999999997E-2</v>
      </c>
      <c r="AR1068" s="147" t="s">
        <v>224</v>
      </c>
      <c r="AT1068" s="147" t="s">
        <v>195</v>
      </c>
      <c r="AU1068" s="147" t="s">
        <v>201</v>
      </c>
      <c r="AY1068" s="17" t="s">
        <v>191</v>
      </c>
      <c r="BE1068" s="148">
        <f>IF(N1068="základní",J1068,0)</f>
        <v>0</v>
      </c>
      <c r="BF1068" s="148">
        <f>IF(N1068="snížená",J1068,0)</f>
        <v>0</v>
      </c>
      <c r="BG1068" s="148">
        <f>IF(N1068="zákl. přenesená",J1068,0)</f>
        <v>0</v>
      </c>
      <c r="BH1068" s="148">
        <f>IF(N1068="sníž. přenesená",J1068,0)</f>
        <v>0</v>
      </c>
      <c r="BI1068" s="148">
        <f>IF(N1068="nulová",J1068,0)</f>
        <v>0</v>
      </c>
      <c r="BJ1068" s="17" t="s">
        <v>83</v>
      </c>
      <c r="BK1068" s="148">
        <f>ROUND(I1068*H1068,2)</f>
        <v>0</v>
      </c>
      <c r="BL1068" s="17" t="s">
        <v>224</v>
      </c>
      <c r="BM1068" s="147" t="s">
        <v>938</v>
      </c>
    </row>
    <row r="1069" spans="2:65" s="1" customFormat="1">
      <c r="B1069" s="32"/>
      <c r="D1069" s="149" t="s">
        <v>203</v>
      </c>
      <c r="F1069" s="150" t="s">
        <v>939</v>
      </c>
      <c r="I1069" s="151"/>
      <c r="L1069" s="32"/>
      <c r="M1069" s="152"/>
      <c r="T1069" s="56"/>
      <c r="AT1069" s="17" t="s">
        <v>203</v>
      </c>
      <c r="AU1069" s="17" t="s">
        <v>201</v>
      </c>
    </row>
    <row r="1070" spans="2:65" s="12" customFormat="1">
      <c r="B1070" s="153"/>
      <c r="D1070" s="154" t="s">
        <v>205</v>
      </c>
      <c r="E1070" s="155" t="s">
        <v>1</v>
      </c>
      <c r="F1070" s="156" t="s">
        <v>206</v>
      </c>
      <c r="H1070" s="155" t="s">
        <v>1</v>
      </c>
      <c r="I1070" s="157"/>
      <c r="L1070" s="153"/>
      <c r="M1070" s="158"/>
      <c r="T1070" s="159"/>
      <c r="AT1070" s="155" t="s">
        <v>205</v>
      </c>
      <c r="AU1070" s="155" t="s">
        <v>201</v>
      </c>
      <c r="AV1070" s="12" t="s">
        <v>83</v>
      </c>
      <c r="AW1070" s="12" t="s">
        <v>34</v>
      </c>
      <c r="AX1070" s="12" t="s">
        <v>76</v>
      </c>
      <c r="AY1070" s="155" t="s">
        <v>191</v>
      </c>
    </row>
    <row r="1071" spans="2:65" s="12" customFormat="1">
      <c r="B1071" s="153"/>
      <c r="D1071" s="154" t="s">
        <v>205</v>
      </c>
      <c r="E1071" s="155" t="s">
        <v>1</v>
      </c>
      <c r="F1071" s="156" t="s">
        <v>207</v>
      </c>
      <c r="H1071" s="155" t="s">
        <v>1</v>
      </c>
      <c r="I1071" s="157"/>
      <c r="L1071" s="153"/>
      <c r="M1071" s="158"/>
      <c r="T1071" s="159"/>
      <c r="AT1071" s="155" t="s">
        <v>205</v>
      </c>
      <c r="AU1071" s="155" t="s">
        <v>201</v>
      </c>
      <c r="AV1071" s="12" t="s">
        <v>83</v>
      </c>
      <c r="AW1071" s="12" t="s">
        <v>34</v>
      </c>
      <c r="AX1071" s="12" t="s">
        <v>76</v>
      </c>
      <c r="AY1071" s="155" t="s">
        <v>191</v>
      </c>
    </row>
    <row r="1072" spans="2:65" s="12" customFormat="1">
      <c r="B1072" s="153"/>
      <c r="D1072" s="154" t="s">
        <v>205</v>
      </c>
      <c r="E1072" s="155" t="s">
        <v>1</v>
      </c>
      <c r="F1072" s="156" t="s">
        <v>392</v>
      </c>
      <c r="H1072" s="155" t="s">
        <v>1</v>
      </c>
      <c r="I1072" s="157"/>
      <c r="L1072" s="153"/>
      <c r="M1072" s="158"/>
      <c r="T1072" s="159"/>
      <c r="AT1072" s="155" t="s">
        <v>205</v>
      </c>
      <c r="AU1072" s="155" t="s">
        <v>201</v>
      </c>
      <c r="AV1072" s="12" t="s">
        <v>83</v>
      </c>
      <c r="AW1072" s="12" t="s">
        <v>34</v>
      </c>
      <c r="AX1072" s="12" t="s">
        <v>76</v>
      </c>
      <c r="AY1072" s="155" t="s">
        <v>191</v>
      </c>
    </row>
    <row r="1073" spans="2:65" s="12" customFormat="1">
      <c r="B1073" s="153"/>
      <c r="D1073" s="154" t="s">
        <v>205</v>
      </c>
      <c r="E1073" s="155" t="s">
        <v>1</v>
      </c>
      <c r="F1073" s="156" t="s">
        <v>208</v>
      </c>
      <c r="H1073" s="155" t="s">
        <v>1</v>
      </c>
      <c r="I1073" s="157"/>
      <c r="L1073" s="153"/>
      <c r="M1073" s="158"/>
      <c r="T1073" s="159"/>
      <c r="AT1073" s="155" t="s">
        <v>205</v>
      </c>
      <c r="AU1073" s="155" t="s">
        <v>201</v>
      </c>
      <c r="AV1073" s="12" t="s">
        <v>83</v>
      </c>
      <c r="AW1073" s="12" t="s">
        <v>34</v>
      </c>
      <c r="AX1073" s="12" t="s">
        <v>76</v>
      </c>
      <c r="AY1073" s="155" t="s">
        <v>191</v>
      </c>
    </row>
    <row r="1074" spans="2:65" s="13" customFormat="1">
      <c r="B1074" s="160"/>
      <c r="D1074" s="154" t="s">
        <v>205</v>
      </c>
      <c r="E1074" s="161" t="s">
        <v>1</v>
      </c>
      <c r="F1074" s="162" t="s">
        <v>940</v>
      </c>
      <c r="H1074" s="163">
        <v>25</v>
      </c>
      <c r="I1074" s="164"/>
      <c r="L1074" s="160"/>
      <c r="M1074" s="165"/>
      <c r="T1074" s="166"/>
      <c r="AT1074" s="161" t="s">
        <v>205</v>
      </c>
      <c r="AU1074" s="161" t="s">
        <v>201</v>
      </c>
      <c r="AV1074" s="13" t="s">
        <v>85</v>
      </c>
      <c r="AW1074" s="13" t="s">
        <v>34</v>
      </c>
      <c r="AX1074" s="13" t="s">
        <v>76</v>
      </c>
      <c r="AY1074" s="161" t="s">
        <v>191</v>
      </c>
    </row>
    <row r="1075" spans="2:65" s="13" customFormat="1">
      <c r="B1075" s="160"/>
      <c r="D1075" s="154" t="s">
        <v>205</v>
      </c>
      <c r="E1075" s="161" t="s">
        <v>1</v>
      </c>
      <c r="F1075" s="162" t="s">
        <v>941</v>
      </c>
      <c r="H1075" s="163">
        <v>50</v>
      </c>
      <c r="I1075" s="164"/>
      <c r="L1075" s="160"/>
      <c r="M1075" s="165"/>
      <c r="T1075" s="166"/>
      <c r="AT1075" s="161" t="s">
        <v>205</v>
      </c>
      <c r="AU1075" s="161" t="s">
        <v>201</v>
      </c>
      <c r="AV1075" s="13" t="s">
        <v>85</v>
      </c>
      <c r="AW1075" s="13" t="s">
        <v>34</v>
      </c>
      <c r="AX1075" s="13" t="s">
        <v>76</v>
      </c>
      <c r="AY1075" s="161" t="s">
        <v>191</v>
      </c>
    </row>
    <row r="1076" spans="2:65" s="14" customFormat="1">
      <c r="B1076" s="167"/>
      <c r="D1076" s="154" t="s">
        <v>205</v>
      </c>
      <c r="E1076" s="168" t="s">
        <v>1</v>
      </c>
      <c r="F1076" s="169" t="s">
        <v>217</v>
      </c>
      <c r="H1076" s="170">
        <v>75</v>
      </c>
      <c r="I1076" s="171"/>
      <c r="L1076" s="167"/>
      <c r="M1076" s="172"/>
      <c r="T1076" s="173"/>
      <c r="AT1076" s="168" t="s">
        <v>205</v>
      </c>
      <c r="AU1076" s="168" t="s">
        <v>201</v>
      </c>
      <c r="AV1076" s="14" t="s">
        <v>200</v>
      </c>
      <c r="AW1076" s="14" t="s">
        <v>34</v>
      </c>
      <c r="AX1076" s="14" t="s">
        <v>83</v>
      </c>
      <c r="AY1076" s="168" t="s">
        <v>191</v>
      </c>
    </row>
    <row r="1077" spans="2:65" s="1" customFormat="1" ht="26.45" customHeight="1">
      <c r="B1077" s="32"/>
      <c r="C1077" s="136" t="s">
        <v>942</v>
      </c>
      <c r="D1077" s="136" t="s">
        <v>195</v>
      </c>
      <c r="E1077" s="137" t="s">
        <v>943</v>
      </c>
      <c r="F1077" s="138" t="s">
        <v>944</v>
      </c>
      <c r="G1077" s="139" t="s">
        <v>289</v>
      </c>
      <c r="H1077" s="140">
        <v>173.72</v>
      </c>
      <c r="I1077" s="141"/>
      <c r="J1077" s="142">
        <f>ROUND(I1077*H1077,2)</f>
        <v>0</v>
      </c>
      <c r="K1077" s="138" t="s">
        <v>199</v>
      </c>
      <c r="L1077" s="32"/>
      <c r="M1077" s="143" t="s">
        <v>1</v>
      </c>
      <c r="N1077" s="144" t="s">
        <v>41</v>
      </c>
      <c r="P1077" s="145">
        <f>O1077*H1077</f>
        <v>0</v>
      </c>
      <c r="Q1077" s="145">
        <v>0</v>
      </c>
      <c r="R1077" s="145">
        <f>Q1077*H1077</f>
        <v>0</v>
      </c>
      <c r="S1077" s="145">
        <v>2.0999999999999999E-3</v>
      </c>
      <c r="T1077" s="146">
        <f>S1077*H1077</f>
        <v>0.36481199999999997</v>
      </c>
      <c r="AR1077" s="147" t="s">
        <v>200</v>
      </c>
      <c r="AT1077" s="147" t="s">
        <v>195</v>
      </c>
      <c r="AU1077" s="147" t="s">
        <v>201</v>
      </c>
      <c r="AY1077" s="17" t="s">
        <v>191</v>
      </c>
      <c r="BE1077" s="148">
        <f>IF(N1077="základní",J1077,0)</f>
        <v>0</v>
      </c>
      <c r="BF1077" s="148">
        <f>IF(N1077="snížená",J1077,0)</f>
        <v>0</v>
      </c>
      <c r="BG1077" s="148">
        <f>IF(N1077="zákl. přenesená",J1077,0)</f>
        <v>0</v>
      </c>
      <c r="BH1077" s="148">
        <f>IF(N1077="sníž. přenesená",J1077,0)</f>
        <v>0</v>
      </c>
      <c r="BI1077" s="148">
        <f>IF(N1077="nulová",J1077,0)</f>
        <v>0</v>
      </c>
      <c r="BJ1077" s="17" t="s">
        <v>83</v>
      </c>
      <c r="BK1077" s="148">
        <f>ROUND(I1077*H1077,2)</f>
        <v>0</v>
      </c>
      <c r="BL1077" s="17" t="s">
        <v>200</v>
      </c>
      <c r="BM1077" s="147" t="s">
        <v>945</v>
      </c>
    </row>
    <row r="1078" spans="2:65" s="1" customFormat="1">
      <c r="B1078" s="32"/>
      <c r="D1078" s="149" t="s">
        <v>203</v>
      </c>
      <c r="F1078" s="150" t="s">
        <v>946</v>
      </c>
      <c r="I1078" s="151"/>
      <c r="L1078" s="32"/>
      <c r="M1078" s="152"/>
      <c r="T1078" s="56"/>
      <c r="AT1078" s="17" t="s">
        <v>203</v>
      </c>
      <c r="AU1078" s="17" t="s">
        <v>201</v>
      </c>
    </row>
    <row r="1079" spans="2:65" s="12" customFormat="1">
      <c r="B1079" s="153"/>
      <c r="D1079" s="154" t="s">
        <v>205</v>
      </c>
      <c r="E1079" s="155" t="s">
        <v>1</v>
      </c>
      <c r="F1079" s="156" t="s">
        <v>206</v>
      </c>
      <c r="H1079" s="155" t="s">
        <v>1</v>
      </c>
      <c r="I1079" s="157"/>
      <c r="L1079" s="153"/>
      <c r="M1079" s="158"/>
      <c r="T1079" s="159"/>
      <c r="AT1079" s="155" t="s">
        <v>205</v>
      </c>
      <c r="AU1079" s="155" t="s">
        <v>201</v>
      </c>
      <c r="AV1079" s="12" t="s">
        <v>83</v>
      </c>
      <c r="AW1079" s="12" t="s">
        <v>34</v>
      </c>
      <c r="AX1079" s="12" t="s">
        <v>76</v>
      </c>
      <c r="AY1079" s="155" t="s">
        <v>191</v>
      </c>
    </row>
    <row r="1080" spans="2:65" s="12" customFormat="1">
      <c r="B1080" s="153"/>
      <c r="D1080" s="154" t="s">
        <v>205</v>
      </c>
      <c r="E1080" s="155" t="s">
        <v>1</v>
      </c>
      <c r="F1080" s="156" t="s">
        <v>207</v>
      </c>
      <c r="H1080" s="155" t="s">
        <v>1</v>
      </c>
      <c r="I1080" s="157"/>
      <c r="L1080" s="153"/>
      <c r="M1080" s="158"/>
      <c r="T1080" s="159"/>
      <c r="AT1080" s="155" t="s">
        <v>205</v>
      </c>
      <c r="AU1080" s="155" t="s">
        <v>201</v>
      </c>
      <c r="AV1080" s="12" t="s">
        <v>83</v>
      </c>
      <c r="AW1080" s="12" t="s">
        <v>34</v>
      </c>
      <c r="AX1080" s="12" t="s">
        <v>76</v>
      </c>
      <c r="AY1080" s="155" t="s">
        <v>191</v>
      </c>
    </row>
    <row r="1081" spans="2:65" s="12" customFormat="1">
      <c r="B1081" s="153"/>
      <c r="D1081" s="154" t="s">
        <v>205</v>
      </c>
      <c r="E1081" s="155" t="s">
        <v>1</v>
      </c>
      <c r="F1081" s="156" t="s">
        <v>392</v>
      </c>
      <c r="H1081" s="155" t="s">
        <v>1</v>
      </c>
      <c r="I1081" s="157"/>
      <c r="L1081" s="153"/>
      <c r="M1081" s="158"/>
      <c r="T1081" s="159"/>
      <c r="AT1081" s="155" t="s">
        <v>205</v>
      </c>
      <c r="AU1081" s="155" t="s">
        <v>201</v>
      </c>
      <c r="AV1081" s="12" t="s">
        <v>83</v>
      </c>
      <c r="AW1081" s="12" t="s">
        <v>34</v>
      </c>
      <c r="AX1081" s="12" t="s">
        <v>76</v>
      </c>
      <c r="AY1081" s="155" t="s">
        <v>191</v>
      </c>
    </row>
    <row r="1082" spans="2:65" s="12" customFormat="1">
      <c r="B1082" s="153"/>
      <c r="D1082" s="154" t="s">
        <v>205</v>
      </c>
      <c r="E1082" s="155" t="s">
        <v>1</v>
      </c>
      <c r="F1082" s="156" t="s">
        <v>208</v>
      </c>
      <c r="H1082" s="155" t="s">
        <v>1</v>
      </c>
      <c r="I1082" s="157"/>
      <c r="L1082" s="153"/>
      <c r="M1082" s="158"/>
      <c r="T1082" s="159"/>
      <c r="AT1082" s="155" t="s">
        <v>205</v>
      </c>
      <c r="AU1082" s="155" t="s">
        <v>201</v>
      </c>
      <c r="AV1082" s="12" t="s">
        <v>83</v>
      </c>
      <c r="AW1082" s="12" t="s">
        <v>34</v>
      </c>
      <c r="AX1082" s="12" t="s">
        <v>76</v>
      </c>
      <c r="AY1082" s="155" t="s">
        <v>191</v>
      </c>
    </row>
    <row r="1083" spans="2:65" s="13" customFormat="1">
      <c r="B1083" s="160"/>
      <c r="D1083" s="154" t="s">
        <v>205</v>
      </c>
      <c r="E1083" s="161" t="s">
        <v>1</v>
      </c>
      <c r="F1083" s="162" t="s">
        <v>947</v>
      </c>
      <c r="H1083" s="163">
        <v>18.82</v>
      </c>
      <c r="I1083" s="164"/>
      <c r="L1083" s="160"/>
      <c r="M1083" s="165"/>
      <c r="T1083" s="166"/>
      <c r="AT1083" s="161" t="s">
        <v>205</v>
      </c>
      <c r="AU1083" s="161" t="s">
        <v>201</v>
      </c>
      <c r="AV1083" s="13" t="s">
        <v>85</v>
      </c>
      <c r="AW1083" s="13" t="s">
        <v>34</v>
      </c>
      <c r="AX1083" s="13" t="s">
        <v>76</v>
      </c>
      <c r="AY1083" s="161" t="s">
        <v>191</v>
      </c>
    </row>
    <row r="1084" spans="2:65" s="13" customFormat="1">
      <c r="B1084" s="160"/>
      <c r="D1084" s="154" t="s">
        <v>205</v>
      </c>
      <c r="E1084" s="161" t="s">
        <v>1</v>
      </c>
      <c r="F1084" s="162" t="s">
        <v>948</v>
      </c>
      <c r="H1084" s="163">
        <v>1.26</v>
      </c>
      <c r="I1084" s="164"/>
      <c r="L1084" s="160"/>
      <c r="M1084" s="165"/>
      <c r="T1084" s="166"/>
      <c r="AT1084" s="161" t="s">
        <v>205</v>
      </c>
      <c r="AU1084" s="161" t="s">
        <v>201</v>
      </c>
      <c r="AV1084" s="13" t="s">
        <v>85</v>
      </c>
      <c r="AW1084" s="13" t="s">
        <v>34</v>
      </c>
      <c r="AX1084" s="13" t="s">
        <v>76</v>
      </c>
      <c r="AY1084" s="161" t="s">
        <v>191</v>
      </c>
    </row>
    <row r="1085" spans="2:65" s="13" customFormat="1">
      <c r="B1085" s="160"/>
      <c r="D1085" s="154" t="s">
        <v>205</v>
      </c>
      <c r="E1085" s="161" t="s">
        <v>1</v>
      </c>
      <c r="F1085" s="162" t="s">
        <v>949</v>
      </c>
      <c r="H1085" s="163">
        <v>1.26</v>
      </c>
      <c r="I1085" s="164"/>
      <c r="L1085" s="160"/>
      <c r="M1085" s="165"/>
      <c r="T1085" s="166"/>
      <c r="AT1085" s="161" t="s">
        <v>205</v>
      </c>
      <c r="AU1085" s="161" t="s">
        <v>201</v>
      </c>
      <c r="AV1085" s="13" t="s">
        <v>85</v>
      </c>
      <c r="AW1085" s="13" t="s">
        <v>34</v>
      </c>
      <c r="AX1085" s="13" t="s">
        <v>76</v>
      </c>
      <c r="AY1085" s="161" t="s">
        <v>191</v>
      </c>
    </row>
    <row r="1086" spans="2:65" s="13" customFormat="1">
      <c r="B1086" s="160"/>
      <c r="D1086" s="154" t="s">
        <v>205</v>
      </c>
      <c r="E1086" s="161" t="s">
        <v>1</v>
      </c>
      <c r="F1086" s="162" t="s">
        <v>950</v>
      </c>
      <c r="H1086" s="163">
        <v>94.98</v>
      </c>
      <c r="I1086" s="164"/>
      <c r="L1086" s="160"/>
      <c r="M1086" s="165"/>
      <c r="T1086" s="166"/>
      <c r="AT1086" s="161" t="s">
        <v>205</v>
      </c>
      <c r="AU1086" s="161" t="s">
        <v>201</v>
      </c>
      <c r="AV1086" s="13" t="s">
        <v>85</v>
      </c>
      <c r="AW1086" s="13" t="s">
        <v>34</v>
      </c>
      <c r="AX1086" s="13" t="s">
        <v>76</v>
      </c>
      <c r="AY1086" s="161" t="s">
        <v>191</v>
      </c>
    </row>
    <row r="1087" spans="2:65" s="13" customFormat="1">
      <c r="B1087" s="160"/>
      <c r="D1087" s="154" t="s">
        <v>205</v>
      </c>
      <c r="E1087" s="161" t="s">
        <v>1</v>
      </c>
      <c r="F1087" s="162" t="s">
        <v>951</v>
      </c>
      <c r="H1087" s="163">
        <v>1.35</v>
      </c>
      <c r="I1087" s="164"/>
      <c r="L1087" s="160"/>
      <c r="M1087" s="165"/>
      <c r="T1087" s="166"/>
      <c r="AT1087" s="161" t="s">
        <v>205</v>
      </c>
      <c r="AU1087" s="161" t="s">
        <v>201</v>
      </c>
      <c r="AV1087" s="13" t="s">
        <v>85</v>
      </c>
      <c r="AW1087" s="13" t="s">
        <v>34</v>
      </c>
      <c r="AX1087" s="13" t="s">
        <v>76</v>
      </c>
      <c r="AY1087" s="161" t="s">
        <v>191</v>
      </c>
    </row>
    <row r="1088" spans="2:65" s="13" customFormat="1">
      <c r="B1088" s="160"/>
      <c r="D1088" s="154" t="s">
        <v>205</v>
      </c>
      <c r="E1088" s="161" t="s">
        <v>1</v>
      </c>
      <c r="F1088" s="162" t="s">
        <v>952</v>
      </c>
      <c r="H1088" s="163">
        <v>1.35</v>
      </c>
      <c r="I1088" s="164"/>
      <c r="L1088" s="160"/>
      <c r="M1088" s="165"/>
      <c r="T1088" s="166"/>
      <c r="AT1088" s="161" t="s">
        <v>205</v>
      </c>
      <c r="AU1088" s="161" t="s">
        <v>201</v>
      </c>
      <c r="AV1088" s="13" t="s">
        <v>85</v>
      </c>
      <c r="AW1088" s="13" t="s">
        <v>34</v>
      </c>
      <c r="AX1088" s="13" t="s">
        <v>76</v>
      </c>
      <c r="AY1088" s="161" t="s">
        <v>191</v>
      </c>
    </row>
    <row r="1089" spans="2:65" s="13" customFormat="1">
      <c r="B1089" s="160"/>
      <c r="D1089" s="154" t="s">
        <v>205</v>
      </c>
      <c r="E1089" s="161" t="s">
        <v>1</v>
      </c>
      <c r="F1089" s="162" t="s">
        <v>953</v>
      </c>
      <c r="H1089" s="163">
        <v>26.81</v>
      </c>
      <c r="I1089" s="164"/>
      <c r="L1089" s="160"/>
      <c r="M1089" s="165"/>
      <c r="T1089" s="166"/>
      <c r="AT1089" s="161" t="s">
        <v>205</v>
      </c>
      <c r="AU1089" s="161" t="s">
        <v>201</v>
      </c>
      <c r="AV1089" s="13" t="s">
        <v>85</v>
      </c>
      <c r="AW1089" s="13" t="s">
        <v>34</v>
      </c>
      <c r="AX1089" s="13" t="s">
        <v>76</v>
      </c>
      <c r="AY1089" s="161" t="s">
        <v>191</v>
      </c>
    </row>
    <row r="1090" spans="2:65" s="13" customFormat="1">
      <c r="B1090" s="160"/>
      <c r="D1090" s="154" t="s">
        <v>205</v>
      </c>
      <c r="E1090" s="161" t="s">
        <v>1</v>
      </c>
      <c r="F1090" s="162" t="s">
        <v>954</v>
      </c>
      <c r="H1090" s="163">
        <v>27.89</v>
      </c>
      <c r="I1090" s="164"/>
      <c r="L1090" s="160"/>
      <c r="M1090" s="165"/>
      <c r="T1090" s="166"/>
      <c r="AT1090" s="161" t="s">
        <v>205</v>
      </c>
      <c r="AU1090" s="161" t="s">
        <v>201</v>
      </c>
      <c r="AV1090" s="13" t="s">
        <v>85</v>
      </c>
      <c r="AW1090" s="13" t="s">
        <v>34</v>
      </c>
      <c r="AX1090" s="13" t="s">
        <v>76</v>
      </c>
      <c r="AY1090" s="161" t="s">
        <v>191</v>
      </c>
    </row>
    <row r="1091" spans="2:65" s="14" customFormat="1">
      <c r="B1091" s="167"/>
      <c r="D1091" s="154" t="s">
        <v>205</v>
      </c>
      <c r="E1091" s="168" t="s">
        <v>1</v>
      </c>
      <c r="F1091" s="169" t="s">
        <v>217</v>
      </c>
      <c r="H1091" s="170">
        <v>173.72</v>
      </c>
      <c r="I1091" s="171"/>
      <c r="L1091" s="167"/>
      <c r="M1091" s="172"/>
      <c r="T1091" s="173"/>
      <c r="AT1091" s="168" t="s">
        <v>205</v>
      </c>
      <c r="AU1091" s="168" t="s">
        <v>201</v>
      </c>
      <c r="AV1091" s="14" t="s">
        <v>200</v>
      </c>
      <c r="AW1091" s="14" t="s">
        <v>34</v>
      </c>
      <c r="AX1091" s="14" t="s">
        <v>83</v>
      </c>
      <c r="AY1091" s="168" t="s">
        <v>191</v>
      </c>
    </row>
    <row r="1092" spans="2:65" s="1" customFormat="1" ht="24" customHeight="1">
      <c r="B1092" s="32"/>
      <c r="C1092" s="136" t="s">
        <v>955</v>
      </c>
      <c r="D1092" s="136" t="s">
        <v>195</v>
      </c>
      <c r="E1092" s="137" t="s">
        <v>956</v>
      </c>
      <c r="F1092" s="138" t="s">
        <v>957</v>
      </c>
      <c r="G1092" s="139" t="s">
        <v>289</v>
      </c>
      <c r="H1092" s="140">
        <v>173.72</v>
      </c>
      <c r="I1092" s="141"/>
      <c r="J1092" s="142">
        <f>ROUND(I1092*H1092,2)</f>
        <v>0</v>
      </c>
      <c r="K1092" s="138" t="s">
        <v>1</v>
      </c>
      <c r="L1092" s="32"/>
      <c r="M1092" s="143" t="s">
        <v>1</v>
      </c>
      <c r="N1092" s="144" t="s">
        <v>41</v>
      </c>
      <c r="P1092" s="145">
        <f>O1092*H1092</f>
        <v>0</v>
      </c>
      <c r="Q1092" s="145">
        <v>0</v>
      </c>
      <c r="R1092" s="145">
        <f>Q1092*H1092</f>
        <v>0</v>
      </c>
      <c r="S1092" s="145">
        <v>2.0999999999999999E-3</v>
      </c>
      <c r="T1092" s="146">
        <f>S1092*H1092</f>
        <v>0.36481199999999997</v>
      </c>
      <c r="AR1092" s="147" t="s">
        <v>224</v>
      </c>
      <c r="AT1092" s="147" t="s">
        <v>195</v>
      </c>
      <c r="AU1092" s="147" t="s">
        <v>201</v>
      </c>
      <c r="AY1092" s="17" t="s">
        <v>191</v>
      </c>
      <c r="BE1092" s="148">
        <f>IF(N1092="základní",J1092,0)</f>
        <v>0</v>
      </c>
      <c r="BF1092" s="148">
        <f>IF(N1092="snížená",J1092,0)</f>
        <v>0</v>
      </c>
      <c r="BG1092" s="148">
        <f>IF(N1092="zákl. přenesená",J1092,0)</f>
        <v>0</v>
      </c>
      <c r="BH1092" s="148">
        <f>IF(N1092="sníž. přenesená",J1092,0)</f>
        <v>0</v>
      </c>
      <c r="BI1092" s="148">
        <f>IF(N1092="nulová",J1092,0)</f>
        <v>0</v>
      </c>
      <c r="BJ1092" s="17" t="s">
        <v>83</v>
      </c>
      <c r="BK1092" s="148">
        <f>ROUND(I1092*H1092,2)</f>
        <v>0</v>
      </c>
      <c r="BL1092" s="17" t="s">
        <v>224</v>
      </c>
      <c r="BM1092" s="147" t="s">
        <v>958</v>
      </c>
    </row>
    <row r="1093" spans="2:65" s="12" customFormat="1">
      <c r="B1093" s="153"/>
      <c r="D1093" s="154" t="s">
        <v>205</v>
      </c>
      <c r="E1093" s="155" t="s">
        <v>1</v>
      </c>
      <c r="F1093" s="156" t="s">
        <v>206</v>
      </c>
      <c r="H1093" s="155" t="s">
        <v>1</v>
      </c>
      <c r="I1093" s="157"/>
      <c r="L1093" s="153"/>
      <c r="M1093" s="158"/>
      <c r="T1093" s="159"/>
      <c r="AT1093" s="155" t="s">
        <v>205</v>
      </c>
      <c r="AU1093" s="155" t="s">
        <v>201</v>
      </c>
      <c r="AV1093" s="12" t="s">
        <v>83</v>
      </c>
      <c r="AW1093" s="12" t="s">
        <v>34</v>
      </c>
      <c r="AX1093" s="12" t="s">
        <v>76</v>
      </c>
      <c r="AY1093" s="155" t="s">
        <v>191</v>
      </c>
    </row>
    <row r="1094" spans="2:65" s="12" customFormat="1">
      <c r="B1094" s="153"/>
      <c r="D1094" s="154" t="s">
        <v>205</v>
      </c>
      <c r="E1094" s="155" t="s">
        <v>1</v>
      </c>
      <c r="F1094" s="156" t="s">
        <v>207</v>
      </c>
      <c r="H1094" s="155" t="s">
        <v>1</v>
      </c>
      <c r="I1094" s="157"/>
      <c r="L1094" s="153"/>
      <c r="M1094" s="158"/>
      <c r="T1094" s="159"/>
      <c r="AT1094" s="155" t="s">
        <v>205</v>
      </c>
      <c r="AU1094" s="155" t="s">
        <v>201</v>
      </c>
      <c r="AV1094" s="12" t="s">
        <v>83</v>
      </c>
      <c r="AW1094" s="12" t="s">
        <v>34</v>
      </c>
      <c r="AX1094" s="12" t="s">
        <v>76</v>
      </c>
      <c r="AY1094" s="155" t="s">
        <v>191</v>
      </c>
    </row>
    <row r="1095" spans="2:65" s="12" customFormat="1">
      <c r="B1095" s="153"/>
      <c r="D1095" s="154" t="s">
        <v>205</v>
      </c>
      <c r="E1095" s="155" t="s">
        <v>1</v>
      </c>
      <c r="F1095" s="156" t="s">
        <v>392</v>
      </c>
      <c r="H1095" s="155" t="s">
        <v>1</v>
      </c>
      <c r="I1095" s="157"/>
      <c r="L1095" s="153"/>
      <c r="M1095" s="158"/>
      <c r="T1095" s="159"/>
      <c r="AT1095" s="155" t="s">
        <v>205</v>
      </c>
      <c r="AU1095" s="155" t="s">
        <v>201</v>
      </c>
      <c r="AV1095" s="12" t="s">
        <v>83</v>
      </c>
      <c r="AW1095" s="12" t="s">
        <v>34</v>
      </c>
      <c r="AX1095" s="12" t="s">
        <v>76</v>
      </c>
      <c r="AY1095" s="155" t="s">
        <v>191</v>
      </c>
    </row>
    <row r="1096" spans="2:65" s="12" customFormat="1">
      <c r="B1096" s="153"/>
      <c r="D1096" s="154" t="s">
        <v>205</v>
      </c>
      <c r="E1096" s="155" t="s">
        <v>1</v>
      </c>
      <c r="F1096" s="156" t="s">
        <v>208</v>
      </c>
      <c r="H1096" s="155" t="s">
        <v>1</v>
      </c>
      <c r="I1096" s="157"/>
      <c r="L1096" s="153"/>
      <c r="M1096" s="158"/>
      <c r="T1096" s="159"/>
      <c r="AT1096" s="155" t="s">
        <v>205</v>
      </c>
      <c r="AU1096" s="155" t="s">
        <v>201</v>
      </c>
      <c r="AV1096" s="12" t="s">
        <v>83</v>
      </c>
      <c r="AW1096" s="12" t="s">
        <v>34</v>
      </c>
      <c r="AX1096" s="12" t="s">
        <v>76</v>
      </c>
      <c r="AY1096" s="155" t="s">
        <v>191</v>
      </c>
    </row>
    <row r="1097" spans="2:65" s="13" customFormat="1">
      <c r="B1097" s="160"/>
      <c r="D1097" s="154" t="s">
        <v>205</v>
      </c>
      <c r="E1097" s="161" t="s">
        <v>1</v>
      </c>
      <c r="F1097" s="162" t="s">
        <v>947</v>
      </c>
      <c r="H1097" s="163">
        <v>18.82</v>
      </c>
      <c r="I1097" s="164"/>
      <c r="L1097" s="160"/>
      <c r="M1097" s="165"/>
      <c r="T1097" s="166"/>
      <c r="AT1097" s="161" t="s">
        <v>205</v>
      </c>
      <c r="AU1097" s="161" t="s">
        <v>201</v>
      </c>
      <c r="AV1097" s="13" t="s">
        <v>85</v>
      </c>
      <c r="AW1097" s="13" t="s">
        <v>34</v>
      </c>
      <c r="AX1097" s="13" t="s">
        <v>76</v>
      </c>
      <c r="AY1097" s="161" t="s">
        <v>191</v>
      </c>
    </row>
    <row r="1098" spans="2:65" s="13" customFormat="1">
      <c r="B1098" s="160"/>
      <c r="D1098" s="154" t="s">
        <v>205</v>
      </c>
      <c r="E1098" s="161" t="s">
        <v>1</v>
      </c>
      <c r="F1098" s="162" t="s">
        <v>948</v>
      </c>
      <c r="H1098" s="163">
        <v>1.26</v>
      </c>
      <c r="I1098" s="164"/>
      <c r="L1098" s="160"/>
      <c r="M1098" s="165"/>
      <c r="T1098" s="166"/>
      <c r="AT1098" s="161" t="s">
        <v>205</v>
      </c>
      <c r="AU1098" s="161" t="s">
        <v>201</v>
      </c>
      <c r="AV1098" s="13" t="s">
        <v>85</v>
      </c>
      <c r="AW1098" s="13" t="s">
        <v>34</v>
      </c>
      <c r="AX1098" s="13" t="s">
        <v>76</v>
      </c>
      <c r="AY1098" s="161" t="s">
        <v>191</v>
      </c>
    </row>
    <row r="1099" spans="2:65" s="13" customFormat="1">
      <c r="B1099" s="160"/>
      <c r="D1099" s="154" t="s">
        <v>205</v>
      </c>
      <c r="E1099" s="161" t="s">
        <v>1</v>
      </c>
      <c r="F1099" s="162" t="s">
        <v>949</v>
      </c>
      <c r="H1099" s="163">
        <v>1.26</v>
      </c>
      <c r="I1099" s="164"/>
      <c r="L1099" s="160"/>
      <c r="M1099" s="165"/>
      <c r="T1099" s="166"/>
      <c r="AT1099" s="161" t="s">
        <v>205</v>
      </c>
      <c r="AU1099" s="161" t="s">
        <v>201</v>
      </c>
      <c r="AV1099" s="13" t="s">
        <v>85</v>
      </c>
      <c r="AW1099" s="13" t="s">
        <v>34</v>
      </c>
      <c r="AX1099" s="13" t="s">
        <v>76</v>
      </c>
      <c r="AY1099" s="161" t="s">
        <v>191</v>
      </c>
    </row>
    <row r="1100" spans="2:65" s="13" customFormat="1">
      <c r="B1100" s="160"/>
      <c r="D1100" s="154" t="s">
        <v>205</v>
      </c>
      <c r="E1100" s="161" t="s">
        <v>1</v>
      </c>
      <c r="F1100" s="162" t="s">
        <v>950</v>
      </c>
      <c r="H1100" s="163">
        <v>94.98</v>
      </c>
      <c r="I1100" s="164"/>
      <c r="L1100" s="160"/>
      <c r="M1100" s="165"/>
      <c r="T1100" s="166"/>
      <c r="AT1100" s="161" t="s">
        <v>205</v>
      </c>
      <c r="AU1100" s="161" t="s">
        <v>201</v>
      </c>
      <c r="AV1100" s="13" t="s">
        <v>85</v>
      </c>
      <c r="AW1100" s="13" t="s">
        <v>34</v>
      </c>
      <c r="AX1100" s="13" t="s">
        <v>76</v>
      </c>
      <c r="AY1100" s="161" t="s">
        <v>191</v>
      </c>
    </row>
    <row r="1101" spans="2:65" s="13" customFormat="1">
      <c r="B1101" s="160"/>
      <c r="D1101" s="154" t="s">
        <v>205</v>
      </c>
      <c r="E1101" s="161" t="s">
        <v>1</v>
      </c>
      <c r="F1101" s="162" t="s">
        <v>951</v>
      </c>
      <c r="H1101" s="163">
        <v>1.35</v>
      </c>
      <c r="I1101" s="164"/>
      <c r="L1101" s="160"/>
      <c r="M1101" s="165"/>
      <c r="T1101" s="166"/>
      <c r="AT1101" s="161" t="s">
        <v>205</v>
      </c>
      <c r="AU1101" s="161" t="s">
        <v>201</v>
      </c>
      <c r="AV1101" s="13" t="s">
        <v>85</v>
      </c>
      <c r="AW1101" s="13" t="s">
        <v>34</v>
      </c>
      <c r="AX1101" s="13" t="s">
        <v>76</v>
      </c>
      <c r="AY1101" s="161" t="s">
        <v>191</v>
      </c>
    </row>
    <row r="1102" spans="2:65" s="13" customFormat="1">
      <c r="B1102" s="160"/>
      <c r="D1102" s="154" t="s">
        <v>205</v>
      </c>
      <c r="E1102" s="161" t="s">
        <v>1</v>
      </c>
      <c r="F1102" s="162" t="s">
        <v>952</v>
      </c>
      <c r="H1102" s="163">
        <v>1.35</v>
      </c>
      <c r="I1102" s="164"/>
      <c r="L1102" s="160"/>
      <c r="M1102" s="165"/>
      <c r="T1102" s="166"/>
      <c r="AT1102" s="161" t="s">
        <v>205</v>
      </c>
      <c r="AU1102" s="161" t="s">
        <v>201</v>
      </c>
      <c r="AV1102" s="13" t="s">
        <v>85</v>
      </c>
      <c r="AW1102" s="13" t="s">
        <v>34</v>
      </c>
      <c r="AX1102" s="13" t="s">
        <v>76</v>
      </c>
      <c r="AY1102" s="161" t="s">
        <v>191</v>
      </c>
    </row>
    <row r="1103" spans="2:65" s="13" customFormat="1">
      <c r="B1103" s="160"/>
      <c r="D1103" s="154" t="s">
        <v>205</v>
      </c>
      <c r="E1103" s="161" t="s">
        <v>1</v>
      </c>
      <c r="F1103" s="162" t="s">
        <v>953</v>
      </c>
      <c r="H1103" s="163">
        <v>26.81</v>
      </c>
      <c r="I1103" s="164"/>
      <c r="L1103" s="160"/>
      <c r="M1103" s="165"/>
      <c r="T1103" s="166"/>
      <c r="AT1103" s="161" t="s">
        <v>205</v>
      </c>
      <c r="AU1103" s="161" t="s">
        <v>201</v>
      </c>
      <c r="AV1103" s="13" t="s">
        <v>85</v>
      </c>
      <c r="AW1103" s="13" t="s">
        <v>34</v>
      </c>
      <c r="AX1103" s="13" t="s">
        <v>76</v>
      </c>
      <c r="AY1103" s="161" t="s">
        <v>191</v>
      </c>
    </row>
    <row r="1104" spans="2:65" s="13" customFormat="1">
      <c r="B1104" s="160"/>
      <c r="D1104" s="154" t="s">
        <v>205</v>
      </c>
      <c r="E1104" s="161" t="s">
        <v>1</v>
      </c>
      <c r="F1104" s="162" t="s">
        <v>954</v>
      </c>
      <c r="H1104" s="163">
        <v>27.89</v>
      </c>
      <c r="I1104" s="164"/>
      <c r="L1104" s="160"/>
      <c r="M1104" s="165"/>
      <c r="T1104" s="166"/>
      <c r="AT1104" s="161" t="s">
        <v>205</v>
      </c>
      <c r="AU1104" s="161" t="s">
        <v>201</v>
      </c>
      <c r="AV1104" s="13" t="s">
        <v>85</v>
      </c>
      <c r="AW1104" s="13" t="s">
        <v>34</v>
      </c>
      <c r="AX1104" s="13" t="s">
        <v>76</v>
      </c>
      <c r="AY1104" s="161" t="s">
        <v>191</v>
      </c>
    </row>
    <row r="1105" spans="2:65" s="14" customFormat="1">
      <c r="B1105" s="167"/>
      <c r="D1105" s="154" t="s">
        <v>205</v>
      </c>
      <c r="E1105" s="168" t="s">
        <v>1</v>
      </c>
      <c r="F1105" s="169" t="s">
        <v>217</v>
      </c>
      <c r="H1105" s="170">
        <v>173.72</v>
      </c>
      <c r="I1105" s="171"/>
      <c r="L1105" s="167"/>
      <c r="M1105" s="172"/>
      <c r="T1105" s="173"/>
      <c r="AT1105" s="168" t="s">
        <v>205</v>
      </c>
      <c r="AU1105" s="168" t="s">
        <v>201</v>
      </c>
      <c r="AV1105" s="14" t="s">
        <v>200</v>
      </c>
      <c r="AW1105" s="14" t="s">
        <v>34</v>
      </c>
      <c r="AX1105" s="14" t="s">
        <v>83</v>
      </c>
      <c r="AY1105" s="168" t="s">
        <v>191</v>
      </c>
    </row>
    <row r="1106" spans="2:65" s="1" customFormat="1" ht="36" customHeight="1">
      <c r="B1106" s="32"/>
      <c r="C1106" s="136" t="s">
        <v>959</v>
      </c>
      <c r="D1106" s="136" t="s">
        <v>195</v>
      </c>
      <c r="E1106" s="137" t="s">
        <v>960</v>
      </c>
      <c r="F1106" s="138" t="s">
        <v>961</v>
      </c>
      <c r="G1106" s="139" t="s">
        <v>378</v>
      </c>
      <c r="H1106" s="140">
        <v>6</v>
      </c>
      <c r="I1106" s="141"/>
      <c r="J1106" s="142">
        <f>ROUND(I1106*H1106,2)</f>
        <v>0</v>
      </c>
      <c r="K1106" s="138" t="s">
        <v>199</v>
      </c>
      <c r="L1106" s="32"/>
      <c r="M1106" s="143" t="s">
        <v>1</v>
      </c>
      <c r="N1106" s="144" t="s">
        <v>41</v>
      </c>
      <c r="P1106" s="145">
        <f>O1106*H1106</f>
        <v>0</v>
      </c>
      <c r="Q1106" s="145">
        <v>0</v>
      </c>
      <c r="R1106" s="145">
        <f>Q1106*H1106</f>
        <v>0</v>
      </c>
      <c r="S1106" s="145">
        <v>7.0000000000000001E-3</v>
      </c>
      <c r="T1106" s="146">
        <f>S1106*H1106</f>
        <v>4.2000000000000003E-2</v>
      </c>
      <c r="AR1106" s="147" t="s">
        <v>200</v>
      </c>
      <c r="AT1106" s="147" t="s">
        <v>195</v>
      </c>
      <c r="AU1106" s="147" t="s">
        <v>201</v>
      </c>
      <c r="AY1106" s="17" t="s">
        <v>191</v>
      </c>
      <c r="BE1106" s="148">
        <f>IF(N1106="základní",J1106,0)</f>
        <v>0</v>
      </c>
      <c r="BF1106" s="148">
        <f>IF(N1106="snížená",J1106,0)</f>
        <v>0</v>
      </c>
      <c r="BG1106" s="148">
        <f>IF(N1106="zákl. přenesená",J1106,0)</f>
        <v>0</v>
      </c>
      <c r="BH1106" s="148">
        <f>IF(N1106="sníž. přenesená",J1106,0)</f>
        <v>0</v>
      </c>
      <c r="BI1106" s="148">
        <f>IF(N1106="nulová",J1106,0)</f>
        <v>0</v>
      </c>
      <c r="BJ1106" s="17" t="s">
        <v>83</v>
      </c>
      <c r="BK1106" s="148">
        <f>ROUND(I1106*H1106,2)</f>
        <v>0</v>
      </c>
      <c r="BL1106" s="17" t="s">
        <v>200</v>
      </c>
      <c r="BM1106" s="147" t="s">
        <v>962</v>
      </c>
    </row>
    <row r="1107" spans="2:65" s="1" customFormat="1">
      <c r="B1107" s="32"/>
      <c r="D1107" s="149" t="s">
        <v>203</v>
      </c>
      <c r="F1107" s="150" t="s">
        <v>963</v>
      </c>
      <c r="I1107" s="151"/>
      <c r="L1107" s="32"/>
      <c r="M1107" s="152"/>
      <c r="T1107" s="56"/>
      <c r="AT1107" s="17" t="s">
        <v>203</v>
      </c>
      <c r="AU1107" s="17" t="s">
        <v>201</v>
      </c>
    </row>
    <row r="1108" spans="2:65" s="12" customFormat="1">
      <c r="B1108" s="153"/>
      <c r="D1108" s="154" t="s">
        <v>205</v>
      </c>
      <c r="E1108" s="155" t="s">
        <v>1</v>
      </c>
      <c r="F1108" s="156" t="s">
        <v>206</v>
      </c>
      <c r="H1108" s="155" t="s">
        <v>1</v>
      </c>
      <c r="I1108" s="157"/>
      <c r="L1108" s="153"/>
      <c r="M1108" s="158"/>
      <c r="T1108" s="159"/>
      <c r="AT1108" s="155" t="s">
        <v>205</v>
      </c>
      <c r="AU1108" s="155" t="s">
        <v>201</v>
      </c>
      <c r="AV1108" s="12" t="s">
        <v>83</v>
      </c>
      <c r="AW1108" s="12" t="s">
        <v>34</v>
      </c>
      <c r="AX1108" s="12" t="s">
        <v>76</v>
      </c>
      <c r="AY1108" s="155" t="s">
        <v>191</v>
      </c>
    </row>
    <row r="1109" spans="2:65" s="12" customFormat="1">
      <c r="B1109" s="153"/>
      <c r="D1109" s="154" t="s">
        <v>205</v>
      </c>
      <c r="E1109" s="155" t="s">
        <v>1</v>
      </c>
      <c r="F1109" s="156" t="s">
        <v>207</v>
      </c>
      <c r="H1109" s="155" t="s">
        <v>1</v>
      </c>
      <c r="I1109" s="157"/>
      <c r="L1109" s="153"/>
      <c r="M1109" s="158"/>
      <c r="T1109" s="159"/>
      <c r="AT1109" s="155" t="s">
        <v>205</v>
      </c>
      <c r="AU1109" s="155" t="s">
        <v>201</v>
      </c>
      <c r="AV1109" s="12" t="s">
        <v>83</v>
      </c>
      <c r="AW1109" s="12" t="s">
        <v>34</v>
      </c>
      <c r="AX1109" s="12" t="s">
        <v>76</v>
      </c>
      <c r="AY1109" s="155" t="s">
        <v>191</v>
      </c>
    </row>
    <row r="1110" spans="2:65" s="12" customFormat="1">
      <c r="B1110" s="153"/>
      <c r="D1110" s="154" t="s">
        <v>205</v>
      </c>
      <c r="E1110" s="155" t="s">
        <v>1</v>
      </c>
      <c r="F1110" s="156" t="s">
        <v>392</v>
      </c>
      <c r="H1110" s="155" t="s">
        <v>1</v>
      </c>
      <c r="I1110" s="157"/>
      <c r="L1110" s="153"/>
      <c r="M1110" s="158"/>
      <c r="T1110" s="159"/>
      <c r="AT1110" s="155" t="s">
        <v>205</v>
      </c>
      <c r="AU1110" s="155" t="s">
        <v>201</v>
      </c>
      <c r="AV1110" s="12" t="s">
        <v>83</v>
      </c>
      <c r="AW1110" s="12" t="s">
        <v>34</v>
      </c>
      <c r="AX1110" s="12" t="s">
        <v>76</v>
      </c>
      <c r="AY1110" s="155" t="s">
        <v>191</v>
      </c>
    </row>
    <row r="1111" spans="2:65" s="12" customFormat="1">
      <c r="B1111" s="153"/>
      <c r="D1111" s="154" t="s">
        <v>205</v>
      </c>
      <c r="E1111" s="155" t="s">
        <v>1</v>
      </c>
      <c r="F1111" s="156" t="s">
        <v>208</v>
      </c>
      <c r="H1111" s="155" t="s">
        <v>1</v>
      </c>
      <c r="I1111" s="157"/>
      <c r="L1111" s="153"/>
      <c r="M1111" s="158"/>
      <c r="T1111" s="159"/>
      <c r="AT1111" s="155" t="s">
        <v>205</v>
      </c>
      <c r="AU1111" s="155" t="s">
        <v>201</v>
      </c>
      <c r="AV1111" s="12" t="s">
        <v>83</v>
      </c>
      <c r="AW1111" s="12" t="s">
        <v>34</v>
      </c>
      <c r="AX1111" s="12" t="s">
        <v>76</v>
      </c>
      <c r="AY1111" s="155" t="s">
        <v>191</v>
      </c>
    </row>
    <row r="1112" spans="2:65" s="13" customFormat="1">
      <c r="B1112" s="160"/>
      <c r="D1112" s="154" t="s">
        <v>205</v>
      </c>
      <c r="E1112" s="161" t="s">
        <v>1</v>
      </c>
      <c r="F1112" s="162" t="s">
        <v>964</v>
      </c>
      <c r="H1112" s="163">
        <v>1</v>
      </c>
      <c r="I1112" s="164"/>
      <c r="L1112" s="160"/>
      <c r="M1112" s="165"/>
      <c r="T1112" s="166"/>
      <c r="AT1112" s="161" t="s">
        <v>205</v>
      </c>
      <c r="AU1112" s="161" t="s">
        <v>201</v>
      </c>
      <c r="AV1112" s="13" t="s">
        <v>85</v>
      </c>
      <c r="AW1112" s="13" t="s">
        <v>34</v>
      </c>
      <c r="AX1112" s="13" t="s">
        <v>76</v>
      </c>
      <c r="AY1112" s="161" t="s">
        <v>191</v>
      </c>
    </row>
    <row r="1113" spans="2:65" s="13" customFormat="1">
      <c r="B1113" s="160"/>
      <c r="D1113" s="154" t="s">
        <v>205</v>
      </c>
      <c r="E1113" s="161" t="s">
        <v>1</v>
      </c>
      <c r="F1113" s="162" t="s">
        <v>965</v>
      </c>
      <c r="H1113" s="163">
        <v>2</v>
      </c>
      <c r="I1113" s="164"/>
      <c r="L1113" s="160"/>
      <c r="M1113" s="165"/>
      <c r="T1113" s="166"/>
      <c r="AT1113" s="161" t="s">
        <v>205</v>
      </c>
      <c r="AU1113" s="161" t="s">
        <v>201</v>
      </c>
      <c r="AV1113" s="13" t="s">
        <v>85</v>
      </c>
      <c r="AW1113" s="13" t="s">
        <v>34</v>
      </c>
      <c r="AX1113" s="13" t="s">
        <v>76</v>
      </c>
      <c r="AY1113" s="161" t="s">
        <v>191</v>
      </c>
    </row>
    <row r="1114" spans="2:65" s="13" customFormat="1">
      <c r="B1114" s="160"/>
      <c r="D1114" s="154" t="s">
        <v>205</v>
      </c>
      <c r="E1114" s="161" t="s">
        <v>1</v>
      </c>
      <c r="F1114" s="162" t="s">
        <v>966</v>
      </c>
      <c r="H1114" s="163">
        <v>1</v>
      </c>
      <c r="I1114" s="164"/>
      <c r="L1114" s="160"/>
      <c r="M1114" s="165"/>
      <c r="T1114" s="166"/>
      <c r="AT1114" s="161" t="s">
        <v>205</v>
      </c>
      <c r="AU1114" s="161" t="s">
        <v>201</v>
      </c>
      <c r="AV1114" s="13" t="s">
        <v>85</v>
      </c>
      <c r="AW1114" s="13" t="s">
        <v>34</v>
      </c>
      <c r="AX1114" s="13" t="s">
        <v>76</v>
      </c>
      <c r="AY1114" s="161" t="s">
        <v>191</v>
      </c>
    </row>
    <row r="1115" spans="2:65" s="13" customFormat="1">
      <c r="B1115" s="160"/>
      <c r="D1115" s="154" t="s">
        <v>205</v>
      </c>
      <c r="E1115" s="161" t="s">
        <v>1</v>
      </c>
      <c r="F1115" s="162" t="s">
        <v>967</v>
      </c>
      <c r="H1115" s="163">
        <v>2</v>
      </c>
      <c r="I1115" s="164"/>
      <c r="L1115" s="160"/>
      <c r="M1115" s="165"/>
      <c r="T1115" s="166"/>
      <c r="AT1115" s="161" t="s">
        <v>205</v>
      </c>
      <c r="AU1115" s="161" t="s">
        <v>201</v>
      </c>
      <c r="AV1115" s="13" t="s">
        <v>85</v>
      </c>
      <c r="AW1115" s="13" t="s">
        <v>34</v>
      </c>
      <c r="AX1115" s="13" t="s">
        <v>76</v>
      </c>
      <c r="AY1115" s="161" t="s">
        <v>191</v>
      </c>
    </row>
    <row r="1116" spans="2:65" s="14" customFormat="1">
      <c r="B1116" s="167"/>
      <c r="D1116" s="154" t="s">
        <v>205</v>
      </c>
      <c r="E1116" s="168" t="s">
        <v>1</v>
      </c>
      <c r="F1116" s="169" t="s">
        <v>217</v>
      </c>
      <c r="H1116" s="170">
        <v>6</v>
      </c>
      <c r="I1116" s="171"/>
      <c r="L1116" s="167"/>
      <c r="M1116" s="172"/>
      <c r="T1116" s="173"/>
      <c r="AT1116" s="168" t="s">
        <v>205</v>
      </c>
      <c r="AU1116" s="168" t="s">
        <v>201</v>
      </c>
      <c r="AV1116" s="14" t="s">
        <v>200</v>
      </c>
      <c r="AW1116" s="14" t="s">
        <v>34</v>
      </c>
      <c r="AX1116" s="14" t="s">
        <v>83</v>
      </c>
      <c r="AY1116" s="168" t="s">
        <v>191</v>
      </c>
    </row>
    <row r="1117" spans="2:65" s="1" customFormat="1" ht="16.5" customHeight="1">
      <c r="B1117" s="32"/>
      <c r="C1117" s="136" t="s">
        <v>968</v>
      </c>
      <c r="D1117" s="136" t="s">
        <v>195</v>
      </c>
      <c r="E1117" s="137" t="s">
        <v>969</v>
      </c>
      <c r="F1117" s="138" t="s">
        <v>970</v>
      </c>
      <c r="G1117" s="139" t="s">
        <v>378</v>
      </c>
      <c r="H1117" s="140">
        <v>2</v>
      </c>
      <c r="I1117" s="141"/>
      <c r="J1117" s="142">
        <f>ROUND(I1117*H1117,2)</f>
        <v>0</v>
      </c>
      <c r="K1117" s="138" t="s">
        <v>305</v>
      </c>
      <c r="L1117" s="32"/>
      <c r="M1117" s="143" t="s">
        <v>1</v>
      </c>
      <c r="N1117" s="144" t="s">
        <v>41</v>
      </c>
      <c r="P1117" s="145">
        <f>O1117*H1117</f>
        <v>0</v>
      </c>
      <c r="Q1117" s="145">
        <v>0</v>
      </c>
      <c r="R1117" s="145">
        <f>Q1117*H1117</f>
        <v>0</v>
      </c>
      <c r="S1117" s="145">
        <v>0.1104</v>
      </c>
      <c r="T1117" s="146">
        <f>S1117*H1117</f>
        <v>0.2208</v>
      </c>
      <c r="AR1117" s="147" t="s">
        <v>224</v>
      </c>
      <c r="AT1117" s="147" t="s">
        <v>195</v>
      </c>
      <c r="AU1117" s="147" t="s">
        <v>201</v>
      </c>
      <c r="AY1117" s="17" t="s">
        <v>191</v>
      </c>
      <c r="BE1117" s="148">
        <f>IF(N1117="základní",J1117,0)</f>
        <v>0</v>
      </c>
      <c r="BF1117" s="148">
        <f>IF(N1117="snížená",J1117,0)</f>
        <v>0</v>
      </c>
      <c r="BG1117" s="148">
        <f>IF(N1117="zákl. přenesená",J1117,0)</f>
        <v>0</v>
      </c>
      <c r="BH1117" s="148">
        <f>IF(N1117="sníž. přenesená",J1117,0)</f>
        <v>0</v>
      </c>
      <c r="BI1117" s="148">
        <f>IF(N1117="nulová",J1117,0)</f>
        <v>0</v>
      </c>
      <c r="BJ1117" s="17" t="s">
        <v>83</v>
      </c>
      <c r="BK1117" s="148">
        <f>ROUND(I1117*H1117,2)</f>
        <v>0</v>
      </c>
      <c r="BL1117" s="17" t="s">
        <v>224</v>
      </c>
      <c r="BM1117" s="147" t="s">
        <v>971</v>
      </c>
    </row>
    <row r="1118" spans="2:65" s="12" customFormat="1">
      <c r="B1118" s="153"/>
      <c r="D1118" s="154" t="s">
        <v>205</v>
      </c>
      <c r="E1118" s="155" t="s">
        <v>1</v>
      </c>
      <c r="F1118" s="156" t="s">
        <v>347</v>
      </c>
      <c r="H1118" s="155" t="s">
        <v>1</v>
      </c>
      <c r="I1118" s="157"/>
      <c r="L1118" s="153"/>
      <c r="M1118" s="158"/>
      <c r="T1118" s="159"/>
      <c r="AT1118" s="155" t="s">
        <v>205</v>
      </c>
      <c r="AU1118" s="155" t="s">
        <v>201</v>
      </c>
      <c r="AV1118" s="12" t="s">
        <v>83</v>
      </c>
      <c r="AW1118" s="12" t="s">
        <v>34</v>
      </c>
      <c r="AX1118" s="12" t="s">
        <v>76</v>
      </c>
      <c r="AY1118" s="155" t="s">
        <v>191</v>
      </c>
    </row>
    <row r="1119" spans="2:65" s="12" customFormat="1">
      <c r="B1119" s="153"/>
      <c r="D1119" s="154" t="s">
        <v>205</v>
      </c>
      <c r="E1119" s="155" t="s">
        <v>1</v>
      </c>
      <c r="F1119" s="156" t="s">
        <v>207</v>
      </c>
      <c r="H1119" s="155" t="s">
        <v>1</v>
      </c>
      <c r="I1119" s="157"/>
      <c r="L1119" s="153"/>
      <c r="M1119" s="158"/>
      <c r="T1119" s="159"/>
      <c r="AT1119" s="155" t="s">
        <v>205</v>
      </c>
      <c r="AU1119" s="155" t="s">
        <v>201</v>
      </c>
      <c r="AV1119" s="12" t="s">
        <v>83</v>
      </c>
      <c r="AW1119" s="12" t="s">
        <v>34</v>
      </c>
      <c r="AX1119" s="12" t="s">
        <v>76</v>
      </c>
      <c r="AY1119" s="155" t="s">
        <v>191</v>
      </c>
    </row>
    <row r="1120" spans="2:65" s="12" customFormat="1">
      <c r="B1120" s="153"/>
      <c r="D1120" s="154" t="s">
        <v>205</v>
      </c>
      <c r="E1120" s="155" t="s">
        <v>1</v>
      </c>
      <c r="F1120" s="156" t="s">
        <v>208</v>
      </c>
      <c r="H1120" s="155" t="s">
        <v>1</v>
      </c>
      <c r="I1120" s="157"/>
      <c r="L1120" s="153"/>
      <c r="M1120" s="158"/>
      <c r="T1120" s="159"/>
      <c r="AT1120" s="155" t="s">
        <v>205</v>
      </c>
      <c r="AU1120" s="155" t="s">
        <v>201</v>
      </c>
      <c r="AV1120" s="12" t="s">
        <v>83</v>
      </c>
      <c r="AW1120" s="12" t="s">
        <v>34</v>
      </c>
      <c r="AX1120" s="12" t="s">
        <v>76</v>
      </c>
      <c r="AY1120" s="155" t="s">
        <v>191</v>
      </c>
    </row>
    <row r="1121" spans="2:65" s="12" customFormat="1">
      <c r="B1121" s="153"/>
      <c r="D1121" s="154" t="s">
        <v>205</v>
      </c>
      <c r="E1121" s="155" t="s">
        <v>1</v>
      </c>
      <c r="F1121" s="156" t="s">
        <v>972</v>
      </c>
      <c r="H1121" s="155" t="s">
        <v>1</v>
      </c>
      <c r="I1121" s="157"/>
      <c r="L1121" s="153"/>
      <c r="M1121" s="158"/>
      <c r="T1121" s="159"/>
      <c r="AT1121" s="155" t="s">
        <v>205</v>
      </c>
      <c r="AU1121" s="155" t="s">
        <v>201</v>
      </c>
      <c r="AV1121" s="12" t="s">
        <v>83</v>
      </c>
      <c r="AW1121" s="12" t="s">
        <v>34</v>
      </c>
      <c r="AX1121" s="12" t="s">
        <v>76</v>
      </c>
      <c r="AY1121" s="155" t="s">
        <v>191</v>
      </c>
    </row>
    <row r="1122" spans="2:65" s="13" customFormat="1">
      <c r="B1122" s="160"/>
      <c r="D1122" s="154" t="s">
        <v>205</v>
      </c>
      <c r="E1122" s="161" t="s">
        <v>1</v>
      </c>
      <c r="F1122" s="162" t="s">
        <v>973</v>
      </c>
      <c r="H1122" s="163">
        <v>2</v>
      </c>
      <c r="I1122" s="164"/>
      <c r="L1122" s="160"/>
      <c r="M1122" s="165"/>
      <c r="T1122" s="166"/>
      <c r="AT1122" s="161" t="s">
        <v>205</v>
      </c>
      <c r="AU1122" s="161" t="s">
        <v>201</v>
      </c>
      <c r="AV1122" s="13" t="s">
        <v>85</v>
      </c>
      <c r="AW1122" s="13" t="s">
        <v>34</v>
      </c>
      <c r="AX1122" s="13" t="s">
        <v>76</v>
      </c>
      <c r="AY1122" s="161" t="s">
        <v>191</v>
      </c>
    </row>
    <row r="1123" spans="2:65" s="14" customFormat="1">
      <c r="B1123" s="167"/>
      <c r="D1123" s="154" t="s">
        <v>205</v>
      </c>
      <c r="E1123" s="168" t="s">
        <v>1</v>
      </c>
      <c r="F1123" s="169" t="s">
        <v>217</v>
      </c>
      <c r="H1123" s="170">
        <v>2</v>
      </c>
      <c r="I1123" s="171"/>
      <c r="L1123" s="167"/>
      <c r="M1123" s="172"/>
      <c r="T1123" s="173"/>
      <c r="AT1123" s="168" t="s">
        <v>205</v>
      </c>
      <c r="AU1123" s="168" t="s">
        <v>201</v>
      </c>
      <c r="AV1123" s="14" t="s">
        <v>200</v>
      </c>
      <c r="AW1123" s="14" t="s">
        <v>34</v>
      </c>
      <c r="AX1123" s="14" t="s">
        <v>83</v>
      </c>
      <c r="AY1123" s="168" t="s">
        <v>191</v>
      </c>
    </row>
    <row r="1124" spans="2:65" s="1" customFormat="1" ht="26.45" customHeight="1">
      <c r="B1124" s="32"/>
      <c r="C1124" s="136" t="s">
        <v>974</v>
      </c>
      <c r="D1124" s="136" t="s">
        <v>195</v>
      </c>
      <c r="E1124" s="137" t="s">
        <v>975</v>
      </c>
      <c r="F1124" s="138" t="s">
        <v>976</v>
      </c>
      <c r="G1124" s="139" t="s">
        <v>289</v>
      </c>
      <c r="H1124" s="140">
        <v>124.10899999999999</v>
      </c>
      <c r="I1124" s="141"/>
      <c r="J1124" s="142">
        <f>ROUND(I1124*H1124,2)</f>
        <v>0</v>
      </c>
      <c r="K1124" s="138" t="s">
        <v>199</v>
      </c>
      <c r="L1124" s="32"/>
      <c r="M1124" s="143" t="s">
        <v>1</v>
      </c>
      <c r="N1124" s="144" t="s">
        <v>41</v>
      </c>
      <c r="P1124" s="145">
        <f>O1124*H1124</f>
        <v>0</v>
      </c>
      <c r="Q1124" s="145">
        <v>0</v>
      </c>
      <c r="R1124" s="145">
        <f>Q1124*H1124</f>
        <v>0</v>
      </c>
      <c r="S1124" s="145">
        <v>0</v>
      </c>
      <c r="T1124" s="146">
        <f>S1124*H1124</f>
        <v>0</v>
      </c>
      <c r="AR1124" s="147" t="s">
        <v>200</v>
      </c>
      <c r="AT1124" s="147" t="s">
        <v>195</v>
      </c>
      <c r="AU1124" s="147" t="s">
        <v>201</v>
      </c>
      <c r="AY1124" s="17" t="s">
        <v>191</v>
      </c>
      <c r="BE1124" s="148">
        <f>IF(N1124="základní",J1124,0)</f>
        <v>0</v>
      </c>
      <c r="BF1124" s="148">
        <f>IF(N1124="snížená",J1124,0)</f>
        <v>0</v>
      </c>
      <c r="BG1124" s="148">
        <f>IF(N1124="zákl. přenesená",J1124,0)</f>
        <v>0</v>
      </c>
      <c r="BH1124" s="148">
        <f>IF(N1124="sníž. přenesená",J1124,0)</f>
        <v>0</v>
      </c>
      <c r="BI1124" s="148">
        <f>IF(N1124="nulová",J1124,0)</f>
        <v>0</v>
      </c>
      <c r="BJ1124" s="17" t="s">
        <v>83</v>
      </c>
      <c r="BK1124" s="148">
        <f>ROUND(I1124*H1124,2)</f>
        <v>0</v>
      </c>
      <c r="BL1124" s="17" t="s">
        <v>200</v>
      </c>
      <c r="BM1124" s="147" t="s">
        <v>977</v>
      </c>
    </row>
    <row r="1125" spans="2:65" s="1" customFormat="1">
      <c r="B1125" s="32"/>
      <c r="D1125" s="149" t="s">
        <v>203</v>
      </c>
      <c r="F1125" s="150" t="s">
        <v>978</v>
      </c>
      <c r="I1125" s="151"/>
      <c r="L1125" s="32"/>
      <c r="M1125" s="152"/>
      <c r="T1125" s="56"/>
      <c r="AT1125" s="17" t="s">
        <v>203</v>
      </c>
      <c r="AU1125" s="17" t="s">
        <v>201</v>
      </c>
    </row>
    <row r="1126" spans="2:65" s="12" customFormat="1">
      <c r="B1126" s="153"/>
      <c r="D1126" s="154" t="s">
        <v>205</v>
      </c>
      <c r="E1126" s="155" t="s">
        <v>1</v>
      </c>
      <c r="F1126" s="156" t="s">
        <v>206</v>
      </c>
      <c r="H1126" s="155" t="s">
        <v>1</v>
      </c>
      <c r="I1126" s="157"/>
      <c r="L1126" s="153"/>
      <c r="M1126" s="158"/>
      <c r="T1126" s="159"/>
      <c r="AT1126" s="155" t="s">
        <v>205</v>
      </c>
      <c r="AU1126" s="155" t="s">
        <v>201</v>
      </c>
      <c r="AV1126" s="12" t="s">
        <v>83</v>
      </c>
      <c r="AW1126" s="12" t="s">
        <v>34</v>
      </c>
      <c r="AX1126" s="12" t="s">
        <v>76</v>
      </c>
      <c r="AY1126" s="155" t="s">
        <v>191</v>
      </c>
    </row>
    <row r="1127" spans="2:65" s="12" customFormat="1">
      <c r="B1127" s="153"/>
      <c r="D1127" s="154" t="s">
        <v>205</v>
      </c>
      <c r="E1127" s="155" t="s">
        <v>1</v>
      </c>
      <c r="F1127" s="156" t="s">
        <v>207</v>
      </c>
      <c r="H1127" s="155" t="s">
        <v>1</v>
      </c>
      <c r="I1127" s="157"/>
      <c r="L1127" s="153"/>
      <c r="M1127" s="158"/>
      <c r="T1127" s="159"/>
      <c r="AT1127" s="155" t="s">
        <v>205</v>
      </c>
      <c r="AU1127" s="155" t="s">
        <v>201</v>
      </c>
      <c r="AV1127" s="12" t="s">
        <v>83</v>
      </c>
      <c r="AW1127" s="12" t="s">
        <v>34</v>
      </c>
      <c r="AX1127" s="12" t="s">
        <v>76</v>
      </c>
      <c r="AY1127" s="155" t="s">
        <v>191</v>
      </c>
    </row>
    <row r="1128" spans="2:65" s="12" customFormat="1">
      <c r="B1128" s="153"/>
      <c r="D1128" s="154" t="s">
        <v>205</v>
      </c>
      <c r="E1128" s="155" t="s">
        <v>1</v>
      </c>
      <c r="F1128" s="156" t="s">
        <v>392</v>
      </c>
      <c r="H1128" s="155" t="s">
        <v>1</v>
      </c>
      <c r="I1128" s="157"/>
      <c r="L1128" s="153"/>
      <c r="M1128" s="158"/>
      <c r="T1128" s="159"/>
      <c r="AT1128" s="155" t="s">
        <v>205</v>
      </c>
      <c r="AU1128" s="155" t="s">
        <v>201</v>
      </c>
      <c r="AV1128" s="12" t="s">
        <v>83</v>
      </c>
      <c r="AW1128" s="12" t="s">
        <v>34</v>
      </c>
      <c r="AX1128" s="12" t="s">
        <v>76</v>
      </c>
      <c r="AY1128" s="155" t="s">
        <v>191</v>
      </c>
    </row>
    <row r="1129" spans="2:65" s="12" customFormat="1">
      <c r="B1129" s="153"/>
      <c r="D1129" s="154" t="s">
        <v>205</v>
      </c>
      <c r="E1129" s="155" t="s">
        <v>1</v>
      </c>
      <c r="F1129" s="156" t="s">
        <v>208</v>
      </c>
      <c r="H1129" s="155" t="s">
        <v>1</v>
      </c>
      <c r="I1129" s="157"/>
      <c r="L1129" s="153"/>
      <c r="M1129" s="158"/>
      <c r="T1129" s="159"/>
      <c r="AT1129" s="155" t="s">
        <v>205</v>
      </c>
      <c r="AU1129" s="155" t="s">
        <v>201</v>
      </c>
      <c r="AV1129" s="12" t="s">
        <v>83</v>
      </c>
      <c r="AW1129" s="12" t="s">
        <v>34</v>
      </c>
      <c r="AX1129" s="12" t="s">
        <v>76</v>
      </c>
      <c r="AY1129" s="155" t="s">
        <v>191</v>
      </c>
    </row>
    <row r="1130" spans="2:65" s="12" customFormat="1">
      <c r="B1130" s="153"/>
      <c r="D1130" s="154" t="s">
        <v>205</v>
      </c>
      <c r="E1130" s="155" t="s">
        <v>1</v>
      </c>
      <c r="F1130" s="156" t="s">
        <v>979</v>
      </c>
      <c r="H1130" s="155" t="s">
        <v>1</v>
      </c>
      <c r="I1130" s="157"/>
      <c r="L1130" s="153"/>
      <c r="M1130" s="158"/>
      <c r="T1130" s="159"/>
      <c r="AT1130" s="155" t="s">
        <v>205</v>
      </c>
      <c r="AU1130" s="155" t="s">
        <v>201</v>
      </c>
      <c r="AV1130" s="12" t="s">
        <v>83</v>
      </c>
      <c r="AW1130" s="12" t="s">
        <v>34</v>
      </c>
      <c r="AX1130" s="12" t="s">
        <v>76</v>
      </c>
      <c r="AY1130" s="155" t="s">
        <v>191</v>
      </c>
    </row>
    <row r="1131" spans="2:65" s="12" customFormat="1">
      <c r="B1131" s="153"/>
      <c r="D1131" s="154" t="s">
        <v>205</v>
      </c>
      <c r="E1131" s="155" t="s">
        <v>1</v>
      </c>
      <c r="F1131" s="156" t="s">
        <v>208</v>
      </c>
      <c r="H1131" s="155" t="s">
        <v>1</v>
      </c>
      <c r="I1131" s="157"/>
      <c r="L1131" s="153"/>
      <c r="M1131" s="158"/>
      <c r="T1131" s="159"/>
      <c r="AT1131" s="155" t="s">
        <v>205</v>
      </c>
      <c r="AU1131" s="155" t="s">
        <v>201</v>
      </c>
      <c r="AV1131" s="12" t="s">
        <v>83</v>
      </c>
      <c r="AW1131" s="12" t="s">
        <v>34</v>
      </c>
      <c r="AX1131" s="12" t="s">
        <v>76</v>
      </c>
      <c r="AY1131" s="155" t="s">
        <v>191</v>
      </c>
    </row>
    <row r="1132" spans="2:65" s="13" customFormat="1">
      <c r="B1132" s="160"/>
      <c r="D1132" s="154" t="s">
        <v>205</v>
      </c>
      <c r="E1132" s="161" t="s">
        <v>1</v>
      </c>
      <c r="F1132" s="162" t="s">
        <v>947</v>
      </c>
      <c r="H1132" s="163">
        <v>18.82</v>
      </c>
      <c r="I1132" s="164"/>
      <c r="L1132" s="160"/>
      <c r="M1132" s="165"/>
      <c r="T1132" s="166"/>
      <c r="AT1132" s="161" t="s">
        <v>205</v>
      </c>
      <c r="AU1132" s="161" t="s">
        <v>201</v>
      </c>
      <c r="AV1132" s="13" t="s">
        <v>85</v>
      </c>
      <c r="AW1132" s="13" t="s">
        <v>34</v>
      </c>
      <c r="AX1132" s="13" t="s">
        <v>76</v>
      </c>
      <c r="AY1132" s="161" t="s">
        <v>191</v>
      </c>
    </row>
    <row r="1133" spans="2:65" s="13" customFormat="1">
      <c r="B1133" s="160"/>
      <c r="D1133" s="154" t="s">
        <v>205</v>
      </c>
      <c r="E1133" s="161" t="s">
        <v>1</v>
      </c>
      <c r="F1133" s="162" t="s">
        <v>931</v>
      </c>
      <c r="H1133" s="163">
        <v>34.51</v>
      </c>
      <c r="I1133" s="164"/>
      <c r="L1133" s="160"/>
      <c r="M1133" s="165"/>
      <c r="T1133" s="166"/>
      <c r="AT1133" s="161" t="s">
        <v>205</v>
      </c>
      <c r="AU1133" s="161" t="s">
        <v>201</v>
      </c>
      <c r="AV1133" s="13" t="s">
        <v>85</v>
      </c>
      <c r="AW1133" s="13" t="s">
        <v>34</v>
      </c>
      <c r="AX1133" s="13" t="s">
        <v>76</v>
      </c>
      <c r="AY1133" s="161" t="s">
        <v>191</v>
      </c>
    </row>
    <row r="1134" spans="2:65" s="13" customFormat="1">
      <c r="B1134" s="160"/>
      <c r="D1134" s="154" t="s">
        <v>205</v>
      </c>
      <c r="E1134" s="161" t="s">
        <v>1</v>
      </c>
      <c r="F1134" s="162" t="s">
        <v>932</v>
      </c>
      <c r="H1134" s="163">
        <v>11.46</v>
      </c>
      <c r="I1134" s="164"/>
      <c r="L1134" s="160"/>
      <c r="M1134" s="165"/>
      <c r="T1134" s="166"/>
      <c r="AT1134" s="161" t="s">
        <v>205</v>
      </c>
      <c r="AU1134" s="161" t="s">
        <v>201</v>
      </c>
      <c r="AV1134" s="13" t="s">
        <v>85</v>
      </c>
      <c r="AW1134" s="13" t="s">
        <v>34</v>
      </c>
      <c r="AX1134" s="13" t="s">
        <v>76</v>
      </c>
      <c r="AY1134" s="161" t="s">
        <v>191</v>
      </c>
    </row>
    <row r="1135" spans="2:65" s="13" customFormat="1">
      <c r="B1135" s="160"/>
      <c r="D1135" s="154" t="s">
        <v>205</v>
      </c>
      <c r="E1135" s="161" t="s">
        <v>1</v>
      </c>
      <c r="F1135" s="162" t="s">
        <v>948</v>
      </c>
      <c r="H1135" s="163">
        <v>1.26</v>
      </c>
      <c r="I1135" s="164"/>
      <c r="L1135" s="160"/>
      <c r="M1135" s="165"/>
      <c r="T1135" s="166"/>
      <c r="AT1135" s="161" t="s">
        <v>205</v>
      </c>
      <c r="AU1135" s="161" t="s">
        <v>201</v>
      </c>
      <c r="AV1135" s="13" t="s">
        <v>85</v>
      </c>
      <c r="AW1135" s="13" t="s">
        <v>34</v>
      </c>
      <c r="AX1135" s="13" t="s">
        <v>76</v>
      </c>
      <c r="AY1135" s="161" t="s">
        <v>191</v>
      </c>
    </row>
    <row r="1136" spans="2:65" s="13" customFormat="1">
      <c r="B1136" s="160"/>
      <c r="D1136" s="154" t="s">
        <v>205</v>
      </c>
      <c r="E1136" s="161" t="s">
        <v>1</v>
      </c>
      <c r="F1136" s="162" t="s">
        <v>949</v>
      </c>
      <c r="H1136" s="163">
        <v>1.26</v>
      </c>
      <c r="I1136" s="164"/>
      <c r="L1136" s="160"/>
      <c r="M1136" s="165"/>
      <c r="T1136" s="166"/>
      <c r="AT1136" s="161" t="s">
        <v>205</v>
      </c>
      <c r="AU1136" s="161" t="s">
        <v>201</v>
      </c>
      <c r="AV1136" s="13" t="s">
        <v>85</v>
      </c>
      <c r="AW1136" s="13" t="s">
        <v>34</v>
      </c>
      <c r="AX1136" s="13" t="s">
        <v>76</v>
      </c>
      <c r="AY1136" s="161" t="s">
        <v>191</v>
      </c>
    </row>
    <row r="1137" spans="2:65" s="13" customFormat="1">
      <c r="B1137" s="160"/>
      <c r="D1137" s="154" t="s">
        <v>205</v>
      </c>
      <c r="E1137" s="161" t="s">
        <v>1</v>
      </c>
      <c r="F1137" s="162" t="s">
        <v>950</v>
      </c>
      <c r="H1137" s="163">
        <v>94.98</v>
      </c>
      <c r="I1137" s="164"/>
      <c r="L1137" s="160"/>
      <c r="M1137" s="165"/>
      <c r="T1137" s="166"/>
      <c r="AT1137" s="161" t="s">
        <v>205</v>
      </c>
      <c r="AU1137" s="161" t="s">
        <v>201</v>
      </c>
      <c r="AV1137" s="13" t="s">
        <v>85</v>
      </c>
      <c r="AW1137" s="13" t="s">
        <v>34</v>
      </c>
      <c r="AX1137" s="13" t="s">
        <v>76</v>
      </c>
      <c r="AY1137" s="161" t="s">
        <v>191</v>
      </c>
    </row>
    <row r="1138" spans="2:65" s="13" customFormat="1">
      <c r="B1138" s="160"/>
      <c r="D1138" s="154" t="s">
        <v>205</v>
      </c>
      <c r="E1138" s="161" t="s">
        <v>1</v>
      </c>
      <c r="F1138" s="162" t="s">
        <v>933</v>
      </c>
      <c r="H1138" s="163">
        <v>34.99</v>
      </c>
      <c r="I1138" s="164"/>
      <c r="L1138" s="160"/>
      <c r="M1138" s="165"/>
      <c r="T1138" s="166"/>
      <c r="AT1138" s="161" t="s">
        <v>205</v>
      </c>
      <c r="AU1138" s="161" t="s">
        <v>201</v>
      </c>
      <c r="AV1138" s="13" t="s">
        <v>85</v>
      </c>
      <c r="AW1138" s="13" t="s">
        <v>34</v>
      </c>
      <c r="AX1138" s="13" t="s">
        <v>76</v>
      </c>
      <c r="AY1138" s="161" t="s">
        <v>191</v>
      </c>
    </row>
    <row r="1139" spans="2:65" s="13" customFormat="1">
      <c r="B1139" s="160"/>
      <c r="D1139" s="154" t="s">
        <v>205</v>
      </c>
      <c r="E1139" s="161" t="s">
        <v>1</v>
      </c>
      <c r="F1139" s="162" t="s">
        <v>951</v>
      </c>
      <c r="H1139" s="163">
        <v>1.35</v>
      </c>
      <c r="I1139" s="164"/>
      <c r="L1139" s="160"/>
      <c r="M1139" s="165"/>
      <c r="T1139" s="166"/>
      <c r="AT1139" s="161" t="s">
        <v>205</v>
      </c>
      <c r="AU1139" s="161" t="s">
        <v>201</v>
      </c>
      <c r="AV1139" s="13" t="s">
        <v>85</v>
      </c>
      <c r="AW1139" s="13" t="s">
        <v>34</v>
      </c>
      <c r="AX1139" s="13" t="s">
        <v>76</v>
      </c>
      <c r="AY1139" s="161" t="s">
        <v>191</v>
      </c>
    </row>
    <row r="1140" spans="2:65" s="13" customFormat="1">
      <c r="B1140" s="160"/>
      <c r="D1140" s="154" t="s">
        <v>205</v>
      </c>
      <c r="E1140" s="161" t="s">
        <v>1</v>
      </c>
      <c r="F1140" s="162" t="s">
        <v>952</v>
      </c>
      <c r="H1140" s="163">
        <v>1.35</v>
      </c>
      <c r="I1140" s="164"/>
      <c r="L1140" s="160"/>
      <c r="M1140" s="165"/>
      <c r="T1140" s="166"/>
      <c r="AT1140" s="161" t="s">
        <v>205</v>
      </c>
      <c r="AU1140" s="161" t="s">
        <v>201</v>
      </c>
      <c r="AV1140" s="13" t="s">
        <v>85</v>
      </c>
      <c r="AW1140" s="13" t="s">
        <v>34</v>
      </c>
      <c r="AX1140" s="13" t="s">
        <v>76</v>
      </c>
      <c r="AY1140" s="161" t="s">
        <v>191</v>
      </c>
    </row>
    <row r="1141" spans="2:65" s="13" customFormat="1">
      <c r="B1141" s="160"/>
      <c r="D1141" s="154" t="s">
        <v>205</v>
      </c>
      <c r="E1141" s="161" t="s">
        <v>1</v>
      </c>
      <c r="F1141" s="162" t="s">
        <v>953</v>
      </c>
      <c r="H1141" s="163">
        <v>26.81</v>
      </c>
      <c r="I1141" s="164"/>
      <c r="L1141" s="160"/>
      <c r="M1141" s="165"/>
      <c r="T1141" s="166"/>
      <c r="AT1141" s="161" t="s">
        <v>205</v>
      </c>
      <c r="AU1141" s="161" t="s">
        <v>201</v>
      </c>
      <c r="AV1141" s="13" t="s">
        <v>85</v>
      </c>
      <c r="AW1141" s="13" t="s">
        <v>34</v>
      </c>
      <c r="AX1141" s="13" t="s">
        <v>76</v>
      </c>
      <c r="AY1141" s="161" t="s">
        <v>191</v>
      </c>
    </row>
    <row r="1142" spans="2:65" s="13" customFormat="1">
      <c r="B1142" s="160"/>
      <c r="D1142" s="154" t="s">
        <v>205</v>
      </c>
      <c r="E1142" s="161" t="s">
        <v>1</v>
      </c>
      <c r="F1142" s="162" t="s">
        <v>980</v>
      </c>
      <c r="H1142" s="163">
        <v>17.98</v>
      </c>
      <c r="I1142" s="164"/>
      <c r="L1142" s="160"/>
      <c r="M1142" s="165"/>
      <c r="T1142" s="166"/>
      <c r="AT1142" s="161" t="s">
        <v>205</v>
      </c>
      <c r="AU1142" s="161" t="s">
        <v>201</v>
      </c>
      <c r="AV1142" s="13" t="s">
        <v>85</v>
      </c>
      <c r="AW1142" s="13" t="s">
        <v>34</v>
      </c>
      <c r="AX1142" s="13" t="s">
        <v>76</v>
      </c>
      <c r="AY1142" s="161" t="s">
        <v>191</v>
      </c>
    </row>
    <row r="1143" spans="2:65" s="13" customFormat="1">
      <c r="B1143" s="160"/>
      <c r="D1143" s="154" t="s">
        <v>205</v>
      </c>
      <c r="E1143" s="161" t="s">
        <v>1</v>
      </c>
      <c r="F1143" s="162" t="s">
        <v>954</v>
      </c>
      <c r="H1143" s="163">
        <v>27.89</v>
      </c>
      <c r="I1143" s="164"/>
      <c r="L1143" s="160"/>
      <c r="M1143" s="165"/>
      <c r="T1143" s="166"/>
      <c r="AT1143" s="161" t="s">
        <v>205</v>
      </c>
      <c r="AU1143" s="161" t="s">
        <v>201</v>
      </c>
      <c r="AV1143" s="13" t="s">
        <v>85</v>
      </c>
      <c r="AW1143" s="13" t="s">
        <v>34</v>
      </c>
      <c r="AX1143" s="13" t="s">
        <v>76</v>
      </c>
      <c r="AY1143" s="161" t="s">
        <v>191</v>
      </c>
    </row>
    <row r="1144" spans="2:65" s="15" customFormat="1">
      <c r="B1144" s="174"/>
      <c r="D1144" s="154" t="s">
        <v>205</v>
      </c>
      <c r="E1144" s="175" t="s">
        <v>1</v>
      </c>
      <c r="F1144" s="176" t="s">
        <v>274</v>
      </c>
      <c r="H1144" s="177">
        <v>272.66000000000003</v>
      </c>
      <c r="I1144" s="178"/>
      <c r="L1144" s="174"/>
      <c r="M1144" s="179"/>
      <c r="T1144" s="180"/>
      <c r="AT1144" s="175" t="s">
        <v>205</v>
      </c>
      <c r="AU1144" s="175" t="s">
        <v>201</v>
      </c>
      <c r="AV1144" s="15" t="s">
        <v>201</v>
      </c>
      <c r="AW1144" s="15" t="s">
        <v>34</v>
      </c>
      <c r="AX1144" s="15" t="s">
        <v>76</v>
      </c>
      <c r="AY1144" s="175" t="s">
        <v>191</v>
      </c>
    </row>
    <row r="1145" spans="2:65" s="13" customFormat="1">
      <c r="B1145" s="160"/>
      <c r="D1145" s="154" t="s">
        <v>205</v>
      </c>
      <c r="E1145" s="161" t="s">
        <v>1</v>
      </c>
      <c r="F1145" s="162" t="s">
        <v>981</v>
      </c>
      <c r="H1145" s="163">
        <v>37.612499999999997</v>
      </c>
      <c r="I1145" s="164"/>
      <c r="L1145" s="160"/>
      <c r="M1145" s="165"/>
      <c r="T1145" s="166"/>
      <c r="AT1145" s="161" t="s">
        <v>205</v>
      </c>
      <c r="AU1145" s="161" t="s">
        <v>201</v>
      </c>
      <c r="AV1145" s="13" t="s">
        <v>85</v>
      </c>
      <c r="AW1145" s="13" t="s">
        <v>34</v>
      </c>
      <c r="AX1145" s="13" t="s">
        <v>76</v>
      </c>
      <c r="AY1145" s="161" t="s">
        <v>191</v>
      </c>
    </row>
    <row r="1146" spans="2:65" s="15" customFormat="1">
      <c r="B1146" s="174"/>
      <c r="D1146" s="154" t="s">
        <v>205</v>
      </c>
      <c r="E1146" s="175" t="s">
        <v>1</v>
      </c>
      <c r="F1146" s="176" t="s">
        <v>274</v>
      </c>
      <c r="H1146" s="177">
        <v>37.612499999999997</v>
      </c>
      <c r="I1146" s="178"/>
      <c r="L1146" s="174"/>
      <c r="M1146" s="179"/>
      <c r="T1146" s="180"/>
      <c r="AT1146" s="175" t="s">
        <v>205</v>
      </c>
      <c r="AU1146" s="175" t="s">
        <v>201</v>
      </c>
      <c r="AV1146" s="15" t="s">
        <v>201</v>
      </c>
      <c r="AW1146" s="15" t="s">
        <v>34</v>
      </c>
      <c r="AX1146" s="15" t="s">
        <v>76</v>
      </c>
      <c r="AY1146" s="175" t="s">
        <v>191</v>
      </c>
    </row>
    <row r="1147" spans="2:65" s="14" customFormat="1">
      <c r="B1147" s="167"/>
      <c r="D1147" s="154" t="s">
        <v>205</v>
      </c>
      <c r="E1147" s="168" t="s">
        <v>1</v>
      </c>
      <c r="F1147" s="169" t="s">
        <v>217</v>
      </c>
      <c r="H1147" s="170">
        <v>310.27249999999998</v>
      </c>
      <c r="I1147" s="171"/>
      <c r="L1147" s="167"/>
      <c r="M1147" s="172"/>
      <c r="T1147" s="173"/>
      <c r="AT1147" s="168" t="s">
        <v>205</v>
      </c>
      <c r="AU1147" s="168" t="s">
        <v>201</v>
      </c>
      <c r="AV1147" s="14" t="s">
        <v>200</v>
      </c>
      <c r="AW1147" s="14" t="s">
        <v>34</v>
      </c>
      <c r="AX1147" s="14" t="s">
        <v>83</v>
      </c>
      <c r="AY1147" s="168" t="s">
        <v>191</v>
      </c>
    </row>
    <row r="1148" spans="2:65" s="13" customFormat="1">
      <c r="B1148" s="160"/>
      <c r="D1148" s="154" t="s">
        <v>205</v>
      </c>
      <c r="F1148" s="162" t="s">
        <v>982</v>
      </c>
      <c r="H1148" s="163">
        <v>124.10899999999999</v>
      </c>
      <c r="I1148" s="164"/>
      <c r="L1148" s="160"/>
      <c r="M1148" s="165"/>
      <c r="T1148" s="166"/>
      <c r="AT1148" s="161" t="s">
        <v>205</v>
      </c>
      <c r="AU1148" s="161" t="s">
        <v>201</v>
      </c>
      <c r="AV1148" s="13" t="s">
        <v>85</v>
      </c>
      <c r="AW1148" s="13" t="s">
        <v>4</v>
      </c>
      <c r="AX1148" s="13" t="s">
        <v>83</v>
      </c>
      <c r="AY1148" s="161" t="s">
        <v>191</v>
      </c>
    </row>
    <row r="1149" spans="2:65" s="1" customFormat="1" ht="26.45" customHeight="1">
      <c r="B1149" s="32"/>
      <c r="C1149" s="136" t="s">
        <v>983</v>
      </c>
      <c r="D1149" s="136" t="s">
        <v>195</v>
      </c>
      <c r="E1149" s="137" t="s">
        <v>984</v>
      </c>
      <c r="F1149" s="138" t="s">
        <v>985</v>
      </c>
      <c r="G1149" s="139" t="s">
        <v>289</v>
      </c>
      <c r="H1149" s="140">
        <v>310.27300000000002</v>
      </c>
      <c r="I1149" s="141"/>
      <c r="J1149" s="142">
        <f>ROUND(I1149*H1149,2)</f>
        <v>0</v>
      </c>
      <c r="K1149" s="138" t="s">
        <v>199</v>
      </c>
      <c r="L1149" s="32"/>
      <c r="M1149" s="143" t="s">
        <v>1</v>
      </c>
      <c r="N1149" s="144" t="s">
        <v>41</v>
      </c>
      <c r="P1149" s="145">
        <f>O1149*H1149</f>
        <v>0</v>
      </c>
      <c r="Q1149" s="145">
        <v>0</v>
      </c>
      <c r="R1149" s="145">
        <f>Q1149*H1149</f>
        <v>0</v>
      </c>
      <c r="S1149" s="145">
        <v>3.0000000000000001E-3</v>
      </c>
      <c r="T1149" s="146">
        <f>S1149*H1149</f>
        <v>0.93081900000000006</v>
      </c>
      <c r="AR1149" s="147" t="s">
        <v>224</v>
      </c>
      <c r="AT1149" s="147" t="s">
        <v>195</v>
      </c>
      <c r="AU1149" s="147" t="s">
        <v>201</v>
      </c>
      <c r="AY1149" s="17" t="s">
        <v>191</v>
      </c>
      <c r="BE1149" s="148">
        <f>IF(N1149="základní",J1149,0)</f>
        <v>0</v>
      </c>
      <c r="BF1149" s="148">
        <f>IF(N1149="snížená",J1149,0)</f>
        <v>0</v>
      </c>
      <c r="BG1149" s="148">
        <f>IF(N1149="zákl. přenesená",J1149,0)</f>
        <v>0</v>
      </c>
      <c r="BH1149" s="148">
        <f>IF(N1149="sníž. přenesená",J1149,0)</f>
        <v>0</v>
      </c>
      <c r="BI1149" s="148">
        <f>IF(N1149="nulová",J1149,0)</f>
        <v>0</v>
      </c>
      <c r="BJ1149" s="17" t="s">
        <v>83</v>
      </c>
      <c r="BK1149" s="148">
        <f>ROUND(I1149*H1149,2)</f>
        <v>0</v>
      </c>
      <c r="BL1149" s="17" t="s">
        <v>224</v>
      </c>
      <c r="BM1149" s="147" t="s">
        <v>986</v>
      </c>
    </row>
    <row r="1150" spans="2:65" s="1" customFormat="1">
      <c r="B1150" s="32"/>
      <c r="D1150" s="149" t="s">
        <v>203</v>
      </c>
      <c r="F1150" s="150" t="s">
        <v>987</v>
      </c>
      <c r="I1150" s="151"/>
      <c r="L1150" s="32"/>
      <c r="M1150" s="152"/>
      <c r="T1150" s="56"/>
      <c r="AT1150" s="17" t="s">
        <v>203</v>
      </c>
      <c r="AU1150" s="17" t="s">
        <v>201</v>
      </c>
    </row>
    <row r="1151" spans="2:65" s="12" customFormat="1">
      <c r="B1151" s="153"/>
      <c r="D1151" s="154" t="s">
        <v>205</v>
      </c>
      <c r="E1151" s="155" t="s">
        <v>1</v>
      </c>
      <c r="F1151" s="156" t="s">
        <v>206</v>
      </c>
      <c r="H1151" s="155" t="s">
        <v>1</v>
      </c>
      <c r="I1151" s="157"/>
      <c r="L1151" s="153"/>
      <c r="M1151" s="158"/>
      <c r="T1151" s="159"/>
      <c r="AT1151" s="155" t="s">
        <v>205</v>
      </c>
      <c r="AU1151" s="155" t="s">
        <v>201</v>
      </c>
      <c r="AV1151" s="12" t="s">
        <v>83</v>
      </c>
      <c r="AW1151" s="12" t="s">
        <v>34</v>
      </c>
      <c r="AX1151" s="12" t="s">
        <v>76</v>
      </c>
      <c r="AY1151" s="155" t="s">
        <v>191</v>
      </c>
    </row>
    <row r="1152" spans="2:65" s="12" customFormat="1">
      <c r="B1152" s="153"/>
      <c r="D1152" s="154" t="s">
        <v>205</v>
      </c>
      <c r="E1152" s="155" t="s">
        <v>1</v>
      </c>
      <c r="F1152" s="156" t="s">
        <v>207</v>
      </c>
      <c r="H1152" s="155" t="s">
        <v>1</v>
      </c>
      <c r="I1152" s="157"/>
      <c r="L1152" s="153"/>
      <c r="M1152" s="158"/>
      <c r="T1152" s="159"/>
      <c r="AT1152" s="155" t="s">
        <v>205</v>
      </c>
      <c r="AU1152" s="155" t="s">
        <v>201</v>
      </c>
      <c r="AV1152" s="12" t="s">
        <v>83</v>
      </c>
      <c r="AW1152" s="12" t="s">
        <v>34</v>
      </c>
      <c r="AX1152" s="12" t="s">
        <v>76</v>
      </c>
      <c r="AY1152" s="155" t="s">
        <v>191</v>
      </c>
    </row>
    <row r="1153" spans="2:51" s="12" customFormat="1">
      <c r="B1153" s="153"/>
      <c r="D1153" s="154" t="s">
        <v>205</v>
      </c>
      <c r="E1153" s="155" t="s">
        <v>1</v>
      </c>
      <c r="F1153" s="156" t="s">
        <v>392</v>
      </c>
      <c r="H1153" s="155" t="s">
        <v>1</v>
      </c>
      <c r="I1153" s="157"/>
      <c r="L1153" s="153"/>
      <c r="M1153" s="158"/>
      <c r="T1153" s="159"/>
      <c r="AT1153" s="155" t="s">
        <v>205</v>
      </c>
      <c r="AU1153" s="155" t="s">
        <v>201</v>
      </c>
      <c r="AV1153" s="12" t="s">
        <v>83</v>
      </c>
      <c r="AW1153" s="12" t="s">
        <v>34</v>
      </c>
      <c r="AX1153" s="12" t="s">
        <v>76</v>
      </c>
      <c r="AY1153" s="155" t="s">
        <v>191</v>
      </c>
    </row>
    <row r="1154" spans="2:51" s="12" customFormat="1">
      <c r="B1154" s="153"/>
      <c r="D1154" s="154" t="s">
        <v>205</v>
      </c>
      <c r="E1154" s="155" t="s">
        <v>1</v>
      </c>
      <c r="F1154" s="156" t="s">
        <v>208</v>
      </c>
      <c r="H1154" s="155" t="s">
        <v>1</v>
      </c>
      <c r="I1154" s="157"/>
      <c r="L1154" s="153"/>
      <c r="M1154" s="158"/>
      <c r="T1154" s="159"/>
      <c r="AT1154" s="155" t="s">
        <v>205</v>
      </c>
      <c r="AU1154" s="155" t="s">
        <v>201</v>
      </c>
      <c r="AV1154" s="12" t="s">
        <v>83</v>
      </c>
      <c r="AW1154" s="12" t="s">
        <v>34</v>
      </c>
      <c r="AX1154" s="12" t="s">
        <v>76</v>
      </c>
      <c r="AY1154" s="155" t="s">
        <v>191</v>
      </c>
    </row>
    <row r="1155" spans="2:51" s="13" customFormat="1">
      <c r="B1155" s="160"/>
      <c r="D1155" s="154" t="s">
        <v>205</v>
      </c>
      <c r="E1155" s="161" t="s">
        <v>1</v>
      </c>
      <c r="F1155" s="162" t="s">
        <v>947</v>
      </c>
      <c r="H1155" s="163">
        <v>18.82</v>
      </c>
      <c r="I1155" s="164"/>
      <c r="L1155" s="160"/>
      <c r="M1155" s="165"/>
      <c r="T1155" s="166"/>
      <c r="AT1155" s="161" t="s">
        <v>205</v>
      </c>
      <c r="AU1155" s="161" t="s">
        <v>201</v>
      </c>
      <c r="AV1155" s="13" t="s">
        <v>85</v>
      </c>
      <c r="AW1155" s="13" t="s">
        <v>34</v>
      </c>
      <c r="AX1155" s="13" t="s">
        <v>76</v>
      </c>
      <c r="AY1155" s="161" t="s">
        <v>191</v>
      </c>
    </row>
    <row r="1156" spans="2:51" s="13" customFormat="1">
      <c r="B1156" s="160"/>
      <c r="D1156" s="154" t="s">
        <v>205</v>
      </c>
      <c r="E1156" s="161" t="s">
        <v>1</v>
      </c>
      <c r="F1156" s="162" t="s">
        <v>931</v>
      </c>
      <c r="H1156" s="163">
        <v>34.51</v>
      </c>
      <c r="I1156" s="164"/>
      <c r="L1156" s="160"/>
      <c r="M1156" s="165"/>
      <c r="T1156" s="166"/>
      <c r="AT1156" s="161" t="s">
        <v>205</v>
      </c>
      <c r="AU1156" s="161" t="s">
        <v>201</v>
      </c>
      <c r="AV1156" s="13" t="s">
        <v>85</v>
      </c>
      <c r="AW1156" s="13" t="s">
        <v>34</v>
      </c>
      <c r="AX1156" s="13" t="s">
        <v>76</v>
      </c>
      <c r="AY1156" s="161" t="s">
        <v>191</v>
      </c>
    </row>
    <row r="1157" spans="2:51" s="13" customFormat="1">
      <c r="B1157" s="160"/>
      <c r="D1157" s="154" t="s">
        <v>205</v>
      </c>
      <c r="E1157" s="161" t="s">
        <v>1</v>
      </c>
      <c r="F1157" s="162" t="s">
        <v>932</v>
      </c>
      <c r="H1157" s="163">
        <v>11.46</v>
      </c>
      <c r="I1157" s="164"/>
      <c r="L1157" s="160"/>
      <c r="M1157" s="165"/>
      <c r="T1157" s="166"/>
      <c r="AT1157" s="161" t="s">
        <v>205</v>
      </c>
      <c r="AU1157" s="161" t="s">
        <v>201</v>
      </c>
      <c r="AV1157" s="13" t="s">
        <v>85</v>
      </c>
      <c r="AW1157" s="13" t="s">
        <v>34</v>
      </c>
      <c r="AX1157" s="13" t="s">
        <v>76</v>
      </c>
      <c r="AY1157" s="161" t="s">
        <v>191</v>
      </c>
    </row>
    <row r="1158" spans="2:51" s="13" customFormat="1">
      <c r="B1158" s="160"/>
      <c r="D1158" s="154" t="s">
        <v>205</v>
      </c>
      <c r="E1158" s="161" t="s">
        <v>1</v>
      </c>
      <c r="F1158" s="162" t="s">
        <v>948</v>
      </c>
      <c r="H1158" s="163">
        <v>1.26</v>
      </c>
      <c r="I1158" s="164"/>
      <c r="L1158" s="160"/>
      <c r="M1158" s="165"/>
      <c r="T1158" s="166"/>
      <c r="AT1158" s="161" t="s">
        <v>205</v>
      </c>
      <c r="AU1158" s="161" t="s">
        <v>201</v>
      </c>
      <c r="AV1158" s="13" t="s">
        <v>85</v>
      </c>
      <c r="AW1158" s="13" t="s">
        <v>34</v>
      </c>
      <c r="AX1158" s="13" t="s">
        <v>76</v>
      </c>
      <c r="AY1158" s="161" t="s">
        <v>191</v>
      </c>
    </row>
    <row r="1159" spans="2:51" s="13" customFormat="1">
      <c r="B1159" s="160"/>
      <c r="D1159" s="154" t="s">
        <v>205</v>
      </c>
      <c r="E1159" s="161" t="s">
        <v>1</v>
      </c>
      <c r="F1159" s="162" t="s">
        <v>949</v>
      </c>
      <c r="H1159" s="163">
        <v>1.26</v>
      </c>
      <c r="I1159" s="164"/>
      <c r="L1159" s="160"/>
      <c r="M1159" s="165"/>
      <c r="T1159" s="166"/>
      <c r="AT1159" s="161" t="s">
        <v>205</v>
      </c>
      <c r="AU1159" s="161" t="s">
        <v>201</v>
      </c>
      <c r="AV1159" s="13" t="s">
        <v>85</v>
      </c>
      <c r="AW1159" s="13" t="s">
        <v>34</v>
      </c>
      <c r="AX1159" s="13" t="s">
        <v>76</v>
      </c>
      <c r="AY1159" s="161" t="s">
        <v>191</v>
      </c>
    </row>
    <row r="1160" spans="2:51" s="13" customFormat="1">
      <c r="B1160" s="160"/>
      <c r="D1160" s="154" t="s">
        <v>205</v>
      </c>
      <c r="E1160" s="161" t="s">
        <v>1</v>
      </c>
      <c r="F1160" s="162" t="s">
        <v>950</v>
      </c>
      <c r="H1160" s="163">
        <v>94.98</v>
      </c>
      <c r="I1160" s="164"/>
      <c r="L1160" s="160"/>
      <c r="M1160" s="165"/>
      <c r="T1160" s="166"/>
      <c r="AT1160" s="161" t="s">
        <v>205</v>
      </c>
      <c r="AU1160" s="161" t="s">
        <v>201</v>
      </c>
      <c r="AV1160" s="13" t="s">
        <v>85</v>
      </c>
      <c r="AW1160" s="13" t="s">
        <v>34</v>
      </c>
      <c r="AX1160" s="13" t="s">
        <v>76</v>
      </c>
      <c r="AY1160" s="161" t="s">
        <v>191</v>
      </c>
    </row>
    <row r="1161" spans="2:51" s="13" customFormat="1">
      <c r="B1161" s="160"/>
      <c r="D1161" s="154" t="s">
        <v>205</v>
      </c>
      <c r="E1161" s="161" t="s">
        <v>1</v>
      </c>
      <c r="F1161" s="162" t="s">
        <v>933</v>
      </c>
      <c r="H1161" s="163">
        <v>34.99</v>
      </c>
      <c r="I1161" s="164"/>
      <c r="L1161" s="160"/>
      <c r="M1161" s="165"/>
      <c r="T1161" s="166"/>
      <c r="AT1161" s="161" t="s">
        <v>205</v>
      </c>
      <c r="AU1161" s="161" t="s">
        <v>201</v>
      </c>
      <c r="AV1161" s="13" t="s">
        <v>85</v>
      </c>
      <c r="AW1161" s="13" t="s">
        <v>34</v>
      </c>
      <c r="AX1161" s="13" t="s">
        <v>76</v>
      </c>
      <c r="AY1161" s="161" t="s">
        <v>191</v>
      </c>
    </row>
    <row r="1162" spans="2:51" s="13" customFormat="1">
      <c r="B1162" s="160"/>
      <c r="D1162" s="154" t="s">
        <v>205</v>
      </c>
      <c r="E1162" s="161" t="s">
        <v>1</v>
      </c>
      <c r="F1162" s="162" t="s">
        <v>951</v>
      </c>
      <c r="H1162" s="163">
        <v>1.35</v>
      </c>
      <c r="I1162" s="164"/>
      <c r="L1162" s="160"/>
      <c r="M1162" s="165"/>
      <c r="T1162" s="166"/>
      <c r="AT1162" s="161" t="s">
        <v>205</v>
      </c>
      <c r="AU1162" s="161" t="s">
        <v>201</v>
      </c>
      <c r="AV1162" s="13" t="s">
        <v>85</v>
      </c>
      <c r="AW1162" s="13" t="s">
        <v>34</v>
      </c>
      <c r="AX1162" s="13" t="s">
        <v>76</v>
      </c>
      <c r="AY1162" s="161" t="s">
        <v>191</v>
      </c>
    </row>
    <row r="1163" spans="2:51" s="13" customFormat="1">
      <c r="B1163" s="160"/>
      <c r="D1163" s="154" t="s">
        <v>205</v>
      </c>
      <c r="E1163" s="161" t="s">
        <v>1</v>
      </c>
      <c r="F1163" s="162" t="s">
        <v>952</v>
      </c>
      <c r="H1163" s="163">
        <v>1.35</v>
      </c>
      <c r="I1163" s="164"/>
      <c r="L1163" s="160"/>
      <c r="M1163" s="165"/>
      <c r="T1163" s="166"/>
      <c r="AT1163" s="161" t="s">
        <v>205</v>
      </c>
      <c r="AU1163" s="161" t="s">
        <v>201</v>
      </c>
      <c r="AV1163" s="13" t="s">
        <v>85</v>
      </c>
      <c r="AW1163" s="13" t="s">
        <v>34</v>
      </c>
      <c r="AX1163" s="13" t="s">
        <v>76</v>
      </c>
      <c r="AY1163" s="161" t="s">
        <v>191</v>
      </c>
    </row>
    <row r="1164" spans="2:51" s="13" customFormat="1">
      <c r="B1164" s="160"/>
      <c r="D1164" s="154" t="s">
        <v>205</v>
      </c>
      <c r="E1164" s="161" t="s">
        <v>1</v>
      </c>
      <c r="F1164" s="162" t="s">
        <v>953</v>
      </c>
      <c r="H1164" s="163">
        <v>26.81</v>
      </c>
      <c r="I1164" s="164"/>
      <c r="L1164" s="160"/>
      <c r="M1164" s="165"/>
      <c r="T1164" s="166"/>
      <c r="AT1164" s="161" t="s">
        <v>205</v>
      </c>
      <c r="AU1164" s="161" t="s">
        <v>201</v>
      </c>
      <c r="AV1164" s="13" t="s">
        <v>85</v>
      </c>
      <c r="AW1164" s="13" t="s">
        <v>34</v>
      </c>
      <c r="AX1164" s="13" t="s">
        <v>76</v>
      </c>
      <c r="AY1164" s="161" t="s">
        <v>191</v>
      </c>
    </row>
    <row r="1165" spans="2:51" s="13" customFormat="1">
      <c r="B1165" s="160"/>
      <c r="D1165" s="154" t="s">
        <v>205</v>
      </c>
      <c r="E1165" s="161" t="s">
        <v>1</v>
      </c>
      <c r="F1165" s="162" t="s">
        <v>980</v>
      </c>
      <c r="H1165" s="163">
        <v>17.98</v>
      </c>
      <c r="I1165" s="164"/>
      <c r="L1165" s="160"/>
      <c r="M1165" s="165"/>
      <c r="T1165" s="166"/>
      <c r="AT1165" s="161" t="s">
        <v>205</v>
      </c>
      <c r="AU1165" s="161" t="s">
        <v>201</v>
      </c>
      <c r="AV1165" s="13" t="s">
        <v>85</v>
      </c>
      <c r="AW1165" s="13" t="s">
        <v>34</v>
      </c>
      <c r="AX1165" s="13" t="s">
        <v>76</v>
      </c>
      <c r="AY1165" s="161" t="s">
        <v>191</v>
      </c>
    </row>
    <row r="1166" spans="2:51" s="13" customFormat="1">
      <c r="B1166" s="160"/>
      <c r="D1166" s="154" t="s">
        <v>205</v>
      </c>
      <c r="E1166" s="161" t="s">
        <v>1</v>
      </c>
      <c r="F1166" s="162" t="s">
        <v>954</v>
      </c>
      <c r="H1166" s="163">
        <v>27.89</v>
      </c>
      <c r="I1166" s="164"/>
      <c r="L1166" s="160"/>
      <c r="M1166" s="165"/>
      <c r="T1166" s="166"/>
      <c r="AT1166" s="161" t="s">
        <v>205</v>
      </c>
      <c r="AU1166" s="161" t="s">
        <v>201</v>
      </c>
      <c r="AV1166" s="13" t="s">
        <v>85</v>
      </c>
      <c r="AW1166" s="13" t="s">
        <v>34</v>
      </c>
      <c r="AX1166" s="13" t="s">
        <v>76</v>
      </c>
      <c r="AY1166" s="161" t="s">
        <v>191</v>
      </c>
    </row>
    <row r="1167" spans="2:51" s="15" customFormat="1">
      <c r="B1167" s="174"/>
      <c r="D1167" s="154" t="s">
        <v>205</v>
      </c>
      <c r="E1167" s="175" t="s">
        <v>1</v>
      </c>
      <c r="F1167" s="176" t="s">
        <v>274</v>
      </c>
      <c r="H1167" s="177">
        <v>272.66000000000003</v>
      </c>
      <c r="I1167" s="178"/>
      <c r="L1167" s="174"/>
      <c r="M1167" s="179"/>
      <c r="T1167" s="180"/>
      <c r="AT1167" s="175" t="s">
        <v>205</v>
      </c>
      <c r="AU1167" s="175" t="s">
        <v>201</v>
      </c>
      <c r="AV1167" s="15" t="s">
        <v>201</v>
      </c>
      <c r="AW1167" s="15" t="s">
        <v>34</v>
      </c>
      <c r="AX1167" s="15" t="s">
        <v>76</v>
      </c>
      <c r="AY1167" s="175" t="s">
        <v>191</v>
      </c>
    </row>
    <row r="1168" spans="2:51" s="13" customFormat="1">
      <c r="B1168" s="160"/>
      <c r="D1168" s="154" t="s">
        <v>205</v>
      </c>
      <c r="E1168" s="161" t="s">
        <v>1</v>
      </c>
      <c r="F1168" s="162" t="s">
        <v>981</v>
      </c>
      <c r="H1168" s="163">
        <v>37.612499999999997</v>
      </c>
      <c r="I1168" s="164"/>
      <c r="L1168" s="160"/>
      <c r="M1168" s="165"/>
      <c r="T1168" s="166"/>
      <c r="AT1168" s="161" t="s">
        <v>205</v>
      </c>
      <c r="AU1168" s="161" t="s">
        <v>201</v>
      </c>
      <c r="AV1168" s="13" t="s">
        <v>85</v>
      </c>
      <c r="AW1168" s="13" t="s">
        <v>34</v>
      </c>
      <c r="AX1168" s="13" t="s">
        <v>76</v>
      </c>
      <c r="AY1168" s="161" t="s">
        <v>191</v>
      </c>
    </row>
    <row r="1169" spans="2:65" s="15" customFormat="1">
      <c r="B1169" s="174"/>
      <c r="D1169" s="154" t="s">
        <v>205</v>
      </c>
      <c r="E1169" s="175" t="s">
        <v>1</v>
      </c>
      <c r="F1169" s="176" t="s">
        <v>274</v>
      </c>
      <c r="H1169" s="177">
        <v>37.612499999999997</v>
      </c>
      <c r="I1169" s="178"/>
      <c r="L1169" s="174"/>
      <c r="M1169" s="179"/>
      <c r="T1169" s="180"/>
      <c r="AT1169" s="175" t="s">
        <v>205</v>
      </c>
      <c r="AU1169" s="175" t="s">
        <v>201</v>
      </c>
      <c r="AV1169" s="15" t="s">
        <v>201</v>
      </c>
      <c r="AW1169" s="15" t="s">
        <v>34</v>
      </c>
      <c r="AX1169" s="15" t="s">
        <v>76</v>
      </c>
      <c r="AY1169" s="175" t="s">
        <v>191</v>
      </c>
    </row>
    <row r="1170" spans="2:65" s="14" customFormat="1">
      <c r="B1170" s="167"/>
      <c r="D1170" s="154" t="s">
        <v>205</v>
      </c>
      <c r="E1170" s="168" t="s">
        <v>1</v>
      </c>
      <c r="F1170" s="169" t="s">
        <v>217</v>
      </c>
      <c r="H1170" s="170">
        <v>310.27249999999998</v>
      </c>
      <c r="I1170" s="171"/>
      <c r="L1170" s="167"/>
      <c r="M1170" s="172"/>
      <c r="T1170" s="173"/>
      <c r="AT1170" s="168" t="s">
        <v>205</v>
      </c>
      <c r="AU1170" s="168" t="s">
        <v>201</v>
      </c>
      <c r="AV1170" s="14" t="s">
        <v>200</v>
      </c>
      <c r="AW1170" s="14" t="s">
        <v>34</v>
      </c>
      <c r="AX1170" s="14" t="s">
        <v>83</v>
      </c>
      <c r="AY1170" s="168" t="s">
        <v>191</v>
      </c>
    </row>
    <row r="1171" spans="2:65" s="1" customFormat="1" ht="24" customHeight="1">
      <c r="B1171" s="32"/>
      <c r="C1171" s="136" t="s">
        <v>988</v>
      </c>
      <c r="D1171" s="136" t="s">
        <v>195</v>
      </c>
      <c r="E1171" s="137" t="s">
        <v>989</v>
      </c>
      <c r="F1171" s="138" t="s">
        <v>990</v>
      </c>
      <c r="G1171" s="139" t="s">
        <v>403</v>
      </c>
      <c r="H1171" s="140">
        <v>237.45</v>
      </c>
      <c r="I1171" s="141"/>
      <c r="J1171" s="142">
        <f>ROUND(I1171*H1171,2)</f>
        <v>0</v>
      </c>
      <c r="K1171" s="138" t="s">
        <v>199</v>
      </c>
      <c r="L1171" s="32"/>
      <c r="M1171" s="143" t="s">
        <v>1</v>
      </c>
      <c r="N1171" s="144" t="s">
        <v>41</v>
      </c>
      <c r="P1171" s="145">
        <f>O1171*H1171</f>
        <v>0</v>
      </c>
      <c r="Q1171" s="145">
        <v>0</v>
      </c>
      <c r="R1171" s="145">
        <f>Q1171*H1171</f>
        <v>0</v>
      </c>
      <c r="S1171" s="145">
        <v>2.9999999999999997E-4</v>
      </c>
      <c r="T1171" s="146">
        <f>S1171*H1171</f>
        <v>7.1234999999999993E-2</v>
      </c>
      <c r="AR1171" s="147" t="s">
        <v>224</v>
      </c>
      <c r="AT1171" s="147" t="s">
        <v>195</v>
      </c>
      <c r="AU1171" s="147" t="s">
        <v>201</v>
      </c>
      <c r="AY1171" s="17" t="s">
        <v>191</v>
      </c>
      <c r="BE1171" s="148">
        <f>IF(N1171="základní",J1171,0)</f>
        <v>0</v>
      </c>
      <c r="BF1171" s="148">
        <f>IF(N1171="snížená",J1171,0)</f>
        <v>0</v>
      </c>
      <c r="BG1171" s="148">
        <f>IF(N1171="zákl. přenesená",J1171,0)</f>
        <v>0</v>
      </c>
      <c r="BH1171" s="148">
        <f>IF(N1171="sníž. přenesená",J1171,0)</f>
        <v>0</v>
      </c>
      <c r="BI1171" s="148">
        <f>IF(N1171="nulová",J1171,0)</f>
        <v>0</v>
      </c>
      <c r="BJ1171" s="17" t="s">
        <v>83</v>
      </c>
      <c r="BK1171" s="148">
        <f>ROUND(I1171*H1171,2)</f>
        <v>0</v>
      </c>
      <c r="BL1171" s="17" t="s">
        <v>224</v>
      </c>
      <c r="BM1171" s="147" t="s">
        <v>991</v>
      </c>
    </row>
    <row r="1172" spans="2:65" s="1" customFormat="1">
      <c r="B1172" s="32"/>
      <c r="D1172" s="149" t="s">
        <v>203</v>
      </c>
      <c r="F1172" s="150" t="s">
        <v>992</v>
      </c>
      <c r="I1172" s="151"/>
      <c r="L1172" s="32"/>
      <c r="M1172" s="152"/>
      <c r="T1172" s="56"/>
      <c r="AT1172" s="17" t="s">
        <v>203</v>
      </c>
      <c r="AU1172" s="17" t="s">
        <v>201</v>
      </c>
    </row>
    <row r="1173" spans="2:65" s="12" customFormat="1">
      <c r="B1173" s="153"/>
      <c r="D1173" s="154" t="s">
        <v>205</v>
      </c>
      <c r="E1173" s="155" t="s">
        <v>1</v>
      </c>
      <c r="F1173" s="156" t="s">
        <v>347</v>
      </c>
      <c r="H1173" s="155" t="s">
        <v>1</v>
      </c>
      <c r="I1173" s="157"/>
      <c r="L1173" s="153"/>
      <c r="M1173" s="158"/>
      <c r="T1173" s="159"/>
      <c r="AT1173" s="155" t="s">
        <v>205</v>
      </c>
      <c r="AU1173" s="155" t="s">
        <v>201</v>
      </c>
      <c r="AV1173" s="12" t="s">
        <v>83</v>
      </c>
      <c r="AW1173" s="12" t="s">
        <v>34</v>
      </c>
      <c r="AX1173" s="12" t="s">
        <v>76</v>
      </c>
      <c r="AY1173" s="155" t="s">
        <v>191</v>
      </c>
    </row>
    <row r="1174" spans="2:65" s="12" customFormat="1">
      <c r="B1174" s="153"/>
      <c r="D1174" s="154" t="s">
        <v>205</v>
      </c>
      <c r="E1174" s="155" t="s">
        <v>1</v>
      </c>
      <c r="F1174" s="156" t="s">
        <v>207</v>
      </c>
      <c r="H1174" s="155" t="s">
        <v>1</v>
      </c>
      <c r="I1174" s="157"/>
      <c r="L1174" s="153"/>
      <c r="M1174" s="158"/>
      <c r="T1174" s="159"/>
      <c r="AT1174" s="155" t="s">
        <v>205</v>
      </c>
      <c r="AU1174" s="155" t="s">
        <v>201</v>
      </c>
      <c r="AV1174" s="12" t="s">
        <v>83</v>
      </c>
      <c r="AW1174" s="12" t="s">
        <v>34</v>
      </c>
      <c r="AX1174" s="12" t="s">
        <v>76</v>
      </c>
      <c r="AY1174" s="155" t="s">
        <v>191</v>
      </c>
    </row>
    <row r="1175" spans="2:65" s="12" customFormat="1">
      <c r="B1175" s="153"/>
      <c r="D1175" s="154" t="s">
        <v>205</v>
      </c>
      <c r="E1175" s="155" t="s">
        <v>1</v>
      </c>
      <c r="F1175" s="156" t="s">
        <v>993</v>
      </c>
      <c r="H1175" s="155" t="s">
        <v>1</v>
      </c>
      <c r="I1175" s="157"/>
      <c r="L1175" s="153"/>
      <c r="M1175" s="158"/>
      <c r="T1175" s="159"/>
      <c r="AT1175" s="155" t="s">
        <v>205</v>
      </c>
      <c r="AU1175" s="155" t="s">
        <v>201</v>
      </c>
      <c r="AV1175" s="12" t="s">
        <v>83</v>
      </c>
      <c r="AW1175" s="12" t="s">
        <v>34</v>
      </c>
      <c r="AX1175" s="12" t="s">
        <v>76</v>
      </c>
      <c r="AY1175" s="155" t="s">
        <v>191</v>
      </c>
    </row>
    <row r="1176" spans="2:65" s="12" customFormat="1">
      <c r="B1176" s="153"/>
      <c r="D1176" s="154" t="s">
        <v>205</v>
      </c>
      <c r="E1176" s="155" t="s">
        <v>1</v>
      </c>
      <c r="F1176" s="156" t="s">
        <v>208</v>
      </c>
      <c r="H1176" s="155" t="s">
        <v>1</v>
      </c>
      <c r="I1176" s="157"/>
      <c r="L1176" s="153"/>
      <c r="M1176" s="158"/>
      <c r="T1176" s="159"/>
      <c r="AT1176" s="155" t="s">
        <v>205</v>
      </c>
      <c r="AU1176" s="155" t="s">
        <v>201</v>
      </c>
      <c r="AV1176" s="12" t="s">
        <v>83</v>
      </c>
      <c r="AW1176" s="12" t="s">
        <v>34</v>
      </c>
      <c r="AX1176" s="12" t="s">
        <v>76</v>
      </c>
      <c r="AY1176" s="155" t="s">
        <v>191</v>
      </c>
    </row>
    <row r="1177" spans="2:65" s="13" customFormat="1">
      <c r="B1177" s="160"/>
      <c r="D1177" s="154" t="s">
        <v>205</v>
      </c>
      <c r="E1177" s="161" t="s">
        <v>1</v>
      </c>
      <c r="F1177" s="162" t="s">
        <v>994</v>
      </c>
      <c r="H1177" s="163">
        <v>237.45</v>
      </c>
      <c r="I1177" s="164"/>
      <c r="L1177" s="160"/>
      <c r="M1177" s="165"/>
      <c r="T1177" s="166"/>
      <c r="AT1177" s="161" t="s">
        <v>205</v>
      </c>
      <c r="AU1177" s="161" t="s">
        <v>201</v>
      </c>
      <c r="AV1177" s="13" t="s">
        <v>85</v>
      </c>
      <c r="AW1177" s="13" t="s">
        <v>34</v>
      </c>
      <c r="AX1177" s="13" t="s">
        <v>76</v>
      </c>
      <c r="AY1177" s="161" t="s">
        <v>191</v>
      </c>
    </row>
    <row r="1178" spans="2:65" s="14" customFormat="1">
      <c r="B1178" s="167"/>
      <c r="D1178" s="154" t="s">
        <v>205</v>
      </c>
      <c r="E1178" s="168" t="s">
        <v>1</v>
      </c>
      <c r="F1178" s="169" t="s">
        <v>217</v>
      </c>
      <c r="H1178" s="170">
        <v>237.45</v>
      </c>
      <c r="I1178" s="171"/>
      <c r="L1178" s="167"/>
      <c r="M1178" s="172"/>
      <c r="T1178" s="173"/>
      <c r="AT1178" s="168" t="s">
        <v>205</v>
      </c>
      <c r="AU1178" s="168" t="s">
        <v>201</v>
      </c>
      <c r="AV1178" s="14" t="s">
        <v>200</v>
      </c>
      <c r="AW1178" s="14" t="s">
        <v>34</v>
      </c>
      <c r="AX1178" s="14" t="s">
        <v>83</v>
      </c>
      <c r="AY1178" s="168" t="s">
        <v>191</v>
      </c>
    </row>
    <row r="1179" spans="2:65" s="1" customFormat="1" ht="26.45" customHeight="1">
      <c r="B1179" s="32"/>
      <c r="C1179" s="136" t="s">
        <v>995</v>
      </c>
      <c r="D1179" s="136" t="s">
        <v>195</v>
      </c>
      <c r="E1179" s="137" t="s">
        <v>996</v>
      </c>
      <c r="F1179" s="138" t="s">
        <v>997</v>
      </c>
      <c r="G1179" s="139" t="s">
        <v>289</v>
      </c>
      <c r="H1179" s="140">
        <v>5.2030000000000003</v>
      </c>
      <c r="I1179" s="141"/>
      <c r="J1179" s="142">
        <f>ROUND(I1179*H1179,2)</f>
        <v>0</v>
      </c>
      <c r="K1179" s="138" t="s">
        <v>199</v>
      </c>
      <c r="L1179" s="32"/>
      <c r="M1179" s="143" t="s">
        <v>1</v>
      </c>
      <c r="N1179" s="144" t="s">
        <v>41</v>
      </c>
      <c r="P1179" s="145">
        <f>O1179*H1179</f>
        <v>0</v>
      </c>
      <c r="Q1179" s="145">
        <v>0</v>
      </c>
      <c r="R1179" s="145">
        <f>Q1179*H1179</f>
        <v>0</v>
      </c>
      <c r="S1179" s="145">
        <v>8.1500000000000003E-2</v>
      </c>
      <c r="T1179" s="146">
        <f>S1179*H1179</f>
        <v>0.42404450000000005</v>
      </c>
      <c r="AR1179" s="147" t="s">
        <v>224</v>
      </c>
      <c r="AT1179" s="147" t="s">
        <v>195</v>
      </c>
      <c r="AU1179" s="147" t="s">
        <v>201</v>
      </c>
      <c r="AY1179" s="17" t="s">
        <v>191</v>
      </c>
      <c r="BE1179" s="148">
        <f>IF(N1179="základní",J1179,0)</f>
        <v>0</v>
      </c>
      <c r="BF1179" s="148">
        <f>IF(N1179="snížená",J1179,0)</f>
        <v>0</v>
      </c>
      <c r="BG1179" s="148">
        <f>IF(N1179="zákl. přenesená",J1179,0)</f>
        <v>0</v>
      </c>
      <c r="BH1179" s="148">
        <f>IF(N1179="sníž. přenesená",J1179,0)</f>
        <v>0</v>
      </c>
      <c r="BI1179" s="148">
        <f>IF(N1179="nulová",J1179,0)</f>
        <v>0</v>
      </c>
      <c r="BJ1179" s="17" t="s">
        <v>83</v>
      </c>
      <c r="BK1179" s="148">
        <f>ROUND(I1179*H1179,2)</f>
        <v>0</v>
      </c>
      <c r="BL1179" s="17" t="s">
        <v>224</v>
      </c>
      <c r="BM1179" s="147" t="s">
        <v>998</v>
      </c>
    </row>
    <row r="1180" spans="2:65" s="1" customFormat="1">
      <c r="B1180" s="32"/>
      <c r="D1180" s="149" t="s">
        <v>203</v>
      </c>
      <c r="F1180" s="150" t="s">
        <v>999</v>
      </c>
      <c r="I1180" s="151"/>
      <c r="L1180" s="32"/>
      <c r="M1180" s="152"/>
      <c r="T1180" s="56"/>
      <c r="AT1180" s="17" t="s">
        <v>203</v>
      </c>
      <c r="AU1180" s="17" t="s">
        <v>201</v>
      </c>
    </row>
    <row r="1181" spans="2:65" s="12" customFormat="1">
      <c r="B1181" s="153"/>
      <c r="D1181" s="154" t="s">
        <v>205</v>
      </c>
      <c r="E1181" s="155" t="s">
        <v>1</v>
      </c>
      <c r="F1181" s="156" t="s">
        <v>206</v>
      </c>
      <c r="H1181" s="155" t="s">
        <v>1</v>
      </c>
      <c r="I1181" s="157"/>
      <c r="L1181" s="153"/>
      <c r="M1181" s="158"/>
      <c r="T1181" s="159"/>
      <c r="AT1181" s="155" t="s">
        <v>205</v>
      </c>
      <c r="AU1181" s="155" t="s">
        <v>201</v>
      </c>
      <c r="AV1181" s="12" t="s">
        <v>83</v>
      </c>
      <c r="AW1181" s="12" t="s">
        <v>34</v>
      </c>
      <c r="AX1181" s="12" t="s">
        <v>76</v>
      </c>
      <c r="AY1181" s="155" t="s">
        <v>191</v>
      </c>
    </row>
    <row r="1182" spans="2:65" s="12" customFormat="1">
      <c r="B1182" s="153"/>
      <c r="D1182" s="154" t="s">
        <v>205</v>
      </c>
      <c r="E1182" s="155" t="s">
        <v>1</v>
      </c>
      <c r="F1182" s="156" t="s">
        <v>207</v>
      </c>
      <c r="H1182" s="155" t="s">
        <v>1</v>
      </c>
      <c r="I1182" s="157"/>
      <c r="L1182" s="153"/>
      <c r="M1182" s="158"/>
      <c r="T1182" s="159"/>
      <c r="AT1182" s="155" t="s">
        <v>205</v>
      </c>
      <c r="AU1182" s="155" t="s">
        <v>201</v>
      </c>
      <c r="AV1182" s="12" t="s">
        <v>83</v>
      </c>
      <c r="AW1182" s="12" t="s">
        <v>34</v>
      </c>
      <c r="AX1182" s="12" t="s">
        <v>76</v>
      </c>
      <c r="AY1182" s="155" t="s">
        <v>191</v>
      </c>
    </row>
    <row r="1183" spans="2:65" s="12" customFormat="1">
      <c r="B1183" s="153"/>
      <c r="D1183" s="154" t="s">
        <v>205</v>
      </c>
      <c r="E1183" s="155" t="s">
        <v>1</v>
      </c>
      <c r="F1183" s="156" t="s">
        <v>392</v>
      </c>
      <c r="H1183" s="155" t="s">
        <v>1</v>
      </c>
      <c r="I1183" s="157"/>
      <c r="L1183" s="153"/>
      <c r="M1183" s="158"/>
      <c r="T1183" s="159"/>
      <c r="AT1183" s="155" t="s">
        <v>205</v>
      </c>
      <c r="AU1183" s="155" t="s">
        <v>201</v>
      </c>
      <c r="AV1183" s="12" t="s">
        <v>83</v>
      </c>
      <c r="AW1183" s="12" t="s">
        <v>34</v>
      </c>
      <c r="AX1183" s="12" t="s">
        <v>76</v>
      </c>
      <c r="AY1183" s="155" t="s">
        <v>191</v>
      </c>
    </row>
    <row r="1184" spans="2:65" s="12" customFormat="1">
      <c r="B1184" s="153"/>
      <c r="D1184" s="154" t="s">
        <v>205</v>
      </c>
      <c r="E1184" s="155" t="s">
        <v>1</v>
      </c>
      <c r="F1184" s="156" t="s">
        <v>208</v>
      </c>
      <c r="H1184" s="155" t="s">
        <v>1</v>
      </c>
      <c r="I1184" s="157"/>
      <c r="L1184" s="153"/>
      <c r="M1184" s="158"/>
      <c r="T1184" s="159"/>
      <c r="AT1184" s="155" t="s">
        <v>205</v>
      </c>
      <c r="AU1184" s="155" t="s">
        <v>201</v>
      </c>
      <c r="AV1184" s="12" t="s">
        <v>83</v>
      </c>
      <c r="AW1184" s="12" t="s">
        <v>34</v>
      </c>
      <c r="AX1184" s="12" t="s">
        <v>76</v>
      </c>
      <c r="AY1184" s="155" t="s">
        <v>191</v>
      </c>
    </row>
    <row r="1185" spans="2:65" s="13" customFormat="1">
      <c r="B1185" s="160"/>
      <c r="D1185" s="154" t="s">
        <v>205</v>
      </c>
      <c r="E1185" s="161" t="s">
        <v>1</v>
      </c>
      <c r="F1185" s="162" t="s">
        <v>1000</v>
      </c>
      <c r="H1185" s="163">
        <v>0.59</v>
      </c>
      <c r="I1185" s="164"/>
      <c r="L1185" s="160"/>
      <c r="M1185" s="165"/>
      <c r="T1185" s="166"/>
      <c r="AT1185" s="161" t="s">
        <v>205</v>
      </c>
      <c r="AU1185" s="161" t="s">
        <v>201</v>
      </c>
      <c r="AV1185" s="13" t="s">
        <v>85</v>
      </c>
      <c r="AW1185" s="13" t="s">
        <v>34</v>
      </c>
      <c r="AX1185" s="13" t="s">
        <v>76</v>
      </c>
      <c r="AY1185" s="161" t="s">
        <v>191</v>
      </c>
    </row>
    <row r="1186" spans="2:65" s="13" customFormat="1">
      <c r="B1186" s="160"/>
      <c r="D1186" s="154" t="s">
        <v>205</v>
      </c>
      <c r="E1186" s="161" t="s">
        <v>1</v>
      </c>
      <c r="F1186" s="162" t="s">
        <v>1001</v>
      </c>
      <c r="H1186" s="163">
        <v>2.1749999999999998</v>
      </c>
      <c r="I1186" s="164"/>
      <c r="L1186" s="160"/>
      <c r="M1186" s="165"/>
      <c r="T1186" s="166"/>
      <c r="AT1186" s="161" t="s">
        <v>205</v>
      </c>
      <c r="AU1186" s="161" t="s">
        <v>201</v>
      </c>
      <c r="AV1186" s="13" t="s">
        <v>85</v>
      </c>
      <c r="AW1186" s="13" t="s">
        <v>34</v>
      </c>
      <c r="AX1186" s="13" t="s">
        <v>76</v>
      </c>
      <c r="AY1186" s="161" t="s">
        <v>191</v>
      </c>
    </row>
    <row r="1187" spans="2:65" s="13" customFormat="1">
      <c r="B1187" s="160"/>
      <c r="D1187" s="154" t="s">
        <v>205</v>
      </c>
      <c r="E1187" s="161" t="s">
        <v>1</v>
      </c>
      <c r="F1187" s="162" t="s">
        <v>1002</v>
      </c>
      <c r="H1187" s="163">
        <v>2.4375</v>
      </c>
      <c r="I1187" s="164"/>
      <c r="L1187" s="160"/>
      <c r="M1187" s="165"/>
      <c r="T1187" s="166"/>
      <c r="AT1187" s="161" t="s">
        <v>205</v>
      </c>
      <c r="AU1187" s="161" t="s">
        <v>201</v>
      </c>
      <c r="AV1187" s="13" t="s">
        <v>85</v>
      </c>
      <c r="AW1187" s="13" t="s">
        <v>34</v>
      </c>
      <c r="AX1187" s="13" t="s">
        <v>76</v>
      </c>
      <c r="AY1187" s="161" t="s">
        <v>191</v>
      </c>
    </row>
    <row r="1188" spans="2:65" s="14" customFormat="1">
      <c r="B1188" s="167"/>
      <c r="D1188" s="154" t="s">
        <v>205</v>
      </c>
      <c r="E1188" s="168" t="s">
        <v>1</v>
      </c>
      <c r="F1188" s="169" t="s">
        <v>217</v>
      </c>
      <c r="H1188" s="170">
        <v>5.2024999999999997</v>
      </c>
      <c r="I1188" s="171"/>
      <c r="L1188" s="167"/>
      <c r="M1188" s="172"/>
      <c r="T1188" s="173"/>
      <c r="AT1188" s="168" t="s">
        <v>205</v>
      </c>
      <c r="AU1188" s="168" t="s">
        <v>201</v>
      </c>
      <c r="AV1188" s="14" t="s">
        <v>200</v>
      </c>
      <c r="AW1188" s="14" t="s">
        <v>34</v>
      </c>
      <c r="AX1188" s="14" t="s">
        <v>83</v>
      </c>
      <c r="AY1188" s="168" t="s">
        <v>191</v>
      </c>
    </row>
    <row r="1189" spans="2:65" s="1" customFormat="1" ht="40.9" customHeight="1">
      <c r="B1189" s="32"/>
      <c r="C1189" s="136" t="s">
        <v>1003</v>
      </c>
      <c r="D1189" s="136" t="s">
        <v>195</v>
      </c>
      <c r="E1189" s="137" t="s">
        <v>1004</v>
      </c>
      <c r="F1189" s="138" t="s">
        <v>1005</v>
      </c>
      <c r="G1189" s="139" t="s">
        <v>198</v>
      </c>
      <c r="H1189" s="140">
        <v>13.717000000000001</v>
      </c>
      <c r="I1189" s="141"/>
      <c r="J1189" s="142">
        <f>ROUND(I1189*H1189,2)</f>
        <v>0</v>
      </c>
      <c r="K1189" s="138" t="s">
        <v>199</v>
      </c>
      <c r="L1189" s="32"/>
      <c r="M1189" s="143" t="s">
        <v>1</v>
      </c>
      <c r="N1189" s="144" t="s">
        <v>41</v>
      </c>
      <c r="P1189" s="145">
        <f>O1189*H1189</f>
        <v>0</v>
      </c>
      <c r="Q1189" s="145">
        <v>0</v>
      </c>
      <c r="R1189" s="145">
        <f>Q1189*H1189</f>
        <v>0</v>
      </c>
      <c r="S1189" s="145">
        <v>2.2000000000000002</v>
      </c>
      <c r="T1189" s="146">
        <f>S1189*H1189</f>
        <v>30.177400000000002</v>
      </c>
      <c r="AR1189" s="147" t="s">
        <v>200</v>
      </c>
      <c r="AT1189" s="147" t="s">
        <v>195</v>
      </c>
      <c r="AU1189" s="147" t="s">
        <v>201</v>
      </c>
      <c r="AY1189" s="17" t="s">
        <v>191</v>
      </c>
      <c r="BE1189" s="148">
        <f>IF(N1189="základní",J1189,0)</f>
        <v>0</v>
      </c>
      <c r="BF1189" s="148">
        <f>IF(N1189="snížená",J1189,0)</f>
        <v>0</v>
      </c>
      <c r="BG1189" s="148">
        <f>IF(N1189="zákl. přenesená",J1189,0)</f>
        <v>0</v>
      </c>
      <c r="BH1189" s="148">
        <f>IF(N1189="sníž. přenesená",J1189,0)</f>
        <v>0</v>
      </c>
      <c r="BI1189" s="148">
        <f>IF(N1189="nulová",J1189,0)</f>
        <v>0</v>
      </c>
      <c r="BJ1189" s="17" t="s">
        <v>83</v>
      </c>
      <c r="BK1189" s="148">
        <f>ROUND(I1189*H1189,2)</f>
        <v>0</v>
      </c>
      <c r="BL1189" s="17" t="s">
        <v>200</v>
      </c>
      <c r="BM1189" s="147" t="s">
        <v>1006</v>
      </c>
    </row>
    <row r="1190" spans="2:65" s="1" customFormat="1">
      <c r="B1190" s="32"/>
      <c r="D1190" s="149" t="s">
        <v>203</v>
      </c>
      <c r="F1190" s="150" t="s">
        <v>1007</v>
      </c>
      <c r="I1190" s="151"/>
      <c r="L1190" s="32"/>
      <c r="M1190" s="152"/>
      <c r="T1190" s="56"/>
      <c r="AT1190" s="17" t="s">
        <v>203</v>
      </c>
      <c r="AU1190" s="17" t="s">
        <v>201</v>
      </c>
    </row>
    <row r="1191" spans="2:65" s="12" customFormat="1">
      <c r="B1191" s="153"/>
      <c r="D1191" s="154" t="s">
        <v>205</v>
      </c>
      <c r="E1191" s="155" t="s">
        <v>1</v>
      </c>
      <c r="F1191" s="156" t="s">
        <v>206</v>
      </c>
      <c r="H1191" s="155" t="s">
        <v>1</v>
      </c>
      <c r="I1191" s="157"/>
      <c r="L1191" s="153"/>
      <c r="M1191" s="158"/>
      <c r="T1191" s="159"/>
      <c r="AT1191" s="155" t="s">
        <v>205</v>
      </c>
      <c r="AU1191" s="155" t="s">
        <v>201</v>
      </c>
      <c r="AV1191" s="12" t="s">
        <v>83</v>
      </c>
      <c r="AW1191" s="12" t="s">
        <v>34</v>
      </c>
      <c r="AX1191" s="12" t="s">
        <v>76</v>
      </c>
      <c r="AY1191" s="155" t="s">
        <v>191</v>
      </c>
    </row>
    <row r="1192" spans="2:65" s="12" customFormat="1">
      <c r="B1192" s="153"/>
      <c r="D1192" s="154" t="s">
        <v>205</v>
      </c>
      <c r="E1192" s="155" t="s">
        <v>1</v>
      </c>
      <c r="F1192" s="156" t="s">
        <v>207</v>
      </c>
      <c r="H1192" s="155" t="s">
        <v>1</v>
      </c>
      <c r="I1192" s="157"/>
      <c r="L1192" s="153"/>
      <c r="M1192" s="158"/>
      <c r="T1192" s="159"/>
      <c r="AT1192" s="155" t="s">
        <v>205</v>
      </c>
      <c r="AU1192" s="155" t="s">
        <v>201</v>
      </c>
      <c r="AV1192" s="12" t="s">
        <v>83</v>
      </c>
      <c r="AW1192" s="12" t="s">
        <v>34</v>
      </c>
      <c r="AX1192" s="12" t="s">
        <v>76</v>
      </c>
      <c r="AY1192" s="155" t="s">
        <v>191</v>
      </c>
    </row>
    <row r="1193" spans="2:65" s="12" customFormat="1">
      <c r="B1193" s="153"/>
      <c r="D1193" s="154" t="s">
        <v>205</v>
      </c>
      <c r="E1193" s="155" t="s">
        <v>1</v>
      </c>
      <c r="F1193" s="156" t="s">
        <v>392</v>
      </c>
      <c r="H1193" s="155" t="s">
        <v>1</v>
      </c>
      <c r="I1193" s="157"/>
      <c r="L1193" s="153"/>
      <c r="M1193" s="158"/>
      <c r="T1193" s="159"/>
      <c r="AT1193" s="155" t="s">
        <v>205</v>
      </c>
      <c r="AU1193" s="155" t="s">
        <v>201</v>
      </c>
      <c r="AV1193" s="12" t="s">
        <v>83</v>
      </c>
      <c r="AW1193" s="12" t="s">
        <v>34</v>
      </c>
      <c r="AX1193" s="12" t="s">
        <v>76</v>
      </c>
      <c r="AY1193" s="155" t="s">
        <v>191</v>
      </c>
    </row>
    <row r="1194" spans="2:65" s="12" customFormat="1">
      <c r="B1194" s="153"/>
      <c r="D1194" s="154" t="s">
        <v>205</v>
      </c>
      <c r="E1194" s="155" t="s">
        <v>1</v>
      </c>
      <c r="F1194" s="156" t="s">
        <v>208</v>
      </c>
      <c r="H1194" s="155" t="s">
        <v>1</v>
      </c>
      <c r="I1194" s="157"/>
      <c r="L1194" s="153"/>
      <c r="M1194" s="158"/>
      <c r="T1194" s="159"/>
      <c r="AT1194" s="155" t="s">
        <v>205</v>
      </c>
      <c r="AU1194" s="155" t="s">
        <v>201</v>
      </c>
      <c r="AV1194" s="12" t="s">
        <v>83</v>
      </c>
      <c r="AW1194" s="12" t="s">
        <v>34</v>
      </c>
      <c r="AX1194" s="12" t="s">
        <v>76</v>
      </c>
      <c r="AY1194" s="155" t="s">
        <v>191</v>
      </c>
    </row>
    <row r="1195" spans="2:65" s="12" customFormat="1">
      <c r="B1195" s="153"/>
      <c r="D1195" s="154" t="s">
        <v>205</v>
      </c>
      <c r="E1195" s="155" t="s">
        <v>1</v>
      </c>
      <c r="F1195" s="156" t="s">
        <v>1008</v>
      </c>
      <c r="H1195" s="155" t="s">
        <v>1</v>
      </c>
      <c r="I1195" s="157"/>
      <c r="L1195" s="153"/>
      <c r="M1195" s="158"/>
      <c r="T1195" s="159"/>
      <c r="AT1195" s="155" t="s">
        <v>205</v>
      </c>
      <c r="AU1195" s="155" t="s">
        <v>201</v>
      </c>
      <c r="AV1195" s="12" t="s">
        <v>83</v>
      </c>
      <c r="AW1195" s="12" t="s">
        <v>34</v>
      </c>
      <c r="AX1195" s="12" t="s">
        <v>76</v>
      </c>
      <c r="AY1195" s="155" t="s">
        <v>191</v>
      </c>
    </row>
    <row r="1196" spans="2:65" s="13" customFormat="1">
      <c r="B1196" s="160"/>
      <c r="D1196" s="154" t="s">
        <v>205</v>
      </c>
      <c r="E1196" s="161" t="s">
        <v>1</v>
      </c>
      <c r="F1196" s="162" t="s">
        <v>1009</v>
      </c>
      <c r="H1196" s="163">
        <v>11.996</v>
      </c>
      <c r="I1196" s="164"/>
      <c r="L1196" s="160"/>
      <c r="M1196" s="165"/>
      <c r="T1196" s="166"/>
      <c r="AT1196" s="161" t="s">
        <v>205</v>
      </c>
      <c r="AU1196" s="161" t="s">
        <v>201</v>
      </c>
      <c r="AV1196" s="13" t="s">
        <v>85</v>
      </c>
      <c r="AW1196" s="13" t="s">
        <v>34</v>
      </c>
      <c r="AX1196" s="13" t="s">
        <v>76</v>
      </c>
      <c r="AY1196" s="161" t="s">
        <v>191</v>
      </c>
    </row>
    <row r="1197" spans="2:65" s="15" customFormat="1">
      <c r="B1197" s="174"/>
      <c r="D1197" s="154" t="s">
        <v>205</v>
      </c>
      <c r="E1197" s="175" t="s">
        <v>1</v>
      </c>
      <c r="F1197" s="176" t="s">
        <v>274</v>
      </c>
      <c r="H1197" s="177">
        <v>11.996</v>
      </c>
      <c r="I1197" s="178"/>
      <c r="L1197" s="174"/>
      <c r="M1197" s="179"/>
      <c r="T1197" s="180"/>
      <c r="AT1197" s="175" t="s">
        <v>205</v>
      </c>
      <c r="AU1197" s="175" t="s">
        <v>201</v>
      </c>
      <c r="AV1197" s="15" t="s">
        <v>201</v>
      </c>
      <c r="AW1197" s="15" t="s">
        <v>34</v>
      </c>
      <c r="AX1197" s="15" t="s">
        <v>76</v>
      </c>
      <c r="AY1197" s="175" t="s">
        <v>191</v>
      </c>
    </row>
    <row r="1198" spans="2:65" s="12" customFormat="1">
      <c r="B1198" s="153"/>
      <c r="D1198" s="154" t="s">
        <v>205</v>
      </c>
      <c r="E1198" s="155" t="s">
        <v>1</v>
      </c>
      <c r="F1198" s="156" t="s">
        <v>222</v>
      </c>
      <c r="H1198" s="155" t="s">
        <v>1</v>
      </c>
      <c r="I1198" s="157"/>
      <c r="L1198" s="153"/>
      <c r="M1198" s="158"/>
      <c r="T1198" s="159"/>
      <c r="AT1198" s="155" t="s">
        <v>205</v>
      </c>
      <c r="AU1198" s="155" t="s">
        <v>201</v>
      </c>
      <c r="AV1198" s="12" t="s">
        <v>83</v>
      </c>
      <c r="AW1198" s="12" t="s">
        <v>34</v>
      </c>
      <c r="AX1198" s="12" t="s">
        <v>76</v>
      </c>
      <c r="AY1198" s="155" t="s">
        <v>191</v>
      </c>
    </row>
    <row r="1199" spans="2:65" s="13" customFormat="1">
      <c r="B1199" s="160"/>
      <c r="D1199" s="154" t="s">
        <v>205</v>
      </c>
      <c r="E1199" s="161" t="s">
        <v>1</v>
      </c>
      <c r="F1199" s="162" t="s">
        <v>1010</v>
      </c>
      <c r="H1199" s="163">
        <v>1.7210000000000001</v>
      </c>
      <c r="I1199" s="164"/>
      <c r="L1199" s="160"/>
      <c r="M1199" s="165"/>
      <c r="T1199" s="166"/>
      <c r="AT1199" s="161" t="s">
        <v>205</v>
      </c>
      <c r="AU1199" s="161" t="s">
        <v>201</v>
      </c>
      <c r="AV1199" s="13" t="s">
        <v>85</v>
      </c>
      <c r="AW1199" s="13" t="s">
        <v>34</v>
      </c>
      <c r="AX1199" s="13" t="s">
        <v>76</v>
      </c>
      <c r="AY1199" s="161" t="s">
        <v>191</v>
      </c>
    </row>
    <row r="1200" spans="2:65" s="15" customFormat="1">
      <c r="B1200" s="174"/>
      <c r="D1200" s="154" t="s">
        <v>205</v>
      </c>
      <c r="E1200" s="175" t="s">
        <v>1</v>
      </c>
      <c r="F1200" s="176" t="s">
        <v>274</v>
      </c>
      <c r="H1200" s="177">
        <v>1.7210000000000001</v>
      </c>
      <c r="I1200" s="178"/>
      <c r="L1200" s="174"/>
      <c r="M1200" s="179"/>
      <c r="T1200" s="180"/>
      <c r="AT1200" s="175" t="s">
        <v>205</v>
      </c>
      <c r="AU1200" s="175" t="s">
        <v>201</v>
      </c>
      <c r="AV1200" s="15" t="s">
        <v>201</v>
      </c>
      <c r="AW1200" s="15" t="s">
        <v>34</v>
      </c>
      <c r="AX1200" s="15" t="s">
        <v>76</v>
      </c>
      <c r="AY1200" s="175" t="s">
        <v>191</v>
      </c>
    </row>
    <row r="1201" spans="2:65" s="14" customFormat="1">
      <c r="B1201" s="167"/>
      <c r="D1201" s="154" t="s">
        <v>205</v>
      </c>
      <c r="E1201" s="168" t="s">
        <v>1</v>
      </c>
      <c r="F1201" s="169" t="s">
        <v>217</v>
      </c>
      <c r="H1201" s="170">
        <v>13.717000000000001</v>
      </c>
      <c r="I1201" s="171"/>
      <c r="L1201" s="167"/>
      <c r="M1201" s="172"/>
      <c r="T1201" s="173"/>
      <c r="AT1201" s="168" t="s">
        <v>205</v>
      </c>
      <c r="AU1201" s="168" t="s">
        <v>201</v>
      </c>
      <c r="AV1201" s="14" t="s">
        <v>200</v>
      </c>
      <c r="AW1201" s="14" t="s">
        <v>34</v>
      </c>
      <c r="AX1201" s="14" t="s">
        <v>83</v>
      </c>
      <c r="AY1201" s="168" t="s">
        <v>191</v>
      </c>
    </row>
    <row r="1202" spans="2:65" s="1" customFormat="1" ht="24" customHeight="1">
      <c r="B1202" s="32"/>
      <c r="C1202" s="136" t="s">
        <v>1011</v>
      </c>
      <c r="D1202" s="136" t="s">
        <v>195</v>
      </c>
      <c r="E1202" s="137" t="s">
        <v>1012</v>
      </c>
      <c r="F1202" s="138" t="s">
        <v>1013</v>
      </c>
      <c r="G1202" s="139" t="s">
        <v>289</v>
      </c>
      <c r="H1202" s="140">
        <v>13.958</v>
      </c>
      <c r="I1202" s="141"/>
      <c r="J1202" s="142">
        <f>ROUND(I1202*H1202,2)</f>
        <v>0</v>
      </c>
      <c r="K1202" s="138" t="s">
        <v>199</v>
      </c>
      <c r="L1202" s="32"/>
      <c r="M1202" s="143" t="s">
        <v>1</v>
      </c>
      <c r="N1202" s="144" t="s">
        <v>41</v>
      </c>
      <c r="P1202" s="145">
        <f>O1202*H1202</f>
        <v>0</v>
      </c>
      <c r="Q1202" s="145">
        <v>0</v>
      </c>
      <c r="R1202" s="145">
        <f>Q1202*H1202</f>
        <v>0</v>
      </c>
      <c r="S1202" s="145">
        <v>7.5999999999999998E-2</v>
      </c>
      <c r="T1202" s="146">
        <f>S1202*H1202</f>
        <v>1.060808</v>
      </c>
      <c r="AR1202" s="147" t="s">
        <v>200</v>
      </c>
      <c r="AT1202" s="147" t="s">
        <v>195</v>
      </c>
      <c r="AU1202" s="147" t="s">
        <v>201</v>
      </c>
      <c r="AY1202" s="17" t="s">
        <v>191</v>
      </c>
      <c r="BE1202" s="148">
        <f>IF(N1202="základní",J1202,0)</f>
        <v>0</v>
      </c>
      <c r="BF1202" s="148">
        <f>IF(N1202="snížená",J1202,0)</f>
        <v>0</v>
      </c>
      <c r="BG1202" s="148">
        <f>IF(N1202="zákl. přenesená",J1202,0)</f>
        <v>0</v>
      </c>
      <c r="BH1202" s="148">
        <f>IF(N1202="sníž. přenesená",J1202,0)</f>
        <v>0</v>
      </c>
      <c r="BI1202" s="148">
        <f>IF(N1202="nulová",J1202,0)</f>
        <v>0</v>
      </c>
      <c r="BJ1202" s="17" t="s">
        <v>83</v>
      </c>
      <c r="BK1202" s="148">
        <f>ROUND(I1202*H1202,2)</f>
        <v>0</v>
      </c>
      <c r="BL1202" s="17" t="s">
        <v>200</v>
      </c>
      <c r="BM1202" s="147" t="s">
        <v>1014</v>
      </c>
    </row>
    <row r="1203" spans="2:65" s="1" customFormat="1">
      <c r="B1203" s="32"/>
      <c r="D1203" s="149" t="s">
        <v>203</v>
      </c>
      <c r="F1203" s="150" t="s">
        <v>1015</v>
      </c>
      <c r="I1203" s="151"/>
      <c r="L1203" s="32"/>
      <c r="M1203" s="152"/>
      <c r="T1203" s="56"/>
      <c r="AT1203" s="17" t="s">
        <v>203</v>
      </c>
      <c r="AU1203" s="17" t="s">
        <v>201</v>
      </c>
    </row>
    <row r="1204" spans="2:65" s="12" customFormat="1">
      <c r="B1204" s="153"/>
      <c r="D1204" s="154" t="s">
        <v>205</v>
      </c>
      <c r="E1204" s="155" t="s">
        <v>1</v>
      </c>
      <c r="F1204" s="156" t="s">
        <v>206</v>
      </c>
      <c r="H1204" s="155" t="s">
        <v>1</v>
      </c>
      <c r="I1204" s="157"/>
      <c r="L1204" s="153"/>
      <c r="M1204" s="158"/>
      <c r="T1204" s="159"/>
      <c r="AT1204" s="155" t="s">
        <v>205</v>
      </c>
      <c r="AU1204" s="155" t="s">
        <v>201</v>
      </c>
      <c r="AV1204" s="12" t="s">
        <v>83</v>
      </c>
      <c r="AW1204" s="12" t="s">
        <v>34</v>
      </c>
      <c r="AX1204" s="12" t="s">
        <v>76</v>
      </c>
      <c r="AY1204" s="155" t="s">
        <v>191</v>
      </c>
    </row>
    <row r="1205" spans="2:65" s="12" customFormat="1">
      <c r="B1205" s="153"/>
      <c r="D1205" s="154" t="s">
        <v>205</v>
      </c>
      <c r="E1205" s="155" t="s">
        <v>1</v>
      </c>
      <c r="F1205" s="156" t="s">
        <v>207</v>
      </c>
      <c r="H1205" s="155" t="s">
        <v>1</v>
      </c>
      <c r="I1205" s="157"/>
      <c r="L1205" s="153"/>
      <c r="M1205" s="158"/>
      <c r="T1205" s="159"/>
      <c r="AT1205" s="155" t="s">
        <v>205</v>
      </c>
      <c r="AU1205" s="155" t="s">
        <v>201</v>
      </c>
      <c r="AV1205" s="12" t="s">
        <v>83</v>
      </c>
      <c r="AW1205" s="12" t="s">
        <v>34</v>
      </c>
      <c r="AX1205" s="12" t="s">
        <v>76</v>
      </c>
      <c r="AY1205" s="155" t="s">
        <v>191</v>
      </c>
    </row>
    <row r="1206" spans="2:65" s="12" customFormat="1">
      <c r="B1206" s="153"/>
      <c r="D1206" s="154" t="s">
        <v>205</v>
      </c>
      <c r="E1206" s="155" t="s">
        <v>1</v>
      </c>
      <c r="F1206" s="156" t="s">
        <v>392</v>
      </c>
      <c r="H1206" s="155" t="s">
        <v>1</v>
      </c>
      <c r="I1206" s="157"/>
      <c r="L1206" s="153"/>
      <c r="M1206" s="158"/>
      <c r="T1206" s="159"/>
      <c r="AT1206" s="155" t="s">
        <v>205</v>
      </c>
      <c r="AU1206" s="155" t="s">
        <v>201</v>
      </c>
      <c r="AV1206" s="12" t="s">
        <v>83</v>
      </c>
      <c r="AW1206" s="12" t="s">
        <v>34</v>
      </c>
      <c r="AX1206" s="12" t="s">
        <v>76</v>
      </c>
      <c r="AY1206" s="155" t="s">
        <v>191</v>
      </c>
    </row>
    <row r="1207" spans="2:65" s="12" customFormat="1">
      <c r="B1207" s="153"/>
      <c r="D1207" s="154" t="s">
        <v>205</v>
      </c>
      <c r="E1207" s="155" t="s">
        <v>1</v>
      </c>
      <c r="F1207" s="156" t="s">
        <v>208</v>
      </c>
      <c r="H1207" s="155" t="s">
        <v>1</v>
      </c>
      <c r="I1207" s="157"/>
      <c r="L1207" s="153"/>
      <c r="M1207" s="158"/>
      <c r="T1207" s="159"/>
      <c r="AT1207" s="155" t="s">
        <v>205</v>
      </c>
      <c r="AU1207" s="155" t="s">
        <v>201</v>
      </c>
      <c r="AV1207" s="12" t="s">
        <v>83</v>
      </c>
      <c r="AW1207" s="12" t="s">
        <v>34</v>
      </c>
      <c r="AX1207" s="12" t="s">
        <v>76</v>
      </c>
      <c r="AY1207" s="155" t="s">
        <v>191</v>
      </c>
    </row>
    <row r="1208" spans="2:65" s="13" customFormat="1">
      <c r="B1208" s="160"/>
      <c r="D1208" s="154" t="s">
        <v>205</v>
      </c>
      <c r="E1208" s="161" t="s">
        <v>1</v>
      </c>
      <c r="F1208" s="162" t="s">
        <v>1016</v>
      </c>
      <c r="H1208" s="163">
        <v>19.940000000000001</v>
      </c>
      <c r="I1208" s="164"/>
      <c r="L1208" s="160"/>
      <c r="M1208" s="165"/>
      <c r="T1208" s="166"/>
      <c r="AT1208" s="161" t="s">
        <v>205</v>
      </c>
      <c r="AU1208" s="161" t="s">
        <v>201</v>
      </c>
      <c r="AV1208" s="13" t="s">
        <v>85</v>
      </c>
      <c r="AW1208" s="13" t="s">
        <v>34</v>
      </c>
      <c r="AX1208" s="13" t="s">
        <v>76</v>
      </c>
      <c r="AY1208" s="161" t="s">
        <v>191</v>
      </c>
    </row>
    <row r="1209" spans="2:65" s="14" customFormat="1">
      <c r="B1209" s="167"/>
      <c r="D1209" s="154" t="s">
        <v>205</v>
      </c>
      <c r="E1209" s="168" t="s">
        <v>1</v>
      </c>
      <c r="F1209" s="169" t="s">
        <v>217</v>
      </c>
      <c r="H1209" s="170">
        <v>19.940000000000001</v>
      </c>
      <c r="I1209" s="171"/>
      <c r="L1209" s="167"/>
      <c r="M1209" s="172"/>
      <c r="T1209" s="173"/>
      <c r="AT1209" s="168" t="s">
        <v>205</v>
      </c>
      <c r="AU1209" s="168" t="s">
        <v>201</v>
      </c>
      <c r="AV1209" s="14" t="s">
        <v>200</v>
      </c>
      <c r="AW1209" s="14" t="s">
        <v>34</v>
      </c>
      <c r="AX1209" s="14" t="s">
        <v>83</v>
      </c>
      <c r="AY1209" s="168" t="s">
        <v>191</v>
      </c>
    </row>
    <row r="1210" spans="2:65" s="13" customFormat="1">
      <c r="B1210" s="160"/>
      <c r="D1210" s="154" t="s">
        <v>205</v>
      </c>
      <c r="F1210" s="162" t="s">
        <v>1017</v>
      </c>
      <c r="H1210" s="163">
        <v>13.958</v>
      </c>
      <c r="I1210" s="164"/>
      <c r="L1210" s="160"/>
      <c r="M1210" s="165"/>
      <c r="T1210" s="166"/>
      <c r="AT1210" s="161" t="s">
        <v>205</v>
      </c>
      <c r="AU1210" s="161" t="s">
        <v>201</v>
      </c>
      <c r="AV1210" s="13" t="s">
        <v>85</v>
      </c>
      <c r="AW1210" s="13" t="s">
        <v>4</v>
      </c>
      <c r="AX1210" s="13" t="s">
        <v>83</v>
      </c>
      <c r="AY1210" s="161" t="s">
        <v>191</v>
      </c>
    </row>
    <row r="1211" spans="2:65" s="1" customFormat="1" ht="24" customHeight="1">
      <c r="B1211" s="32"/>
      <c r="C1211" s="136" t="s">
        <v>1018</v>
      </c>
      <c r="D1211" s="136" t="s">
        <v>195</v>
      </c>
      <c r="E1211" s="137" t="s">
        <v>1019</v>
      </c>
      <c r="F1211" s="138" t="s">
        <v>1020</v>
      </c>
      <c r="G1211" s="139" t="s">
        <v>289</v>
      </c>
      <c r="H1211" s="140">
        <v>9.57</v>
      </c>
      <c r="I1211" s="141"/>
      <c r="J1211" s="142">
        <f>ROUND(I1211*H1211,2)</f>
        <v>0</v>
      </c>
      <c r="K1211" s="138" t="s">
        <v>199</v>
      </c>
      <c r="L1211" s="32"/>
      <c r="M1211" s="143" t="s">
        <v>1</v>
      </c>
      <c r="N1211" s="144" t="s">
        <v>41</v>
      </c>
      <c r="P1211" s="145">
        <f>O1211*H1211</f>
        <v>0</v>
      </c>
      <c r="Q1211" s="145">
        <v>0</v>
      </c>
      <c r="R1211" s="145">
        <f>Q1211*H1211</f>
        <v>0</v>
      </c>
      <c r="S1211" s="145">
        <v>6.3E-2</v>
      </c>
      <c r="T1211" s="146">
        <f>S1211*H1211</f>
        <v>0.60291000000000006</v>
      </c>
      <c r="AR1211" s="147" t="s">
        <v>200</v>
      </c>
      <c r="AT1211" s="147" t="s">
        <v>195</v>
      </c>
      <c r="AU1211" s="147" t="s">
        <v>201</v>
      </c>
      <c r="AY1211" s="17" t="s">
        <v>191</v>
      </c>
      <c r="BE1211" s="148">
        <f>IF(N1211="základní",J1211,0)</f>
        <v>0</v>
      </c>
      <c r="BF1211" s="148">
        <f>IF(N1211="snížená",J1211,0)</f>
        <v>0</v>
      </c>
      <c r="BG1211" s="148">
        <f>IF(N1211="zákl. přenesená",J1211,0)</f>
        <v>0</v>
      </c>
      <c r="BH1211" s="148">
        <f>IF(N1211="sníž. přenesená",J1211,0)</f>
        <v>0</v>
      </c>
      <c r="BI1211" s="148">
        <f>IF(N1211="nulová",J1211,0)</f>
        <v>0</v>
      </c>
      <c r="BJ1211" s="17" t="s">
        <v>83</v>
      </c>
      <c r="BK1211" s="148">
        <f>ROUND(I1211*H1211,2)</f>
        <v>0</v>
      </c>
      <c r="BL1211" s="17" t="s">
        <v>200</v>
      </c>
      <c r="BM1211" s="147" t="s">
        <v>1021</v>
      </c>
    </row>
    <row r="1212" spans="2:65" s="1" customFormat="1">
      <c r="B1212" s="32"/>
      <c r="D1212" s="149" t="s">
        <v>203</v>
      </c>
      <c r="F1212" s="150" t="s">
        <v>1022</v>
      </c>
      <c r="I1212" s="151"/>
      <c r="L1212" s="32"/>
      <c r="M1212" s="152"/>
      <c r="T1212" s="56"/>
      <c r="AT1212" s="17" t="s">
        <v>203</v>
      </c>
      <c r="AU1212" s="17" t="s">
        <v>201</v>
      </c>
    </row>
    <row r="1213" spans="2:65" s="12" customFormat="1">
      <c r="B1213" s="153"/>
      <c r="D1213" s="154" t="s">
        <v>205</v>
      </c>
      <c r="E1213" s="155" t="s">
        <v>1</v>
      </c>
      <c r="F1213" s="156" t="s">
        <v>206</v>
      </c>
      <c r="H1213" s="155" t="s">
        <v>1</v>
      </c>
      <c r="I1213" s="157"/>
      <c r="L1213" s="153"/>
      <c r="M1213" s="158"/>
      <c r="T1213" s="159"/>
      <c r="AT1213" s="155" t="s">
        <v>205</v>
      </c>
      <c r="AU1213" s="155" t="s">
        <v>201</v>
      </c>
      <c r="AV1213" s="12" t="s">
        <v>83</v>
      </c>
      <c r="AW1213" s="12" t="s">
        <v>34</v>
      </c>
      <c r="AX1213" s="12" t="s">
        <v>76</v>
      </c>
      <c r="AY1213" s="155" t="s">
        <v>191</v>
      </c>
    </row>
    <row r="1214" spans="2:65" s="12" customFormat="1">
      <c r="B1214" s="153"/>
      <c r="D1214" s="154" t="s">
        <v>205</v>
      </c>
      <c r="E1214" s="155" t="s">
        <v>1</v>
      </c>
      <c r="F1214" s="156" t="s">
        <v>207</v>
      </c>
      <c r="H1214" s="155" t="s">
        <v>1</v>
      </c>
      <c r="I1214" s="157"/>
      <c r="L1214" s="153"/>
      <c r="M1214" s="158"/>
      <c r="T1214" s="159"/>
      <c r="AT1214" s="155" t="s">
        <v>205</v>
      </c>
      <c r="AU1214" s="155" t="s">
        <v>201</v>
      </c>
      <c r="AV1214" s="12" t="s">
        <v>83</v>
      </c>
      <c r="AW1214" s="12" t="s">
        <v>34</v>
      </c>
      <c r="AX1214" s="12" t="s">
        <v>76</v>
      </c>
      <c r="AY1214" s="155" t="s">
        <v>191</v>
      </c>
    </row>
    <row r="1215" spans="2:65" s="12" customFormat="1">
      <c r="B1215" s="153"/>
      <c r="D1215" s="154" t="s">
        <v>205</v>
      </c>
      <c r="E1215" s="155" t="s">
        <v>1</v>
      </c>
      <c r="F1215" s="156" t="s">
        <v>392</v>
      </c>
      <c r="H1215" s="155" t="s">
        <v>1</v>
      </c>
      <c r="I1215" s="157"/>
      <c r="L1215" s="153"/>
      <c r="M1215" s="158"/>
      <c r="T1215" s="159"/>
      <c r="AT1215" s="155" t="s">
        <v>205</v>
      </c>
      <c r="AU1215" s="155" t="s">
        <v>201</v>
      </c>
      <c r="AV1215" s="12" t="s">
        <v>83</v>
      </c>
      <c r="AW1215" s="12" t="s">
        <v>34</v>
      </c>
      <c r="AX1215" s="12" t="s">
        <v>76</v>
      </c>
      <c r="AY1215" s="155" t="s">
        <v>191</v>
      </c>
    </row>
    <row r="1216" spans="2:65" s="12" customFormat="1">
      <c r="B1216" s="153"/>
      <c r="D1216" s="154" t="s">
        <v>205</v>
      </c>
      <c r="E1216" s="155" t="s">
        <v>1</v>
      </c>
      <c r="F1216" s="156" t="s">
        <v>208</v>
      </c>
      <c r="H1216" s="155" t="s">
        <v>1</v>
      </c>
      <c r="I1216" s="157"/>
      <c r="L1216" s="153"/>
      <c r="M1216" s="158"/>
      <c r="T1216" s="159"/>
      <c r="AT1216" s="155" t="s">
        <v>205</v>
      </c>
      <c r="AU1216" s="155" t="s">
        <v>201</v>
      </c>
      <c r="AV1216" s="12" t="s">
        <v>83</v>
      </c>
      <c r="AW1216" s="12" t="s">
        <v>34</v>
      </c>
      <c r="AX1216" s="12" t="s">
        <v>76</v>
      </c>
      <c r="AY1216" s="155" t="s">
        <v>191</v>
      </c>
    </row>
    <row r="1217" spans="2:65" s="13" customFormat="1">
      <c r="B1217" s="160"/>
      <c r="D1217" s="154" t="s">
        <v>205</v>
      </c>
      <c r="E1217" s="161" t="s">
        <v>1</v>
      </c>
      <c r="F1217" s="162" t="s">
        <v>1023</v>
      </c>
      <c r="H1217" s="163">
        <v>13.670999999999999</v>
      </c>
      <c r="I1217" s="164"/>
      <c r="L1217" s="160"/>
      <c r="M1217" s="165"/>
      <c r="T1217" s="166"/>
      <c r="AT1217" s="161" t="s">
        <v>205</v>
      </c>
      <c r="AU1217" s="161" t="s">
        <v>201</v>
      </c>
      <c r="AV1217" s="13" t="s">
        <v>85</v>
      </c>
      <c r="AW1217" s="13" t="s">
        <v>34</v>
      </c>
      <c r="AX1217" s="13" t="s">
        <v>76</v>
      </c>
      <c r="AY1217" s="161" t="s">
        <v>191</v>
      </c>
    </row>
    <row r="1218" spans="2:65" s="14" customFormat="1">
      <c r="B1218" s="167"/>
      <c r="D1218" s="154" t="s">
        <v>205</v>
      </c>
      <c r="E1218" s="168" t="s">
        <v>1</v>
      </c>
      <c r="F1218" s="169" t="s">
        <v>217</v>
      </c>
      <c r="H1218" s="170">
        <v>13.670999999999999</v>
      </c>
      <c r="I1218" s="171"/>
      <c r="L1218" s="167"/>
      <c r="M1218" s="172"/>
      <c r="T1218" s="173"/>
      <c r="AT1218" s="168" t="s">
        <v>205</v>
      </c>
      <c r="AU1218" s="168" t="s">
        <v>201</v>
      </c>
      <c r="AV1218" s="14" t="s">
        <v>200</v>
      </c>
      <c r="AW1218" s="14" t="s">
        <v>34</v>
      </c>
      <c r="AX1218" s="14" t="s">
        <v>83</v>
      </c>
      <c r="AY1218" s="168" t="s">
        <v>191</v>
      </c>
    </row>
    <row r="1219" spans="2:65" s="13" customFormat="1">
      <c r="B1219" s="160"/>
      <c r="D1219" s="154" t="s">
        <v>205</v>
      </c>
      <c r="F1219" s="162" t="s">
        <v>1024</v>
      </c>
      <c r="H1219" s="163">
        <v>9.57</v>
      </c>
      <c r="I1219" s="164"/>
      <c r="L1219" s="160"/>
      <c r="M1219" s="165"/>
      <c r="T1219" s="166"/>
      <c r="AT1219" s="161" t="s">
        <v>205</v>
      </c>
      <c r="AU1219" s="161" t="s">
        <v>201</v>
      </c>
      <c r="AV1219" s="13" t="s">
        <v>85</v>
      </c>
      <c r="AW1219" s="13" t="s">
        <v>4</v>
      </c>
      <c r="AX1219" s="13" t="s">
        <v>83</v>
      </c>
      <c r="AY1219" s="161" t="s">
        <v>191</v>
      </c>
    </row>
    <row r="1220" spans="2:65" s="1" customFormat="1" ht="26.45" customHeight="1">
      <c r="B1220" s="32"/>
      <c r="C1220" s="136" t="s">
        <v>1025</v>
      </c>
      <c r="D1220" s="136" t="s">
        <v>195</v>
      </c>
      <c r="E1220" s="137" t="s">
        <v>1026</v>
      </c>
      <c r="F1220" s="138" t="s">
        <v>1027</v>
      </c>
      <c r="G1220" s="139" t="s">
        <v>378</v>
      </c>
      <c r="H1220" s="140">
        <v>1</v>
      </c>
      <c r="I1220" s="141"/>
      <c r="J1220" s="142">
        <f>ROUND(I1220*H1220,2)</f>
        <v>0</v>
      </c>
      <c r="K1220" s="138" t="s">
        <v>199</v>
      </c>
      <c r="L1220" s="32"/>
      <c r="M1220" s="143" t="s">
        <v>1</v>
      </c>
      <c r="N1220" s="144" t="s">
        <v>41</v>
      </c>
      <c r="P1220" s="145">
        <f>O1220*H1220</f>
        <v>0</v>
      </c>
      <c r="Q1220" s="145">
        <v>0</v>
      </c>
      <c r="R1220" s="145">
        <f>Q1220*H1220</f>
        <v>0</v>
      </c>
      <c r="S1220" s="145">
        <v>0.187</v>
      </c>
      <c r="T1220" s="146">
        <f>S1220*H1220</f>
        <v>0.187</v>
      </c>
      <c r="AR1220" s="147" t="s">
        <v>200</v>
      </c>
      <c r="AT1220" s="147" t="s">
        <v>195</v>
      </c>
      <c r="AU1220" s="147" t="s">
        <v>201</v>
      </c>
      <c r="AY1220" s="17" t="s">
        <v>191</v>
      </c>
      <c r="BE1220" s="148">
        <f>IF(N1220="základní",J1220,0)</f>
        <v>0</v>
      </c>
      <c r="BF1220" s="148">
        <f>IF(N1220="snížená",J1220,0)</f>
        <v>0</v>
      </c>
      <c r="BG1220" s="148">
        <f>IF(N1220="zákl. přenesená",J1220,0)</f>
        <v>0</v>
      </c>
      <c r="BH1220" s="148">
        <f>IF(N1220="sníž. přenesená",J1220,0)</f>
        <v>0</v>
      </c>
      <c r="BI1220" s="148">
        <f>IF(N1220="nulová",J1220,0)</f>
        <v>0</v>
      </c>
      <c r="BJ1220" s="17" t="s">
        <v>83</v>
      </c>
      <c r="BK1220" s="148">
        <f>ROUND(I1220*H1220,2)</f>
        <v>0</v>
      </c>
      <c r="BL1220" s="17" t="s">
        <v>200</v>
      </c>
      <c r="BM1220" s="147" t="s">
        <v>1028</v>
      </c>
    </row>
    <row r="1221" spans="2:65" s="1" customFormat="1">
      <c r="B1221" s="32"/>
      <c r="D1221" s="149" t="s">
        <v>203</v>
      </c>
      <c r="F1221" s="150" t="s">
        <v>1029</v>
      </c>
      <c r="I1221" s="151"/>
      <c r="L1221" s="32"/>
      <c r="M1221" s="152"/>
      <c r="T1221" s="56"/>
      <c r="AT1221" s="17" t="s">
        <v>203</v>
      </c>
      <c r="AU1221" s="17" t="s">
        <v>201</v>
      </c>
    </row>
    <row r="1222" spans="2:65" s="12" customFormat="1">
      <c r="B1222" s="153"/>
      <c r="D1222" s="154" t="s">
        <v>205</v>
      </c>
      <c r="E1222" s="155" t="s">
        <v>1</v>
      </c>
      <c r="F1222" s="156" t="s">
        <v>347</v>
      </c>
      <c r="H1222" s="155" t="s">
        <v>1</v>
      </c>
      <c r="I1222" s="157"/>
      <c r="L1222" s="153"/>
      <c r="M1222" s="158"/>
      <c r="T1222" s="159"/>
      <c r="AT1222" s="155" t="s">
        <v>205</v>
      </c>
      <c r="AU1222" s="155" t="s">
        <v>201</v>
      </c>
      <c r="AV1222" s="12" t="s">
        <v>83</v>
      </c>
      <c r="AW1222" s="12" t="s">
        <v>34</v>
      </c>
      <c r="AX1222" s="12" t="s">
        <v>76</v>
      </c>
      <c r="AY1222" s="155" t="s">
        <v>191</v>
      </c>
    </row>
    <row r="1223" spans="2:65" s="12" customFormat="1">
      <c r="B1223" s="153"/>
      <c r="D1223" s="154" t="s">
        <v>205</v>
      </c>
      <c r="E1223" s="155" t="s">
        <v>1</v>
      </c>
      <c r="F1223" s="156" t="s">
        <v>207</v>
      </c>
      <c r="H1223" s="155" t="s">
        <v>1</v>
      </c>
      <c r="I1223" s="157"/>
      <c r="L1223" s="153"/>
      <c r="M1223" s="158"/>
      <c r="T1223" s="159"/>
      <c r="AT1223" s="155" t="s">
        <v>205</v>
      </c>
      <c r="AU1223" s="155" t="s">
        <v>201</v>
      </c>
      <c r="AV1223" s="12" t="s">
        <v>83</v>
      </c>
      <c r="AW1223" s="12" t="s">
        <v>34</v>
      </c>
      <c r="AX1223" s="12" t="s">
        <v>76</v>
      </c>
      <c r="AY1223" s="155" t="s">
        <v>191</v>
      </c>
    </row>
    <row r="1224" spans="2:65" s="12" customFormat="1">
      <c r="B1224" s="153"/>
      <c r="D1224" s="154" t="s">
        <v>205</v>
      </c>
      <c r="E1224" s="155" t="s">
        <v>1</v>
      </c>
      <c r="F1224" s="156" t="s">
        <v>208</v>
      </c>
      <c r="H1224" s="155" t="s">
        <v>1</v>
      </c>
      <c r="I1224" s="157"/>
      <c r="L1224" s="153"/>
      <c r="M1224" s="158"/>
      <c r="T1224" s="159"/>
      <c r="AT1224" s="155" t="s">
        <v>205</v>
      </c>
      <c r="AU1224" s="155" t="s">
        <v>201</v>
      </c>
      <c r="AV1224" s="12" t="s">
        <v>83</v>
      </c>
      <c r="AW1224" s="12" t="s">
        <v>34</v>
      </c>
      <c r="AX1224" s="12" t="s">
        <v>76</v>
      </c>
      <c r="AY1224" s="155" t="s">
        <v>191</v>
      </c>
    </row>
    <row r="1225" spans="2:65" s="12" customFormat="1">
      <c r="B1225" s="153"/>
      <c r="D1225" s="154" t="s">
        <v>205</v>
      </c>
      <c r="E1225" s="155" t="s">
        <v>1</v>
      </c>
      <c r="F1225" s="156" t="s">
        <v>1030</v>
      </c>
      <c r="H1225" s="155" t="s">
        <v>1</v>
      </c>
      <c r="I1225" s="157"/>
      <c r="L1225" s="153"/>
      <c r="M1225" s="158"/>
      <c r="T1225" s="159"/>
      <c r="AT1225" s="155" t="s">
        <v>205</v>
      </c>
      <c r="AU1225" s="155" t="s">
        <v>201</v>
      </c>
      <c r="AV1225" s="12" t="s">
        <v>83</v>
      </c>
      <c r="AW1225" s="12" t="s">
        <v>34</v>
      </c>
      <c r="AX1225" s="12" t="s">
        <v>76</v>
      </c>
      <c r="AY1225" s="155" t="s">
        <v>191</v>
      </c>
    </row>
    <row r="1226" spans="2:65" s="13" customFormat="1">
      <c r="B1226" s="160"/>
      <c r="D1226" s="154" t="s">
        <v>205</v>
      </c>
      <c r="E1226" s="161" t="s">
        <v>1</v>
      </c>
      <c r="F1226" s="162" t="s">
        <v>1031</v>
      </c>
      <c r="H1226" s="163">
        <v>1</v>
      </c>
      <c r="I1226" s="164"/>
      <c r="L1226" s="160"/>
      <c r="M1226" s="165"/>
      <c r="T1226" s="166"/>
      <c r="AT1226" s="161" t="s">
        <v>205</v>
      </c>
      <c r="AU1226" s="161" t="s">
        <v>201</v>
      </c>
      <c r="AV1226" s="13" t="s">
        <v>85</v>
      </c>
      <c r="AW1226" s="13" t="s">
        <v>34</v>
      </c>
      <c r="AX1226" s="13" t="s">
        <v>76</v>
      </c>
      <c r="AY1226" s="161" t="s">
        <v>191</v>
      </c>
    </row>
    <row r="1227" spans="2:65" s="14" customFormat="1">
      <c r="B1227" s="167"/>
      <c r="D1227" s="154" t="s">
        <v>205</v>
      </c>
      <c r="E1227" s="168" t="s">
        <v>1</v>
      </c>
      <c r="F1227" s="169" t="s">
        <v>217</v>
      </c>
      <c r="H1227" s="170">
        <v>1</v>
      </c>
      <c r="I1227" s="171"/>
      <c r="L1227" s="167"/>
      <c r="M1227" s="172"/>
      <c r="T1227" s="173"/>
      <c r="AT1227" s="168" t="s">
        <v>205</v>
      </c>
      <c r="AU1227" s="168" t="s">
        <v>201</v>
      </c>
      <c r="AV1227" s="14" t="s">
        <v>200</v>
      </c>
      <c r="AW1227" s="14" t="s">
        <v>34</v>
      </c>
      <c r="AX1227" s="14" t="s">
        <v>83</v>
      </c>
      <c r="AY1227" s="168" t="s">
        <v>191</v>
      </c>
    </row>
    <row r="1228" spans="2:65" s="1" customFormat="1" ht="26.45" customHeight="1">
      <c r="B1228" s="32"/>
      <c r="C1228" s="136" t="s">
        <v>1032</v>
      </c>
      <c r="D1228" s="136" t="s">
        <v>195</v>
      </c>
      <c r="E1228" s="137" t="s">
        <v>1033</v>
      </c>
      <c r="F1228" s="138" t="s">
        <v>1034</v>
      </c>
      <c r="G1228" s="139" t="s">
        <v>378</v>
      </c>
      <c r="H1228" s="140">
        <v>2</v>
      </c>
      <c r="I1228" s="141"/>
      <c r="J1228" s="142">
        <f>ROUND(I1228*H1228,2)</f>
        <v>0</v>
      </c>
      <c r="K1228" s="138" t="s">
        <v>199</v>
      </c>
      <c r="L1228" s="32"/>
      <c r="M1228" s="143" t="s">
        <v>1</v>
      </c>
      <c r="N1228" s="144" t="s">
        <v>41</v>
      </c>
      <c r="P1228" s="145">
        <f>O1228*H1228</f>
        <v>0</v>
      </c>
      <c r="Q1228" s="145">
        <v>0</v>
      </c>
      <c r="R1228" s="145">
        <f>Q1228*H1228</f>
        <v>0</v>
      </c>
      <c r="S1228" s="145">
        <v>7.6999999999999999E-2</v>
      </c>
      <c r="T1228" s="146">
        <f>S1228*H1228</f>
        <v>0.154</v>
      </c>
      <c r="AR1228" s="147" t="s">
        <v>200</v>
      </c>
      <c r="AT1228" s="147" t="s">
        <v>195</v>
      </c>
      <c r="AU1228" s="147" t="s">
        <v>201</v>
      </c>
      <c r="AY1228" s="17" t="s">
        <v>191</v>
      </c>
      <c r="BE1228" s="148">
        <f>IF(N1228="základní",J1228,0)</f>
        <v>0</v>
      </c>
      <c r="BF1228" s="148">
        <f>IF(N1228="snížená",J1228,0)</f>
        <v>0</v>
      </c>
      <c r="BG1228" s="148">
        <f>IF(N1228="zákl. přenesená",J1228,0)</f>
        <v>0</v>
      </c>
      <c r="BH1228" s="148">
        <f>IF(N1228="sníž. přenesená",J1228,0)</f>
        <v>0</v>
      </c>
      <c r="BI1228" s="148">
        <f>IF(N1228="nulová",J1228,0)</f>
        <v>0</v>
      </c>
      <c r="BJ1228" s="17" t="s">
        <v>83</v>
      </c>
      <c r="BK1228" s="148">
        <f>ROUND(I1228*H1228,2)</f>
        <v>0</v>
      </c>
      <c r="BL1228" s="17" t="s">
        <v>200</v>
      </c>
      <c r="BM1228" s="147" t="s">
        <v>1035</v>
      </c>
    </row>
    <row r="1229" spans="2:65" s="1" customFormat="1">
      <c r="B1229" s="32"/>
      <c r="D1229" s="149" t="s">
        <v>203</v>
      </c>
      <c r="F1229" s="150" t="s">
        <v>1036</v>
      </c>
      <c r="I1229" s="151"/>
      <c r="L1229" s="32"/>
      <c r="M1229" s="152"/>
      <c r="T1229" s="56"/>
      <c r="AT1229" s="17" t="s">
        <v>203</v>
      </c>
      <c r="AU1229" s="17" t="s">
        <v>201</v>
      </c>
    </row>
    <row r="1230" spans="2:65" s="12" customFormat="1">
      <c r="B1230" s="153"/>
      <c r="D1230" s="154" t="s">
        <v>205</v>
      </c>
      <c r="E1230" s="155" t="s">
        <v>1</v>
      </c>
      <c r="F1230" s="156" t="s">
        <v>347</v>
      </c>
      <c r="H1230" s="155" t="s">
        <v>1</v>
      </c>
      <c r="I1230" s="157"/>
      <c r="L1230" s="153"/>
      <c r="M1230" s="158"/>
      <c r="T1230" s="159"/>
      <c r="AT1230" s="155" t="s">
        <v>205</v>
      </c>
      <c r="AU1230" s="155" t="s">
        <v>201</v>
      </c>
      <c r="AV1230" s="12" t="s">
        <v>83</v>
      </c>
      <c r="AW1230" s="12" t="s">
        <v>34</v>
      </c>
      <c r="AX1230" s="12" t="s">
        <v>76</v>
      </c>
      <c r="AY1230" s="155" t="s">
        <v>191</v>
      </c>
    </row>
    <row r="1231" spans="2:65" s="12" customFormat="1">
      <c r="B1231" s="153"/>
      <c r="D1231" s="154" t="s">
        <v>205</v>
      </c>
      <c r="E1231" s="155" t="s">
        <v>1</v>
      </c>
      <c r="F1231" s="156" t="s">
        <v>207</v>
      </c>
      <c r="H1231" s="155" t="s">
        <v>1</v>
      </c>
      <c r="I1231" s="157"/>
      <c r="L1231" s="153"/>
      <c r="M1231" s="158"/>
      <c r="T1231" s="159"/>
      <c r="AT1231" s="155" t="s">
        <v>205</v>
      </c>
      <c r="AU1231" s="155" t="s">
        <v>201</v>
      </c>
      <c r="AV1231" s="12" t="s">
        <v>83</v>
      </c>
      <c r="AW1231" s="12" t="s">
        <v>34</v>
      </c>
      <c r="AX1231" s="12" t="s">
        <v>76</v>
      </c>
      <c r="AY1231" s="155" t="s">
        <v>191</v>
      </c>
    </row>
    <row r="1232" spans="2:65" s="12" customFormat="1">
      <c r="B1232" s="153"/>
      <c r="D1232" s="154" t="s">
        <v>205</v>
      </c>
      <c r="E1232" s="155" t="s">
        <v>1</v>
      </c>
      <c r="F1232" s="156" t="s">
        <v>208</v>
      </c>
      <c r="H1232" s="155" t="s">
        <v>1</v>
      </c>
      <c r="I1232" s="157"/>
      <c r="L1232" s="153"/>
      <c r="M1232" s="158"/>
      <c r="T1232" s="159"/>
      <c r="AT1232" s="155" t="s">
        <v>205</v>
      </c>
      <c r="AU1232" s="155" t="s">
        <v>201</v>
      </c>
      <c r="AV1232" s="12" t="s">
        <v>83</v>
      </c>
      <c r="AW1232" s="12" t="s">
        <v>34</v>
      </c>
      <c r="AX1232" s="12" t="s">
        <v>76</v>
      </c>
      <c r="AY1232" s="155" t="s">
        <v>191</v>
      </c>
    </row>
    <row r="1233" spans="2:65" s="12" customFormat="1">
      <c r="B1233" s="153"/>
      <c r="D1233" s="154" t="s">
        <v>205</v>
      </c>
      <c r="E1233" s="155" t="s">
        <v>1</v>
      </c>
      <c r="F1233" s="156" t="s">
        <v>1030</v>
      </c>
      <c r="H1233" s="155" t="s">
        <v>1</v>
      </c>
      <c r="I1233" s="157"/>
      <c r="L1233" s="153"/>
      <c r="M1233" s="158"/>
      <c r="T1233" s="159"/>
      <c r="AT1233" s="155" t="s">
        <v>205</v>
      </c>
      <c r="AU1233" s="155" t="s">
        <v>201</v>
      </c>
      <c r="AV1233" s="12" t="s">
        <v>83</v>
      </c>
      <c r="AW1233" s="12" t="s">
        <v>34</v>
      </c>
      <c r="AX1233" s="12" t="s">
        <v>76</v>
      </c>
      <c r="AY1233" s="155" t="s">
        <v>191</v>
      </c>
    </row>
    <row r="1234" spans="2:65" s="13" customFormat="1">
      <c r="B1234" s="160"/>
      <c r="D1234" s="154" t="s">
        <v>205</v>
      </c>
      <c r="E1234" s="161" t="s">
        <v>1</v>
      </c>
      <c r="F1234" s="162" t="s">
        <v>1037</v>
      </c>
      <c r="H1234" s="163">
        <v>2</v>
      </c>
      <c r="I1234" s="164"/>
      <c r="L1234" s="160"/>
      <c r="M1234" s="165"/>
      <c r="T1234" s="166"/>
      <c r="AT1234" s="161" t="s">
        <v>205</v>
      </c>
      <c r="AU1234" s="161" t="s">
        <v>201</v>
      </c>
      <c r="AV1234" s="13" t="s">
        <v>85</v>
      </c>
      <c r="AW1234" s="13" t="s">
        <v>34</v>
      </c>
      <c r="AX1234" s="13" t="s">
        <v>76</v>
      </c>
      <c r="AY1234" s="161" t="s">
        <v>191</v>
      </c>
    </row>
    <row r="1235" spans="2:65" s="14" customFormat="1">
      <c r="B1235" s="167"/>
      <c r="D1235" s="154" t="s">
        <v>205</v>
      </c>
      <c r="E1235" s="168" t="s">
        <v>1</v>
      </c>
      <c r="F1235" s="169" t="s">
        <v>217</v>
      </c>
      <c r="H1235" s="170">
        <v>2</v>
      </c>
      <c r="I1235" s="171"/>
      <c r="L1235" s="167"/>
      <c r="M1235" s="172"/>
      <c r="T1235" s="173"/>
      <c r="AT1235" s="168" t="s">
        <v>205</v>
      </c>
      <c r="AU1235" s="168" t="s">
        <v>201</v>
      </c>
      <c r="AV1235" s="14" t="s">
        <v>200</v>
      </c>
      <c r="AW1235" s="14" t="s">
        <v>34</v>
      </c>
      <c r="AX1235" s="14" t="s">
        <v>83</v>
      </c>
      <c r="AY1235" s="168" t="s">
        <v>191</v>
      </c>
    </row>
    <row r="1236" spans="2:65" s="1" customFormat="1" ht="26.45" customHeight="1">
      <c r="B1236" s="32"/>
      <c r="C1236" s="136" t="s">
        <v>1038</v>
      </c>
      <c r="D1236" s="136" t="s">
        <v>195</v>
      </c>
      <c r="E1236" s="137" t="s">
        <v>1039</v>
      </c>
      <c r="F1236" s="138" t="s">
        <v>1040</v>
      </c>
      <c r="G1236" s="139" t="s">
        <v>403</v>
      </c>
      <c r="H1236" s="140">
        <v>150</v>
      </c>
      <c r="I1236" s="141"/>
      <c r="J1236" s="142">
        <f>ROUND(I1236*H1236,2)</f>
        <v>0</v>
      </c>
      <c r="K1236" s="138" t="s">
        <v>199</v>
      </c>
      <c r="L1236" s="32"/>
      <c r="M1236" s="143" t="s">
        <v>1</v>
      </c>
      <c r="N1236" s="144" t="s">
        <v>41</v>
      </c>
      <c r="P1236" s="145">
        <f>O1236*H1236</f>
        <v>0</v>
      </c>
      <c r="Q1236" s="145">
        <v>0</v>
      </c>
      <c r="R1236" s="145">
        <f>Q1236*H1236</f>
        <v>0</v>
      </c>
      <c r="S1236" s="145">
        <v>2E-3</v>
      </c>
      <c r="T1236" s="146">
        <f>S1236*H1236</f>
        <v>0.3</v>
      </c>
      <c r="AR1236" s="147" t="s">
        <v>200</v>
      </c>
      <c r="AT1236" s="147" t="s">
        <v>195</v>
      </c>
      <c r="AU1236" s="147" t="s">
        <v>201</v>
      </c>
      <c r="AY1236" s="17" t="s">
        <v>191</v>
      </c>
      <c r="BE1236" s="148">
        <f>IF(N1236="základní",J1236,0)</f>
        <v>0</v>
      </c>
      <c r="BF1236" s="148">
        <f>IF(N1236="snížená",J1236,0)</f>
        <v>0</v>
      </c>
      <c r="BG1236" s="148">
        <f>IF(N1236="zákl. přenesená",J1236,0)</f>
        <v>0</v>
      </c>
      <c r="BH1236" s="148">
        <f>IF(N1236="sníž. přenesená",J1236,0)</f>
        <v>0</v>
      </c>
      <c r="BI1236" s="148">
        <f>IF(N1236="nulová",J1236,0)</f>
        <v>0</v>
      </c>
      <c r="BJ1236" s="17" t="s">
        <v>83</v>
      </c>
      <c r="BK1236" s="148">
        <f>ROUND(I1236*H1236,2)</f>
        <v>0</v>
      </c>
      <c r="BL1236" s="17" t="s">
        <v>200</v>
      </c>
      <c r="BM1236" s="147" t="s">
        <v>1041</v>
      </c>
    </row>
    <row r="1237" spans="2:65" s="1" customFormat="1">
      <c r="B1237" s="32"/>
      <c r="D1237" s="149" t="s">
        <v>203</v>
      </c>
      <c r="F1237" s="150" t="s">
        <v>1042</v>
      </c>
      <c r="I1237" s="151"/>
      <c r="L1237" s="32"/>
      <c r="M1237" s="152"/>
      <c r="T1237" s="56"/>
      <c r="AT1237" s="17" t="s">
        <v>203</v>
      </c>
      <c r="AU1237" s="17" t="s">
        <v>201</v>
      </c>
    </row>
    <row r="1238" spans="2:65" s="12" customFormat="1">
      <c r="B1238" s="153"/>
      <c r="D1238" s="154" t="s">
        <v>205</v>
      </c>
      <c r="E1238" s="155" t="s">
        <v>1</v>
      </c>
      <c r="F1238" s="156" t="s">
        <v>347</v>
      </c>
      <c r="H1238" s="155" t="s">
        <v>1</v>
      </c>
      <c r="I1238" s="157"/>
      <c r="L1238" s="153"/>
      <c r="M1238" s="158"/>
      <c r="T1238" s="159"/>
      <c r="AT1238" s="155" t="s">
        <v>205</v>
      </c>
      <c r="AU1238" s="155" t="s">
        <v>201</v>
      </c>
      <c r="AV1238" s="12" t="s">
        <v>83</v>
      </c>
      <c r="AW1238" s="12" t="s">
        <v>34</v>
      </c>
      <c r="AX1238" s="12" t="s">
        <v>76</v>
      </c>
      <c r="AY1238" s="155" t="s">
        <v>191</v>
      </c>
    </row>
    <row r="1239" spans="2:65" s="12" customFormat="1">
      <c r="B1239" s="153"/>
      <c r="D1239" s="154" t="s">
        <v>205</v>
      </c>
      <c r="E1239" s="155" t="s">
        <v>1</v>
      </c>
      <c r="F1239" s="156" t="s">
        <v>207</v>
      </c>
      <c r="H1239" s="155" t="s">
        <v>1</v>
      </c>
      <c r="I1239" s="157"/>
      <c r="L1239" s="153"/>
      <c r="M1239" s="158"/>
      <c r="T1239" s="159"/>
      <c r="AT1239" s="155" t="s">
        <v>205</v>
      </c>
      <c r="AU1239" s="155" t="s">
        <v>201</v>
      </c>
      <c r="AV1239" s="12" t="s">
        <v>83</v>
      </c>
      <c r="AW1239" s="12" t="s">
        <v>34</v>
      </c>
      <c r="AX1239" s="12" t="s">
        <v>76</v>
      </c>
      <c r="AY1239" s="155" t="s">
        <v>191</v>
      </c>
    </row>
    <row r="1240" spans="2:65" s="12" customFormat="1">
      <c r="B1240" s="153"/>
      <c r="D1240" s="154" t="s">
        <v>205</v>
      </c>
      <c r="E1240" s="155" t="s">
        <v>1</v>
      </c>
      <c r="F1240" s="156" t="s">
        <v>208</v>
      </c>
      <c r="H1240" s="155" t="s">
        <v>1</v>
      </c>
      <c r="I1240" s="157"/>
      <c r="L1240" s="153"/>
      <c r="M1240" s="158"/>
      <c r="T1240" s="159"/>
      <c r="AT1240" s="155" t="s">
        <v>205</v>
      </c>
      <c r="AU1240" s="155" t="s">
        <v>201</v>
      </c>
      <c r="AV1240" s="12" t="s">
        <v>83</v>
      </c>
      <c r="AW1240" s="12" t="s">
        <v>34</v>
      </c>
      <c r="AX1240" s="12" t="s">
        <v>76</v>
      </c>
      <c r="AY1240" s="155" t="s">
        <v>191</v>
      </c>
    </row>
    <row r="1241" spans="2:65" s="13" customFormat="1">
      <c r="B1241" s="160"/>
      <c r="D1241" s="154" t="s">
        <v>205</v>
      </c>
      <c r="E1241" s="161" t="s">
        <v>1</v>
      </c>
      <c r="F1241" s="162" t="s">
        <v>1043</v>
      </c>
      <c r="H1241" s="163">
        <v>150</v>
      </c>
      <c r="I1241" s="164"/>
      <c r="L1241" s="160"/>
      <c r="M1241" s="165"/>
      <c r="T1241" s="166"/>
      <c r="AT1241" s="161" t="s">
        <v>205</v>
      </c>
      <c r="AU1241" s="161" t="s">
        <v>201</v>
      </c>
      <c r="AV1241" s="13" t="s">
        <v>85</v>
      </c>
      <c r="AW1241" s="13" t="s">
        <v>34</v>
      </c>
      <c r="AX1241" s="13" t="s">
        <v>76</v>
      </c>
      <c r="AY1241" s="161" t="s">
        <v>191</v>
      </c>
    </row>
    <row r="1242" spans="2:65" s="14" customFormat="1">
      <c r="B1242" s="167"/>
      <c r="D1242" s="154" t="s">
        <v>205</v>
      </c>
      <c r="E1242" s="168" t="s">
        <v>1</v>
      </c>
      <c r="F1242" s="169" t="s">
        <v>217</v>
      </c>
      <c r="H1242" s="170">
        <v>150</v>
      </c>
      <c r="I1242" s="171"/>
      <c r="L1242" s="167"/>
      <c r="M1242" s="172"/>
      <c r="T1242" s="173"/>
      <c r="AT1242" s="168" t="s">
        <v>205</v>
      </c>
      <c r="AU1242" s="168" t="s">
        <v>201</v>
      </c>
      <c r="AV1242" s="14" t="s">
        <v>200</v>
      </c>
      <c r="AW1242" s="14" t="s">
        <v>34</v>
      </c>
      <c r="AX1242" s="14" t="s">
        <v>83</v>
      </c>
      <c r="AY1242" s="168" t="s">
        <v>191</v>
      </c>
    </row>
    <row r="1243" spans="2:65" s="1" customFormat="1" ht="26.45" customHeight="1">
      <c r="B1243" s="32"/>
      <c r="C1243" s="136" t="s">
        <v>1044</v>
      </c>
      <c r="D1243" s="136" t="s">
        <v>195</v>
      </c>
      <c r="E1243" s="137" t="s">
        <v>1045</v>
      </c>
      <c r="F1243" s="138" t="s">
        <v>1046</v>
      </c>
      <c r="G1243" s="139" t="s">
        <v>403</v>
      </c>
      <c r="H1243" s="140">
        <v>50</v>
      </c>
      <c r="I1243" s="141"/>
      <c r="J1243" s="142">
        <f>ROUND(I1243*H1243,2)</f>
        <v>0</v>
      </c>
      <c r="K1243" s="138" t="s">
        <v>199</v>
      </c>
      <c r="L1243" s="32"/>
      <c r="M1243" s="143" t="s">
        <v>1</v>
      </c>
      <c r="N1243" s="144" t="s">
        <v>41</v>
      </c>
      <c r="P1243" s="145">
        <f>O1243*H1243</f>
        <v>0</v>
      </c>
      <c r="Q1243" s="145">
        <v>0</v>
      </c>
      <c r="R1243" s="145">
        <f>Q1243*H1243</f>
        <v>0</v>
      </c>
      <c r="S1243" s="145">
        <v>4.0000000000000001E-3</v>
      </c>
      <c r="T1243" s="146">
        <f>S1243*H1243</f>
        <v>0.2</v>
      </c>
      <c r="AR1243" s="147" t="s">
        <v>200</v>
      </c>
      <c r="AT1243" s="147" t="s">
        <v>195</v>
      </c>
      <c r="AU1243" s="147" t="s">
        <v>201</v>
      </c>
      <c r="AY1243" s="17" t="s">
        <v>191</v>
      </c>
      <c r="BE1243" s="148">
        <f>IF(N1243="základní",J1243,0)</f>
        <v>0</v>
      </c>
      <c r="BF1243" s="148">
        <f>IF(N1243="snížená",J1243,0)</f>
        <v>0</v>
      </c>
      <c r="BG1243" s="148">
        <f>IF(N1243="zákl. přenesená",J1243,0)</f>
        <v>0</v>
      </c>
      <c r="BH1243" s="148">
        <f>IF(N1243="sníž. přenesená",J1243,0)</f>
        <v>0</v>
      </c>
      <c r="BI1243" s="148">
        <f>IF(N1243="nulová",J1243,0)</f>
        <v>0</v>
      </c>
      <c r="BJ1243" s="17" t="s">
        <v>83</v>
      </c>
      <c r="BK1243" s="148">
        <f>ROUND(I1243*H1243,2)</f>
        <v>0</v>
      </c>
      <c r="BL1243" s="17" t="s">
        <v>200</v>
      </c>
      <c r="BM1243" s="147" t="s">
        <v>1047</v>
      </c>
    </row>
    <row r="1244" spans="2:65" s="1" customFormat="1">
      <c r="B1244" s="32"/>
      <c r="D1244" s="149" t="s">
        <v>203</v>
      </c>
      <c r="F1244" s="150" t="s">
        <v>1048</v>
      </c>
      <c r="I1244" s="151"/>
      <c r="L1244" s="32"/>
      <c r="M1244" s="152"/>
      <c r="T1244" s="56"/>
      <c r="AT1244" s="17" t="s">
        <v>203</v>
      </c>
      <c r="AU1244" s="17" t="s">
        <v>201</v>
      </c>
    </row>
    <row r="1245" spans="2:65" s="12" customFormat="1">
      <c r="B1245" s="153"/>
      <c r="D1245" s="154" t="s">
        <v>205</v>
      </c>
      <c r="E1245" s="155" t="s">
        <v>1</v>
      </c>
      <c r="F1245" s="156" t="s">
        <v>347</v>
      </c>
      <c r="H1245" s="155" t="s">
        <v>1</v>
      </c>
      <c r="I1245" s="157"/>
      <c r="L1245" s="153"/>
      <c r="M1245" s="158"/>
      <c r="T1245" s="159"/>
      <c r="AT1245" s="155" t="s">
        <v>205</v>
      </c>
      <c r="AU1245" s="155" t="s">
        <v>201</v>
      </c>
      <c r="AV1245" s="12" t="s">
        <v>83</v>
      </c>
      <c r="AW1245" s="12" t="s">
        <v>34</v>
      </c>
      <c r="AX1245" s="12" t="s">
        <v>76</v>
      </c>
      <c r="AY1245" s="155" t="s">
        <v>191</v>
      </c>
    </row>
    <row r="1246" spans="2:65" s="12" customFormat="1">
      <c r="B1246" s="153"/>
      <c r="D1246" s="154" t="s">
        <v>205</v>
      </c>
      <c r="E1246" s="155" t="s">
        <v>1</v>
      </c>
      <c r="F1246" s="156" t="s">
        <v>207</v>
      </c>
      <c r="H1246" s="155" t="s">
        <v>1</v>
      </c>
      <c r="I1246" s="157"/>
      <c r="L1246" s="153"/>
      <c r="M1246" s="158"/>
      <c r="T1246" s="159"/>
      <c r="AT1246" s="155" t="s">
        <v>205</v>
      </c>
      <c r="AU1246" s="155" t="s">
        <v>201</v>
      </c>
      <c r="AV1246" s="12" t="s">
        <v>83</v>
      </c>
      <c r="AW1246" s="12" t="s">
        <v>34</v>
      </c>
      <c r="AX1246" s="12" t="s">
        <v>76</v>
      </c>
      <c r="AY1246" s="155" t="s">
        <v>191</v>
      </c>
    </row>
    <row r="1247" spans="2:65" s="12" customFormat="1">
      <c r="B1247" s="153"/>
      <c r="D1247" s="154" t="s">
        <v>205</v>
      </c>
      <c r="E1247" s="155" t="s">
        <v>1</v>
      </c>
      <c r="F1247" s="156" t="s">
        <v>208</v>
      </c>
      <c r="H1247" s="155" t="s">
        <v>1</v>
      </c>
      <c r="I1247" s="157"/>
      <c r="L1247" s="153"/>
      <c r="M1247" s="158"/>
      <c r="T1247" s="159"/>
      <c r="AT1247" s="155" t="s">
        <v>205</v>
      </c>
      <c r="AU1247" s="155" t="s">
        <v>201</v>
      </c>
      <c r="AV1247" s="12" t="s">
        <v>83</v>
      </c>
      <c r="AW1247" s="12" t="s">
        <v>34</v>
      </c>
      <c r="AX1247" s="12" t="s">
        <v>76</v>
      </c>
      <c r="AY1247" s="155" t="s">
        <v>191</v>
      </c>
    </row>
    <row r="1248" spans="2:65" s="13" customFormat="1">
      <c r="B1248" s="160"/>
      <c r="D1248" s="154" t="s">
        <v>205</v>
      </c>
      <c r="E1248" s="161" t="s">
        <v>1</v>
      </c>
      <c r="F1248" s="162" t="s">
        <v>1049</v>
      </c>
      <c r="H1248" s="163">
        <v>50</v>
      </c>
      <c r="I1248" s="164"/>
      <c r="L1248" s="160"/>
      <c r="M1248" s="165"/>
      <c r="T1248" s="166"/>
      <c r="AT1248" s="161" t="s">
        <v>205</v>
      </c>
      <c r="AU1248" s="161" t="s">
        <v>201</v>
      </c>
      <c r="AV1248" s="13" t="s">
        <v>85</v>
      </c>
      <c r="AW1248" s="13" t="s">
        <v>34</v>
      </c>
      <c r="AX1248" s="13" t="s">
        <v>76</v>
      </c>
      <c r="AY1248" s="161" t="s">
        <v>191</v>
      </c>
    </row>
    <row r="1249" spans="2:65" s="14" customFormat="1">
      <c r="B1249" s="167"/>
      <c r="D1249" s="154" t="s">
        <v>205</v>
      </c>
      <c r="E1249" s="168" t="s">
        <v>1</v>
      </c>
      <c r="F1249" s="169" t="s">
        <v>217</v>
      </c>
      <c r="H1249" s="170">
        <v>50</v>
      </c>
      <c r="I1249" s="171"/>
      <c r="L1249" s="167"/>
      <c r="M1249" s="172"/>
      <c r="T1249" s="173"/>
      <c r="AT1249" s="168" t="s">
        <v>205</v>
      </c>
      <c r="AU1249" s="168" t="s">
        <v>201</v>
      </c>
      <c r="AV1249" s="14" t="s">
        <v>200</v>
      </c>
      <c r="AW1249" s="14" t="s">
        <v>34</v>
      </c>
      <c r="AX1249" s="14" t="s">
        <v>83</v>
      </c>
      <c r="AY1249" s="168" t="s">
        <v>191</v>
      </c>
    </row>
    <row r="1250" spans="2:65" s="1" customFormat="1" ht="26.45" customHeight="1">
      <c r="B1250" s="32"/>
      <c r="C1250" s="136" t="s">
        <v>1050</v>
      </c>
      <c r="D1250" s="136" t="s">
        <v>195</v>
      </c>
      <c r="E1250" s="137" t="s">
        <v>1051</v>
      </c>
      <c r="F1250" s="138" t="s">
        <v>1052</v>
      </c>
      <c r="G1250" s="139" t="s">
        <v>403</v>
      </c>
      <c r="H1250" s="140">
        <v>100</v>
      </c>
      <c r="I1250" s="141"/>
      <c r="J1250" s="142">
        <f>ROUND(I1250*H1250,2)</f>
        <v>0</v>
      </c>
      <c r="K1250" s="138" t="s">
        <v>199</v>
      </c>
      <c r="L1250" s="32"/>
      <c r="M1250" s="143" t="s">
        <v>1</v>
      </c>
      <c r="N1250" s="144" t="s">
        <v>41</v>
      </c>
      <c r="P1250" s="145">
        <f>O1250*H1250</f>
        <v>0</v>
      </c>
      <c r="Q1250" s="145">
        <v>0</v>
      </c>
      <c r="R1250" s="145">
        <f>Q1250*H1250</f>
        <v>0</v>
      </c>
      <c r="S1250" s="145">
        <v>8.9999999999999993E-3</v>
      </c>
      <c r="T1250" s="146">
        <f>S1250*H1250</f>
        <v>0.89999999999999991</v>
      </c>
      <c r="AR1250" s="147" t="s">
        <v>200</v>
      </c>
      <c r="AT1250" s="147" t="s">
        <v>195</v>
      </c>
      <c r="AU1250" s="147" t="s">
        <v>201</v>
      </c>
      <c r="AY1250" s="17" t="s">
        <v>191</v>
      </c>
      <c r="BE1250" s="148">
        <f>IF(N1250="základní",J1250,0)</f>
        <v>0</v>
      </c>
      <c r="BF1250" s="148">
        <f>IF(N1250="snížená",J1250,0)</f>
        <v>0</v>
      </c>
      <c r="BG1250" s="148">
        <f>IF(N1250="zákl. přenesená",J1250,0)</f>
        <v>0</v>
      </c>
      <c r="BH1250" s="148">
        <f>IF(N1250="sníž. přenesená",J1250,0)</f>
        <v>0</v>
      </c>
      <c r="BI1250" s="148">
        <f>IF(N1250="nulová",J1250,0)</f>
        <v>0</v>
      </c>
      <c r="BJ1250" s="17" t="s">
        <v>83</v>
      </c>
      <c r="BK1250" s="148">
        <f>ROUND(I1250*H1250,2)</f>
        <v>0</v>
      </c>
      <c r="BL1250" s="17" t="s">
        <v>200</v>
      </c>
      <c r="BM1250" s="147" t="s">
        <v>1053</v>
      </c>
    </row>
    <row r="1251" spans="2:65" s="1" customFormat="1">
      <c r="B1251" s="32"/>
      <c r="D1251" s="149" t="s">
        <v>203</v>
      </c>
      <c r="F1251" s="150" t="s">
        <v>1054</v>
      </c>
      <c r="I1251" s="151"/>
      <c r="L1251" s="32"/>
      <c r="M1251" s="152"/>
      <c r="T1251" s="56"/>
      <c r="AT1251" s="17" t="s">
        <v>203</v>
      </c>
      <c r="AU1251" s="17" t="s">
        <v>201</v>
      </c>
    </row>
    <row r="1252" spans="2:65" s="12" customFormat="1">
      <c r="B1252" s="153"/>
      <c r="D1252" s="154" t="s">
        <v>205</v>
      </c>
      <c r="E1252" s="155" t="s">
        <v>1</v>
      </c>
      <c r="F1252" s="156" t="s">
        <v>347</v>
      </c>
      <c r="H1252" s="155" t="s">
        <v>1</v>
      </c>
      <c r="I1252" s="157"/>
      <c r="L1252" s="153"/>
      <c r="M1252" s="158"/>
      <c r="T1252" s="159"/>
      <c r="AT1252" s="155" t="s">
        <v>205</v>
      </c>
      <c r="AU1252" s="155" t="s">
        <v>201</v>
      </c>
      <c r="AV1252" s="12" t="s">
        <v>83</v>
      </c>
      <c r="AW1252" s="12" t="s">
        <v>34</v>
      </c>
      <c r="AX1252" s="12" t="s">
        <v>76</v>
      </c>
      <c r="AY1252" s="155" t="s">
        <v>191</v>
      </c>
    </row>
    <row r="1253" spans="2:65" s="12" customFormat="1">
      <c r="B1253" s="153"/>
      <c r="D1253" s="154" t="s">
        <v>205</v>
      </c>
      <c r="E1253" s="155" t="s">
        <v>1</v>
      </c>
      <c r="F1253" s="156" t="s">
        <v>207</v>
      </c>
      <c r="H1253" s="155" t="s">
        <v>1</v>
      </c>
      <c r="I1253" s="157"/>
      <c r="L1253" s="153"/>
      <c r="M1253" s="158"/>
      <c r="T1253" s="159"/>
      <c r="AT1253" s="155" t="s">
        <v>205</v>
      </c>
      <c r="AU1253" s="155" t="s">
        <v>201</v>
      </c>
      <c r="AV1253" s="12" t="s">
        <v>83</v>
      </c>
      <c r="AW1253" s="12" t="s">
        <v>34</v>
      </c>
      <c r="AX1253" s="12" t="s">
        <v>76</v>
      </c>
      <c r="AY1253" s="155" t="s">
        <v>191</v>
      </c>
    </row>
    <row r="1254" spans="2:65" s="12" customFormat="1">
      <c r="B1254" s="153"/>
      <c r="D1254" s="154" t="s">
        <v>205</v>
      </c>
      <c r="E1254" s="155" t="s">
        <v>1</v>
      </c>
      <c r="F1254" s="156" t="s">
        <v>208</v>
      </c>
      <c r="H1254" s="155" t="s">
        <v>1</v>
      </c>
      <c r="I1254" s="157"/>
      <c r="L1254" s="153"/>
      <c r="M1254" s="158"/>
      <c r="T1254" s="159"/>
      <c r="AT1254" s="155" t="s">
        <v>205</v>
      </c>
      <c r="AU1254" s="155" t="s">
        <v>201</v>
      </c>
      <c r="AV1254" s="12" t="s">
        <v>83</v>
      </c>
      <c r="AW1254" s="12" t="s">
        <v>34</v>
      </c>
      <c r="AX1254" s="12" t="s">
        <v>76</v>
      </c>
      <c r="AY1254" s="155" t="s">
        <v>191</v>
      </c>
    </row>
    <row r="1255" spans="2:65" s="13" customFormat="1">
      <c r="B1255" s="160"/>
      <c r="D1255" s="154" t="s">
        <v>205</v>
      </c>
      <c r="E1255" s="161" t="s">
        <v>1</v>
      </c>
      <c r="F1255" s="162" t="s">
        <v>1055</v>
      </c>
      <c r="H1255" s="163">
        <v>100</v>
      </c>
      <c r="I1255" s="164"/>
      <c r="L1255" s="160"/>
      <c r="M1255" s="165"/>
      <c r="T1255" s="166"/>
      <c r="AT1255" s="161" t="s">
        <v>205</v>
      </c>
      <c r="AU1255" s="161" t="s">
        <v>201</v>
      </c>
      <c r="AV1255" s="13" t="s">
        <v>85</v>
      </c>
      <c r="AW1255" s="13" t="s">
        <v>34</v>
      </c>
      <c r="AX1255" s="13" t="s">
        <v>76</v>
      </c>
      <c r="AY1255" s="161" t="s">
        <v>191</v>
      </c>
    </row>
    <row r="1256" spans="2:65" s="14" customFormat="1">
      <c r="B1256" s="167"/>
      <c r="D1256" s="154" t="s">
        <v>205</v>
      </c>
      <c r="E1256" s="168" t="s">
        <v>1</v>
      </c>
      <c r="F1256" s="169" t="s">
        <v>217</v>
      </c>
      <c r="H1256" s="170">
        <v>100</v>
      </c>
      <c r="I1256" s="171"/>
      <c r="L1256" s="167"/>
      <c r="M1256" s="172"/>
      <c r="T1256" s="173"/>
      <c r="AT1256" s="168" t="s">
        <v>205</v>
      </c>
      <c r="AU1256" s="168" t="s">
        <v>201</v>
      </c>
      <c r="AV1256" s="14" t="s">
        <v>200</v>
      </c>
      <c r="AW1256" s="14" t="s">
        <v>34</v>
      </c>
      <c r="AX1256" s="14" t="s">
        <v>83</v>
      </c>
      <c r="AY1256" s="168" t="s">
        <v>191</v>
      </c>
    </row>
    <row r="1257" spans="2:65" s="1" customFormat="1" ht="26.45" customHeight="1">
      <c r="B1257" s="32"/>
      <c r="C1257" s="136" t="s">
        <v>1056</v>
      </c>
      <c r="D1257" s="136" t="s">
        <v>195</v>
      </c>
      <c r="E1257" s="137" t="s">
        <v>1057</v>
      </c>
      <c r="F1257" s="138" t="s">
        <v>1058</v>
      </c>
      <c r="G1257" s="139" t="s">
        <v>403</v>
      </c>
      <c r="H1257" s="140">
        <v>30</v>
      </c>
      <c r="I1257" s="141"/>
      <c r="J1257" s="142">
        <f>ROUND(I1257*H1257,2)</f>
        <v>0</v>
      </c>
      <c r="K1257" s="138" t="s">
        <v>199</v>
      </c>
      <c r="L1257" s="32"/>
      <c r="M1257" s="143" t="s">
        <v>1</v>
      </c>
      <c r="N1257" s="144" t="s">
        <v>41</v>
      </c>
      <c r="P1257" s="145">
        <f>O1257*H1257</f>
        <v>0</v>
      </c>
      <c r="Q1257" s="145">
        <v>0</v>
      </c>
      <c r="R1257" s="145">
        <f>Q1257*H1257</f>
        <v>0</v>
      </c>
      <c r="S1257" s="145">
        <v>1.2999999999999999E-2</v>
      </c>
      <c r="T1257" s="146">
        <f>S1257*H1257</f>
        <v>0.38999999999999996</v>
      </c>
      <c r="AR1257" s="147" t="s">
        <v>200</v>
      </c>
      <c r="AT1257" s="147" t="s">
        <v>195</v>
      </c>
      <c r="AU1257" s="147" t="s">
        <v>201</v>
      </c>
      <c r="AY1257" s="17" t="s">
        <v>191</v>
      </c>
      <c r="BE1257" s="148">
        <f>IF(N1257="základní",J1257,0)</f>
        <v>0</v>
      </c>
      <c r="BF1257" s="148">
        <f>IF(N1257="snížená",J1257,0)</f>
        <v>0</v>
      </c>
      <c r="BG1257" s="148">
        <f>IF(N1257="zákl. přenesená",J1257,0)</f>
        <v>0</v>
      </c>
      <c r="BH1257" s="148">
        <f>IF(N1257="sníž. přenesená",J1257,0)</f>
        <v>0</v>
      </c>
      <c r="BI1257" s="148">
        <f>IF(N1257="nulová",J1257,0)</f>
        <v>0</v>
      </c>
      <c r="BJ1257" s="17" t="s">
        <v>83</v>
      </c>
      <c r="BK1257" s="148">
        <f>ROUND(I1257*H1257,2)</f>
        <v>0</v>
      </c>
      <c r="BL1257" s="17" t="s">
        <v>200</v>
      </c>
      <c r="BM1257" s="147" t="s">
        <v>1059</v>
      </c>
    </row>
    <row r="1258" spans="2:65" s="1" customFormat="1">
      <c r="B1258" s="32"/>
      <c r="D1258" s="149" t="s">
        <v>203</v>
      </c>
      <c r="F1258" s="150" t="s">
        <v>1060</v>
      </c>
      <c r="I1258" s="151"/>
      <c r="L1258" s="32"/>
      <c r="M1258" s="152"/>
      <c r="T1258" s="56"/>
      <c r="AT1258" s="17" t="s">
        <v>203</v>
      </c>
      <c r="AU1258" s="17" t="s">
        <v>201</v>
      </c>
    </row>
    <row r="1259" spans="2:65" s="12" customFormat="1">
      <c r="B1259" s="153"/>
      <c r="D1259" s="154" t="s">
        <v>205</v>
      </c>
      <c r="E1259" s="155" t="s">
        <v>1</v>
      </c>
      <c r="F1259" s="156" t="s">
        <v>347</v>
      </c>
      <c r="H1259" s="155" t="s">
        <v>1</v>
      </c>
      <c r="I1259" s="157"/>
      <c r="L1259" s="153"/>
      <c r="M1259" s="158"/>
      <c r="T1259" s="159"/>
      <c r="AT1259" s="155" t="s">
        <v>205</v>
      </c>
      <c r="AU1259" s="155" t="s">
        <v>201</v>
      </c>
      <c r="AV1259" s="12" t="s">
        <v>83</v>
      </c>
      <c r="AW1259" s="12" t="s">
        <v>34</v>
      </c>
      <c r="AX1259" s="12" t="s">
        <v>76</v>
      </c>
      <c r="AY1259" s="155" t="s">
        <v>191</v>
      </c>
    </row>
    <row r="1260" spans="2:65" s="12" customFormat="1">
      <c r="B1260" s="153"/>
      <c r="D1260" s="154" t="s">
        <v>205</v>
      </c>
      <c r="E1260" s="155" t="s">
        <v>1</v>
      </c>
      <c r="F1260" s="156" t="s">
        <v>207</v>
      </c>
      <c r="H1260" s="155" t="s">
        <v>1</v>
      </c>
      <c r="I1260" s="157"/>
      <c r="L1260" s="153"/>
      <c r="M1260" s="158"/>
      <c r="T1260" s="159"/>
      <c r="AT1260" s="155" t="s">
        <v>205</v>
      </c>
      <c r="AU1260" s="155" t="s">
        <v>201</v>
      </c>
      <c r="AV1260" s="12" t="s">
        <v>83</v>
      </c>
      <c r="AW1260" s="12" t="s">
        <v>34</v>
      </c>
      <c r="AX1260" s="12" t="s">
        <v>76</v>
      </c>
      <c r="AY1260" s="155" t="s">
        <v>191</v>
      </c>
    </row>
    <row r="1261" spans="2:65" s="12" customFormat="1">
      <c r="B1261" s="153"/>
      <c r="D1261" s="154" t="s">
        <v>205</v>
      </c>
      <c r="E1261" s="155" t="s">
        <v>1</v>
      </c>
      <c r="F1261" s="156" t="s">
        <v>208</v>
      </c>
      <c r="H1261" s="155" t="s">
        <v>1</v>
      </c>
      <c r="I1261" s="157"/>
      <c r="L1261" s="153"/>
      <c r="M1261" s="158"/>
      <c r="T1261" s="159"/>
      <c r="AT1261" s="155" t="s">
        <v>205</v>
      </c>
      <c r="AU1261" s="155" t="s">
        <v>201</v>
      </c>
      <c r="AV1261" s="12" t="s">
        <v>83</v>
      </c>
      <c r="AW1261" s="12" t="s">
        <v>34</v>
      </c>
      <c r="AX1261" s="12" t="s">
        <v>76</v>
      </c>
      <c r="AY1261" s="155" t="s">
        <v>191</v>
      </c>
    </row>
    <row r="1262" spans="2:65" s="13" customFormat="1">
      <c r="B1262" s="160"/>
      <c r="D1262" s="154" t="s">
        <v>205</v>
      </c>
      <c r="E1262" s="161" t="s">
        <v>1</v>
      </c>
      <c r="F1262" s="162" t="s">
        <v>1061</v>
      </c>
      <c r="H1262" s="163">
        <v>30</v>
      </c>
      <c r="I1262" s="164"/>
      <c r="L1262" s="160"/>
      <c r="M1262" s="165"/>
      <c r="T1262" s="166"/>
      <c r="AT1262" s="161" t="s">
        <v>205</v>
      </c>
      <c r="AU1262" s="161" t="s">
        <v>201</v>
      </c>
      <c r="AV1262" s="13" t="s">
        <v>85</v>
      </c>
      <c r="AW1262" s="13" t="s">
        <v>34</v>
      </c>
      <c r="AX1262" s="13" t="s">
        <v>76</v>
      </c>
      <c r="AY1262" s="161" t="s">
        <v>191</v>
      </c>
    </row>
    <row r="1263" spans="2:65" s="14" customFormat="1">
      <c r="B1263" s="167"/>
      <c r="D1263" s="154" t="s">
        <v>205</v>
      </c>
      <c r="E1263" s="168" t="s">
        <v>1</v>
      </c>
      <c r="F1263" s="169" t="s">
        <v>217</v>
      </c>
      <c r="H1263" s="170">
        <v>30</v>
      </c>
      <c r="I1263" s="171"/>
      <c r="L1263" s="167"/>
      <c r="M1263" s="172"/>
      <c r="T1263" s="173"/>
      <c r="AT1263" s="168" t="s">
        <v>205</v>
      </c>
      <c r="AU1263" s="168" t="s">
        <v>201</v>
      </c>
      <c r="AV1263" s="14" t="s">
        <v>200</v>
      </c>
      <c r="AW1263" s="14" t="s">
        <v>34</v>
      </c>
      <c r="AX1263" s="14" t="s">
        <v>83</v>
      </c>
      <c r="AY1263" s="168" t="s">
        <v>191</v>
      </c>
    </row>
    <row r="1264" spans="2:65" s="1" customFormat="1" ht="26.45" customHeight="1">
      <c r="B1264" s="32"/>
      <c r="C1264" s="136" t="s">
        <v>1062</v>
      </c>
      <c r="D1264" s="136" t="s">
        <v>195</v>
      </c>
      <c r="E1264" s="137" t="s">
        <v>1063</v>
      </c>
      <c r="F1264" s="138" t="s">
        <v>1064</v>
      </c>
      <c r="G1264" s="139" t="s">
        <v>403</v>
      </c>
      <c r="H1264" s="140">
        <v>80</v>
      </c>
      <c r="I1264" s="141"/>
      <c r="J1264" s="142">
        <f>ROUND(I1264*H1264,2)</f>
        <v>0</v>
      </c>
      <c r="K1264" s="138" t="s">
        <v>199</v>
      </c>
      <c r="L1264" s="32"/>
      <c r="M1264" s="143" t="s">
        <v>1</v>
      </c>
      <c r="N1264" s="144" t="s">
        <v>41</v>
      </c>
      <c r="P1264" s="145">
        <f>O1264*H1264</f>
        <v>0</v>
      </c>
      <c r="Q1264" s="145">
        <v>0</v>
      </c>
      <c r="R1264" s="145">
        <f>Q1264*H1264</f>
        <v>0</v>
      </c>
      <c r="S1264" s="145">
        <v>8.9999999999999993E-3</v>
      </c>
      <c r="T1264" s="146">
        <f>S1264*H1264</f>
        <v>0.72</v>
      </c>
      <c r="AR1264" s="147" t="s">
        <v>200</v>
      </c>
      <c r="AT1264" s="147" t="s">
        <v>195</v>
      </c>
      <c r="AU1264" s="147" t="s">
        <v>201</v>
      </c>
      <c r="AY1264" s="17" t="s">
        <v>191</v>
      </c>
      <c r="BE1264" s="148">
        <f>IF(N1264="základní",J1264,0)</f>
        <v>0</v>
      </c>
      <c r="BF1264" s="148">
        <f>IF(N1264="snížená",J1264,0)</f>
        <v>0</v>
      </c>
      <c r="BG1264" s="148">
        <f>IF(N1264="zákl. přenesená",J1264,0)</f>
        <v>0</v>
      </c>
      <c r="BH1264" s="148">
        <f>IF(N1264="sníž. přenesená",J1264,0)</f>
        <v>0</v>
      </c>
      <c r="BI1264" s="148">
        <f>IF(N1264="nulová",J1264,0)</f>
        <v>0</v>
      </c>
      <c r="BJ1264" s="17" t="s">
        <v>83</v>
      </c>
      <c r="BK1264" s="148">
        <f>ROUND(I1264*H1264,2)</f>
        <v>0</v>
      </c>
      <c r="BL1264" s="17" t="s">
        <v>200</v>
      </c>
      <c r="BM1264" s="147" t="s">
        <v>1065</v>
      </c>
    </row>
    <row r="1265" spans="2:65" s="1" customFormat="1">
      <c r="B1265" s="32"/>
      <c r="D1265" s="149" t="s">
        <v>203</v>
      </c>
      <c r="F1265" s="150" t="s">
        <v>1066</v>
      </c>
      <c r="I1265" s="151"/>
      <c r="L1265" s="32"/>
      <c r="M1265" s="152"/>
      <c r="T1265" s="56"/>
      <c r="AT1265" s="17" t="s">
        <v>203</v>
      </c>
      <c r="AU1265" s="17" t="s">
        <v>201</v>
      </c>
    </row>
    <row r="1266" spans="2:65" s="12" customFormat="1">
      <c r="B1266" s="153"/>
      <c r="D1266" s="154" t="s">
        <v>205</v>
      </c>
      <c r="E1266" s="155" t="s">
        <v>1</v>
      </c>
      <c r="F1266" s="156" t="s">
        <v>347</v>
      </c>
      <c r="H1266" s="155" t="s">
        <v>1</v>
      </c>
      <c r="I1266" s="157"/>
      <c r="L1266" s="153"/>
      <c r="M1266" s="158"/>
      <c r="T1266" s="159"/>
      <c r="AT1266" s="155" t="s">
        <v>205</v>
      </c>
      <c r="AU1266" s="155" t="s">
        <v>201</v>
      </c>
      <c r="AV1266" s="12" t="s">
        <v>83</v>
      </c>
      <c r="AW1266" s="12" t="s">
        <v>34</v>
      </c>
      <c r="AX1266" s="12" t="s">
        <v>76</v>
      </c>
      <c r="AY1266" s="155" t="s">
        <v>191</v>
      </c>
    </row>
    <row r="1267" spans="2:65" s="12" customFormat="1">
      <c r="B1267" s="153"/>
      <c r="D1267" s="154" t="s">
        <v>205</v>
      </c>
      <c r="E1267" s="155" t="s">
        <v>1</v>
      </c>
      <c r="F1267" s="156" t="s">
        <v>207</v>
      </c>
      <c r="H1267" s="155" t="s">
        <v>1</v>
      </c>
      <c r="I1267" s="157"/>
      <c r="L1267" s="153"/>
      <c r="M1267" s="158"/>
      <c r="T1267" s="159"/>
      <c r="AT1267" s="155" t="s">
        <v>205</v>
      </c>
      <c r="AU1267" s="155" t="s">
        <v>201</v>
      </c>
      <c r="AV1267" s="12" t="s">
        <v>83</v>
      </c>
      <c r="AW1267" s="12" t="s">
        <v>34</v>
      </c>
      <c r="AX1267" s="12" t="s">
        <v>76</v>
      </c>
      <c r="AY1267" s="155" t="s">
        <v>191</v>
      </c>
    </row>
    <row r="1268" spans="2:65" s="12" customFormat="1">
      <c r="B1268" s="153"/>
      <c r="D1268" s="154" t="s">
        <v>205</v>
      </c>
      <c r="E1268" s="155" t="s">
        <v>1</v>
      </c>
      <c r="F1268" s="156" t="s">
        <v>208</v>
      </c>
      <c r="H1268" s="155" t="s">
        <v>1</v>
      </c>
      <c r="I1268" s="157"/>
      <c r="L1268" s="153"/>
      <c r="M1268" s="158"/>
      <c r="T1268" s="159"/>
      <c r="AT1268" s="155" t="s">
        <v>205</v>
      </c>
      <c r="AU1268" s="155" t="s">
        <v>201</v>
      </c>
      <c r="AV1268" s="12" t="s">
        <v>83</v>
      </c>
      <c r="AW1268" s="12" t="s">
        <v>34</v>
      </c>
      <c r="AX1268" s="12" t="s">
        <v>76</v>
      </c>
      <c r="AY1268" s="155" t="s">
        <v>191</v>
      </c>
    </row>
    <row r="1269" spans="2:65" s="13" customFormat="1">
      <c r="B1269" s="160"/>
      <c r="D1269" s="154" t="s">
        <v>205</v>
      </c>
      <c r="E1269" s="161" t="s">
        <v>1</v>
      </c>
      <c r="F1269" s="162" t="s">
        <v>1067</v>
      </c>
      <c r="H1269" s="163">
        <v>80</v>
      </c>
      <c r="I1269" s="164"/>
      <c r="L1269" s="160"/>
      <c r="M1269" s="165"/>
      <c r="T1269" s="166"/>
      <c r="AT1269" s="161" t="s">
        <v>205</v>
      </c>
      <c r="AU1269" s="161" t="s">
        <v>201</v>
      </c>
      <c r="AV1269" s="13" t="s">
        <v>85</v>
      </c>
      <c r="AW1269" s="13" t="s">
        <v>34</v>
      </c>
      <c r="AX1269" s="13" t="s">
        <v>76</v>
      </c>
      <c r="AY1269" s="161" t="s">
        <v>191</v>
      </c>
    </row>
    <row r="1270" spans="2:65" s="14" customFormat="1">
      <c r="B1270" s="167"/>
      <c r="D1270" s="154" t="s">
        <v>205</v>
      </c>
      <c r="E1270" s="168" t="s">
        <v>1</v>
      </c>
      <c r="F1270" s="169" t="s">
        <v>217</v>
      </c>
      <c r="H1270" s="170">
        <v>80</v>
      </c>
      <c r="I1270" s="171"/>
      <c r="L1270" s="167"/>
      <c r="M1270" s="172"/>
      <c r="T1270" s="173"/>
      <c r="AT1270" s="168" t="s">
        <v>205</v>
      </c>
      <c r="AU1270" s="168" t="s">
        <v>201</v>
      </c>
      <c r="AV1270" s="14" t="s">
        <v>200</v>
      </c>
      <c r="AW1270" s="14" t="s">
        <v>34</v>
      </c>
      <c r="AX1270" s="14" t="s">
        <v>83</v>
      </c>
      <c r="AY1270" s="168" t="s">
        <v>191</v>
      </c>
    </row>
    <row r="1271" spans="2:65" s="1" customFormat="1" ht="26.45" customHeight="1">
      <c r="B1271" s="32"/>
      <c r="C1271" s="136" t="s">
        <v>1068</v>
      </c>
      <c r="D1271" s="136" t="s">
        <v>195</v>
      </c>
      <c r="E1271" s="137" t="s">
        <v>1069</v>
      </c>
      <c r="F1271" s="138" t="s">
        <v>1070</v>
      </c>
      <c r="G1271" s="139" t="s">
        <v>403</v>
      </c>
      <c r="H1271" s="140">
        <v>15</v>
      </c>
      <c r="I1271" s="141"/>
      <c r="J1271" s="142">
        <f>ROUND(I1271*H1271,2)</f>
        <v>0</v>
      </c>
      <c r="K1271" s="138" t="s">
        <v>199</v>
      </c>
      <c r="L1271" s="32"/>
      <c r="M1271" s="143" t="s">
        <v>1</v>
      </c>
      <c r="N1271" s="144" t="s">
        <v>41</v>
      </c>
      <c r="P1271" s="145">
        <f>O1271*H1271</f>
        <v>0</v>
      </c>
      <c r="Q1271" s="145">
        <v>0</v>
      </c>
      <c r="R1271" s="145">
        <f>Q1271*H1271</f>
        <v>0</v>
      </c>
      <c r="S1271" s="145">
        <v>1.7999999999999999E-2</v>
      </c>
      <c r="T1271" s="146">
        <f>S1271*H1271</f>
        <v>0.26999999999999996</v>
      </c>
      <c r="AR1271" s="147" t="s">
        <v>200</v>
      </c>
      <c r="AT1271" s="147" t="s">
        <v>195</v>
      </c>
      <c r="AU1271" s="147" t="s">
        <v>201</v>
      </c>
      <c r="AY1271" s="17" t="s">
        <v>191</v>
      </c>
      <c r="BE1271" s="148">
        <f>IF(N1271="základní",J1271,0)</f>
        <v>0</v>
      </c>
      <c r="BF1271" s="148">
        <f>IF(N1271="snížená",J1271,0)</f>
        <v>0</v>
      </c>
      <c r="BG1271" s="148">
        <f>IF(N1271="zákl. přenesená",J1271,0)</f>
        <v>0</v>
      </c>
      <c r="BH1271" s="148">
        <f>IF(N1271="sníž. přenesená",J1271,0)</f>
        <v>0</v>
      </c>
      <c r="BI1271" s="148">
        <f>IF(N1271="nulová",J1271,0)</f>
        <v>0</v>
      </c>
      <c r="BJ1271" s="17" t="s">
        <v>83</v>
      </c>
      <c r="BK1271" s="148">
        <f>ROUND(I1271*H1271,2)</f>
        <v>0</v>
      </c>
      <c r="BL1271" s="17" t="s">
        <v>200</v>
      </c>
      <c r="BM1271" s="147" t="s">
        <v>1071</v>
      </c>
    </row>
    <row r="1272" spans="2:65" s="1" customFormat="1">
      <c r="B1272" s="32"/>
      <c r="D1272" s="149" t="s">
        <v>203</v>
      </c>
      <c r="F1272" s="150" t="s">
        <v>1072</v>
      </c>
      <c r="I1272" s="151"/>
      <c r="L1272" s="32"/>
      <c r="M1272" s="152"/>
      <c r="T1272" s="56"/>
      <c r="AT1272" s="17" t="s">
        <v>203</v>
      </c>
      <c r="AU1272" s="17" t="s">
        <v>201</v>
      </c>
    </row>
    <row r="1273" spans="2:65" s="12" customFormat="1">
      <c r="B1273" s="153"/>
      <c r="D1273" s="154" t="s">
        <v>205</v>
      </c>
      <c r="E1273" s="155" t="s">
        <v>1</v>
      </c>
      <c r="F1273" s="156" t="s">
        <v>347</v>
      </c>
      <c r="H1273" s="155" t="s">
        <v>1</v>
      </c>
      <c r="I1273" s="157"/>
      <c r="L1273" s="153"/>
      <c r="M1273" s="158"/>
      <c r="T1273" s="159"/>
      <c r="AT1273" s="155" t="s">
        <v>205</v>
      </c>
      <c r="AU1273" s="155" t="s">
        <v>201</v>
      </c>
      <c r="AV1273" s="12" t="s">
        <v>83</v>
      </c>
      <c r="AW1273" s="12" t="s">
        <v>34</v>
      </c>
      <c r="AX1273" s="12" t="s">
        <v>76</v>
      </c>
      <c r="AY1273" s="155" t="s">
        <v>191</v>
      </c>
    </row>
    <row r="1274" spans="2:65" s="12" customFormat="1">
      <c r="B1274" s="153"/>
      <c r="D1274" s="154" t="s">
        <v>205</v>
      </c>
      <c r="E1274" s="155" t="s">
        <v>1</v>
      </c>
      <c r="F1274" s="156" t="s">
        <v>207</v>
      </c>
      <c r="H1274" s="155" t="s">
        <v>1</v>
      </c>
      <c r="I1274" s="157"/>
      <c r="L1274" s="153"/>
      <c r="M1274" s="158"/>
      <c r="T1274" s="159"/>
      <c r="AT1274" s="155" t="s">
        <v>205</v>
      </c>
      <c r="AU1274" s="155" t="s">
        <v>201</v>
      </c>
      <c r="AV1274" s="12" t="s">
        <v>83</v>
      </c>
      <c r="AW1274" s="12" t="s">
        <v>34</v>
      </c>
      <c r="AX1274" s="12" t="s">
        <v>76</v>
      </c>
      <c r="AY1274" s="155" t="s">
        <v>191</v>
      </c>
    </row>
    <row r="1275" spans="2:65" s="12" customFormat="1">
      <c r="B1275" s="153"/>
      <c r="D1275" s="154" t="s">
        <v>205</v>
      </c>
      <c r="E1275" s="155" t="s">
        <v>1</v>
      </c>
      <c r="F1275" s="156" t="s">
        <v>208</v>
      </c>
      <c r="H1275" s="155" t="s">
        <v>1</v>
      </c>
      <c r="I1275" s="157"/>
      <c r="L1275" s="153"/>
      <c r="M1275" s="158"/>
      <c r="T1275" s="159"/>
      <c r="AT1275" s="155" t="s">
        <v>205</v>
      </c>
      <c r="AU1275" s="155" t="s">
        <v>201</v>
      </c>
      <c r="AV1275" s="12" t="s">
        <v>83</v>
      </c>
      <c r="AW1275" s="12" t="s">
        <v>34</v>
      </c>
      <c r="AX1275" s="12" t="s">
        <v>76</v>
      </c>
      <c r="AY1275" s="155" t="s">
        <v>191</v>
      </c>
    </row>
    <row r="1276" spans="2:65" s="13" customFormat="1">
      <c r="B1276" s="160"/>
      <c r="D1276" s="154" t="s">
        <v>205</v>
      </c>
      <c r="E1276" s="161" t="s">
        <v>1</v>
      </c>
      <c r="F1276" s="162" t="s">
        <v>1073</v>
      </c>
      <c r="H1276" s="163">
        <v>15</v>
      </c>
      <c r="I1276" s="164"/>
      <c r="L1276" s="160"/>
      <c r="M1276" s="165"/>
      <c r="T1276" s="166"/>
      <c r="AT1276" s="161" t="s">
        <v>205</v>
      </c>
      <c r="AU1276" s="161" t="s">
        <v>201</v>
      </c>
      <c r="AV1276" s="13" t="s">
        <v>85</v>
      </c>
      <c r="AW1276" s="13" t="s">
        <v>34</v>
      </c>
      <c r="AX1276" s="13" t="s">
        <v>76</v>
      </c>
      <c r="AY1276" s="161" t="s">
        <v>191</v>
      </c>
    </row>
    <row r="1277" spans="2:65" s="14" customFormat="1">
      <c r="B1277" s="167"/>
      <c r="D1277" s="154" t="s">
        <v>205</v>
      </c>
      <c r="E1277" s="168" t="s">
        <v>1</v>
      </c>
      <c r="F1277" s="169" t="s">
        <v>217</v>
      </c>
      <c r="H1277" s="170">
        <v>15</v>
      </c>
      <c r="I1277" s="171"/>
      <c r="L1277" s="167"/>
      <c r="M1277" s="172"/>
      <c r="T1277" s="173"/>
      <c r="AT1277" s="168" t="s">
        <v>205</v>
      </c>
      <c r="AU1277" s="168" t="s">
        <v>201</v>
      </c>
      <c r="AV1277" s="14" t="s">
        <v>200</v>
      </c>
      <c r="AW1277" s="14" t="s">
        <v>34</v>
      </c>
      <c r="AX1277" s="14" t="s">
        <v>83</v>
      </c>
      <c r="AY1277" s="168" t="s">
        <v>191</v>
      </c>
    </row>
    <row r="1278" spans="2:65" s="1" customFormat="1" ht="26.45" customHeight="1">
      <c r="B1278" s="32"/>
      <c r="C1278" s="136" t="s">
        <v>1074</v>
      </c>
      <c r="D1278" s="136" t="s">
        <v>195</v>
      </c>
      <c r="E1278" s="137" t="s">
        <v>1075</v>
      </c>
      <c r="F1278" s="138" t="s">
        <v>1076</v>
      </c>
      <c r="G1278" s="139" t="s">
        <v>403</v>
      </c>
      <c r="H1278" s="140">
        <v>30</v>
      </c>
      <c r="I1278" s="141"/>
      <c r="J1278" s="142">
        <f>ROUND(I1278*H1278,2)</f>
        <v>0</v>
      </c>
      <c r="K1278" s="138" t="s">
        <v>199</v>
      </c>
      <c r="L1278" s="32"/>
      <c r="M1278" s="143" t="s">
        <v>1</v>
      </c>
      <c r="N1278" s="144" t="s">
        <v>41</v>
      </c>
      <c r="P1278" s="145">
        <f>O1278*H1278</f>
        <v>0</v>
      </c>
      <c r="Q1278" s="145">
        <v>0</v>
      </c>
      <c r="R1278" s="145">
        <f>Q1278*H1278</f>
        <v>0</v>
      </c>
      <c r="S1278" s="145">
        <v>0.04</v>
      </c>
      <c r="T1278" s="146">
        <f>S1278*H1278</f>
        <v>1.2</v>
      </c>
      <c r="AR1278" s="147" t="s">
        <v>200</v>
      </c>
      <c r="AT1278" s="147" t="s">
        <v>195</v>
      </c>
      <c r="AU1278" s="147" t="s">
        <v>201</v>
      </c>
      <c r="AY1278" s="17" t="s">
        <v>191</v>
      </c>
      <c r="BE1278" s="148">
        <f>IF(N1278="základní",J1278,0)</f>
        <v>0</v>
      </c>
      <c r="BF1278" s="148">
        <f>IF(N1278="snížená",J1278,0)</f>
        <v>0</v>
      </c>
      <c r="BG1278" s="148">
        <f>IF(N1278="zákl. přenesená",J1278,0)</f>
        <v>0</v>
      </c>
      <c r="BH1278" s="148">
        <f>IF(N1278="sníž. přenesená",J1278,0)</f>
        <v>0</v>
      </c>
      <c r="BI1278" s="148">
        <f>IF(N1278="nulová",J1278,0)</f>
        <v>0</v>
      </c>
      <c r="BJ1278" s="17" t="s">
        <v>83</v>
      </c>
      <c r="BK1278" s="148">
        <f>ROUND(I1278*H1278,2)</f>
        <v>0</v>
      </c>
      <c r="BL1278" s="17" t="s">
        <v>200</v>
      </c>
      <c r="BM1278" s="147" t="s">
        <v>1077</v>
      </c>
    </row>
    <row r="1279" spans="2:65" s="1" customFormat="1">
      <c r="B1279" s="32"/>
      <c r="D1279" s="149" t="s">
        <v>203</v>
      </c>
      <c r="F1279" s="150" t="s">
        <v>1078</v>
      </c>
      <c r="I1279" s="151"/>
      <c r="L1279" s="32"/>
      <c r="M1279" s="152"/>
      <c r="T1279" s="56"/>
      <c r="AT1279" s="17" t="s">
        <v>203</v>
      </c>
      <c r="AU1279" s="17" t="s">
        <v>201</v>
      </c>
    </row>
    <row r="1280" spans="2:65" s="12" customFormat="1">
      <c r="B1280" s="153"/>
      <c r="D1280" s="154" t="s">
        <v>205</v>
      </c>
      <c r="E1280" s="155" t="s">
        <v>1</v>
      </c>
      <c r="F1280" s="156" t="s">
        <v>347</v>
      </c>
      <c r="H1280" s="155" t="s">
        <v>1</v>
      </c>
      <c r="I1280" s="157"/>
      <c r="L1280" s="153"/>
      <c r="M1280" s="158"/>
      <c r="T1280" s="159"/>
      <c r="AT1280" s="155" t="s">
        <v>205</v>
      </c>
      <c r="AU1280" s="155" t="s">
        <v>201</v>
      </c>
      <c r="AV1280" s="12" t="s">
        <v>83</v>
      </c>
      <c r="AW1280" s="12" t="s">
        <v>34</v>
      </c>
      <c r="AX1280" s="12" t="s">
        <v>76</v>
      </c>
      <c r="AY1280" s="155" t="s">
        <v>191</v>
      </c>
    </row>
    <row r="1281" spans="2:65" s="12" customFormat="1">
      <c r="B1281" s="153"/>
      <c r="D1281" s="154" t="s">
        <v>205</v>
      </c>
      <c r="E1281" s="155" t="s">
        <v>1</v>
      </c>
      <c r="F1281" s="156" t="s">
        <v>207</v>
      </c>
      <c r="H1281" s="155" t="s">
        <v>1</v>
      </c>
      <c r="I1281" s="157"/>
      <c r="L1281" s="153"/>
      <c r="M1281" s="158"/>
      <c r="T1281" s="159"/>
      <c r="AT1281" s="155" t="s">
        <v>205</v>
      </c>
      <c r="AU1281" s="155" t="s">
        <v>201</v>
      </c>
      <c r="AV1281" s="12" t="s">
        <v>83</v>
      </c>
      <c r="AW1281" s="12" t="s">
        <v>34</v>
      </c>
      <c r="AX1281" s="12" t="s">
        <v>76</v>
      </c>
      <c r="AY1281" s="155" t="s">
        <v>191</v>
      </c>
    </row>
    <row r="1282" spans="2:65" s="12" customFormat="1">
      <c r="B1282" s="153"/>
      <c r="D1282" s="154" t="s">
        <v>205</v>
      </c>
      <c r="E1282" s="155" t="s">
        <v>1</v>
      </c>
      <c r="F1282" s="156" t="s">
        <v>208</v>
      </c>
      <c r="H1282" s="155" t="s">
        <v>1</v>
      </c>
      <c r="I1282" s="157"/>
      <c r="L1282" s="153"/>
      <c r="M1282" s="158"/>
      <c r="T1282" s="159"/>
      <c r="AT1282" s="155" t="s">
        <v>205</v>
      </c>
      <c r="AU1282" s="155" t="s">
        <v>201</v>
      </c>
      <c r="AV1282" s="12" t="s">
        <v>83</v>
      </c>
      <c r="AW1282" s="12" t="s">
        <v>34</v>
      </c>
      <c r="AX1282" s="12" t="s">
        <v>76</v>
      </c>
      <c r="AY1282" s="155" t="s">
        <v>191</v>
      </c>
    </row>
    <row r="1283" spans="2:65" s="13" customFormat="1">
      <c r="B1283" s="160"/>
      <c r="D1283" s="154" t="s">
        <v>205</v>
      </c>
      <c r="E1283" s="161" t="s">
        <v>1</v>
      </c>
      <c r="F1283" s="162" t="s">
        <v>1061</v>
      </c>
      <c r="H1283" s="163">
        <v>30</v>
      </c>
      <c r="I1283" s="164"/>
      <c r="L1283" s="160"/>
      <c r="M1283" s="165"/>
      <c r="T1283" s="166"/>
      <c r="AT1283" s="161" t="s">
        <v>205</v>
      </c>
      <c r="AU1283" s="161" t="s">
        <v>201</v>
      </c>
      <c r="AV1283" s="13" t="s">
        <v>85</v>
      </c>
      <c r="AW1283" s="13" t="s">
        <v>34</v>
      </c>
      <c r="AX1283" s="13" t="s">
        <v>76</v>
      </c>
      <c r="AY1283" s="161" t="s">
        <v>191</v>
      </c>
    </row>
    <row r="1284" spans="2:65" s="14" customFormat="1">
      <c r="B1284" s="167"/>
      <c r="D1284" s="154" t="s">
        <v>205</v>
      </c>
      <c r="E1284" s="168" t="s">
        <v>1</v>
      </c>
      <c r="F1284" s="169" t="s">
        <v>217</v>
      </c>
      <c r="H1284" s="170">
        <v>30</v>
      </c>
      <c r="I1284" s="171"/>
      <c r="L1284" s="167"/>
      <c r="M1284" s="172"/>
      <c r="T1284" s="173"/>
      <c r="AT1284" s="168" t="s">
        <v>205</v>
      </c>
      <c r="AU1284" s="168" t="s">
        <v>201</v>
      </c>
      <c r="AV1284" s="14" t="s">
        <v>200</v>
      </c>
      <c r="AW1284" s="14" t="s">
        <v>34</v>
      </c>
      <c r="AX1284" s="14" t="s">
        <v>83</v>
      </c>
      <c r="AY1284" s="168" t="s">
        <v>191</v>
      </c>
    </row>
    <row r="1285" spans="2:65" s="1" customFormat="1" ht="26.45" customHeight="1">
      <c r="B1285" s="32"/>
      <c r="C1285" s="136" t="s">
        <v>1079</v>
      </c>
      <c r="D1285" s="136" t="s">
        <v>195</v>
      </c>
      <c r="E1285" s="137" t="s">
        <v>1080</v>
      </c>
      <c r="F1285" s="138" t="s">
        <v>1081</v>
      </c>
      <c r="G1285" s="139" t="s">
        <v>403</v>
      </c>
      <c r="H1285" s="140">
        <v>6</v>
      </c>
      <c r="I1285" s="141"/>
      <c r="J1285" s="142">
        <f>ROUND(I1285*H1285,2)</f>
        <v>0</v>
      </c>
      <c r="K1285" s="138" t="s">
        <v>199</v>
      </c>
      <c r="L1285" s="32"/>
      <c r="M1285" s="143" t="s">
        <v>1</v>
      </c>
      <c r="N1285" s="144" t="s">
        <v>41</v>
      </c>
      <c r="P1285" s="145">
        <f>O1285*H1285</f>
        <v>0</v>
      </c>
      <c r="Q1285" s="145">
        <v>0</v>
      </c>
      <c r="R1285" s="145">
        <f>Q1285*H1285</f>
        <v>0</v>
      </c>
      <c r="S1285" s="145">
        <v>5.3999999999999999E-2</v>
      </c>
      <c r="T1285" s="146">
        <f>S1285*H1285</f>
        <v>0.32400000000000001</v>
      </c>
      <c r="AR1285" s="147" t="s">
        <v>200</v>
      </c>
      <c r="AT1285" s="147" t="s">
        <v>195</v>
      </c>
      <c r="AU1285" s="147" t="s">
        <v>201</v>
      </c>
      <c r="AY1285" s="17" t="s">
        <v>191</v>
      </c>
      <c r="BE1285" s="148">
        <f>IF(N1285="základní",J1285,0)</f>
        <v>0</v>
      </c>
      <c r="BF1285" s="148">
        <f>IF(N1285="snížená",J1285,0)</f>
        <v>0</v>
      </c>
      <c r="BG1285" s="148">
        <f>IF(N1285="zákl. přenesená",J1285,0)</f>
        <v>0</v>
      </c>
      <c r="BH1285" s="148">
        <f>IF(N1285="sníž. přenesená",J1285,0)</f>
        <v>0</v>
      </c>
      <c r="BI1285" s="148">
        <f>IF(N1285="nulová",J1285,0)</f>
        <v>0</v>
      </c>
      <c r="BJ1285" s="17" t="s">
        <v>83</v>
      </c>
      <c r="BK1285" s="148">
        <f>ROUND(I1285*H1285,2)</f>
        <v>0</v>
      </c>
      <c r="BL1285" s="17" t="s">
        <v>200</v>
      </c>
      <c r="BM1285" s="147" t="s">
        <v>1082</v>
      </c>
    </row>
    <row r="1286" spans="2:65" s="1" customFormat="1">
      <c r="B1286" s="32"/>
      <c r="D1286" s="149" t="s">
        <v>203</v>
      </c>
      <c r="F1286" s="150" t="s">
        <v>1083</v>
      </c>
      <c r="I1286" s="151"/>
      <c r="L1286" s="32"/>
      <c r="M1286" s="152"/>
      <c r="T1286" s="56"/>
      <c r="AT1286" s="17" t="s">
        <v>203</v>
      </c>
      <c r="AU1286" s="17" t="s">
        <v>201</v>
      </c>
    </row>
    <row r="1287" spans="2:65" s="12" customFormat="1">
      <c r="B1287" s="153"/>
      <c r="D1287" s="154" t="s">
        <v>205</v>
      </c>
      <c r="E1287" s="155" t="s">
        <v>1</v>
      </c>
      <c r="F1287" s="156" t="s">
        <v>347</v>
      </c>
      <c r="H1287" s="155" t="s">
        <v>1</v>
      </c>
      <c r="I1287" s="157"/>
      <c r="L1287" s="153"/>
      <c r="M1287" s="158"/>
      <c r="T1287" s="159"/>
      <c r="AT1287" s="155" t="s">
        <v>205</v>
      </c>
      <c r="AU1287" s="155" t="s">
        <v>201</v>
      </c>
      <c r="AV1287" s="12" t="s">
        <v>83</v>
      </c>
      <c r="AW1287" s="12" t="s">
        <v>34</v>
      </c>
      <c r="AX1287" s="12" t="s">
        <v>76</v>
      </c>
      <c r="AY1287" s="155" t="s">
        <v>191</v>
      </c>
    </row>
    <row r="1288" spans="2:65" s="12" customFormat="1">
      <c r="B1288" s="153"/>
      <c r="D1288" s="154" t="s">
        <v>205</v>
      </c>
      <c r="E1288" s="155" t="s">
        <v>1</v>
      </c>
      <c r="F1288" s="156" t="s">
        <v>207</v>
      </c>
      <c r="H1288" s="155" t="s">
        <v>1</v>
      </c>
      <c r="I1288" s="157"/>
      <c r="L1288" s="153"/>
      <c r="M1288" s="158"/>
      <c r="T1288" s="159"/>
      <c r="AT1288" s="155" t="s">
        <v>205</v>
      </c>
      <c r="AU1288" s="155" t="s">
        <v>201</v>
      </c>
      <c r="AV1288" s="12" t="s">
        <v>83</v>
      </c>
      <c r="AW1288" s="12" t="s">
        <v>34</v>
      </c>
      <c r="AX1288" s="12" t="s">
        <v>76</v>
      </c>
      <c r="AY1288" s="155" t="s">
        <v>191</v>
      </c>
    </row>
    <row r="1289" spans="2:65" s="12" customFormat="1">
      <c r="B1289" s="153"/>
      <c r="D1289" s="154" t="s">
        <v>205</v>
      </c>
      <c r="E1289" s="155" t="s">
        <v>1</v>
      </c>
      <c r="F1289" s="156" t="s">
        <v>208</v>
      </c>
      <c r="H1289" s="155" t="s">
        <v>1</v>
      </c>
      <c r="I1289" s="157"/>
      <c r="L1289" s="153"/>
      <c r="M1289" s="158"/>
      <c r="T1289" s="159"/>
      <c r="AT1289" s="155" t="s">
        <v>205</v>
      </c>
      <c r="AU1289" s="155" t="s">
        <v>201</v>
      </c>
      <c r="AV1289" s="12" t="s">
        <v>83</v>
      </c>
      <c r="AW1289" s="12" t="s">
        <v>34</v>
      </c>
      <c r="AX1289" s="12" t="s">
        <v>76</v>
      </c>
      <c r="AY1289" s="155" t="s">
        <v>191</v>
      </c>
    </row>
    <row r="1290" spans="2:65" s="13" customFormat="1">
      <c r="B1290" s="160"/>
      <c r="D1290" s="154" t="s">
        <v>205</v>
      </c>
      <c r="E1290" s="161" t="s">
        <v>1</v>
      </c>
      <c r="F1290" s="162" t="s">
        <v>1084</v>
      </c>
      <c r="H1290" s="163">
        <v>6</v>
      </c>
      <c r="I1290" s="164"/>
      <c r="L1290" s="160"/>
      <c r="M1290" s="165"/>
      <c r="T1290" s="166"/>
      <c r="AT1290" s="161" t="s">
        <v>205</v>
      </c>
      <c r="AU1290" s="161" t="s">
        <v>201</v>
      </c>
      <c r="AV1290" s="13" t="s">
        <v>85</v>
      </c>
      <c r="AW1290" s="13" t="s">
        <v>34</v>
      </c>
      <c r="AX1290" s="13" t="s">
        <v>76</v>
      </c>
      <c r="AY1290" s="161" t="s">
        <v>191</v>
      </c>
    </row>
    <row r="1291" spans="2:65" s="14" customFormat="1">
      <c r="B1291" s="167"/>
      <c r="D1291" s="154" t="s">
        <v>205</v>
      </c>
      <c r="E1291" s="168" t="s">
        <v>1</v>
      </c>
      <c r="F1291" s="169" t="s">
        <v>217</v>
      </c>
      <c r="H1291" s="170">
        <v>6</v>
      </c>
      <c r="I1291" s="171"/>
      <c r="L1291" s="167"/>
      <c r="M1291" s="172"/>
      <c r="T1291" s="173"/>
      <c r="AT1291" s="168" t="s">
        <v>205</v>
      </c>
      <c r="AU1291" s="168" t="s">
        <v>201</v>
      </c>
      <c r="AV1291" s="14" t="s">
        <v>200</v>
      </c>
      <c r="AW1291" s="14" t="s">
        <v>34</v>
      </c>
      <c r="AX1291" s="14" t="s">
        <v>83</v>
      </c>
      <c r="AY1291" s="168" t="s">
        <v>191</v>
      </c>
    </row>
    <row r="1292" spans="2:65" s="1" customFormat="1" ht="26.45" customHeight="1">
      <c r="B1292" s="32"/>
      <c r="C1292" s="136" t="s">
        <v>1085</v>
      </c>
      <c r="D1292" s="136" t="s">
        <v>195</v>
      </c>
      <c r="E1292" s="137" t="s">
        <v>1086</v>
      </c>
      <c r="F1292" s="138" t="s">
        <v>1087</v>
      </c>
      <c r="G1292" s="139" t="s">
        <v>403</v>
      </c>
      <c r="H1292" s="140">
        <v>20</v>
      </c>
      <c r="I1292" s="141"/>
      <c r="J1292" s="142">
        <f>ROUND(I1292*H1292,2)</f>
        <v>0</v>
      </c>
      <c r="K1292" s="138" t="s">
        <v>199</v>
      </c>
      <c r="L1292" s="32"/>
      <c r="M1292" s="143" t="s">
        <v>1</v>
      </c>
      <c r="N1292" s="144" t="s">
        <v>41</v>
      </c>
      <c r="P1292" s="145">
        <f>O1292*H1292</f>
        <v>0</v>
      </c>
      <c r="Q1292" s="145">
        <v>0</v>
      </c>
      <c r="R1292" s="145">
        <f>Q1292*H1292</f>
        <v>0</v>
      </c>
      <c r="S1292" s="145">
        <v>8.0000000000000002E-3</v>
      </c>
      <c r="T1292" s="146">
        <f>S1292*H1292</f>
        <v>0.16</v>
      </c>
      <c r="AR1292" s="147" t="s">
        <v>200</v>
      </c>
      <c r="AT1292" s="147" t="s">
        <v>195</v>
      </c>
      <c r="AU1292" s="147" t="s">
        <v>201</v>
      </c>
      <c r="AY1292" s="17" t="s">
        <v>191</v>
      </c>
      <c r="BE1292" s="148">
        <f>IF(N1292="základní",J1292,0)</f>
        <v>0</v>
      </c>
      <c r="BF1292" s="148">
        <f>IF(N1292="snížená",J1292,0)</f>
        <v>0</v>
      </c>
      <c r="BG1292" s="148">
        <f>IF(N1292="zákl. přenesená",J1292,0)</f>
        <v>0</v>
      </c>
      <c r="BH1292" s="148">
        <f>IF(N1292="sníž. přenesená",J1292,0)</f>
        <v>0</v>
      </c>
      <c r="BI1292" s="148">
        <f>IF(N1292="nulová",J1292,0)</f>
        <v>0</v>
      </c>
      <c r="BJ1292" s="17" t="s">
        <v>83</v>
      </c>
      <c r="BK1292" s="148">
        <f>ROUND(I1292*H1292,2)</f>
        <v>0</v>
      </c>
      <c r="BL1292" s="17" t="s">
        <v>200</v>
      </c>
      <c r="BM1292" s="147" t="s">
        <v>1088</v>
      </c>
    </row>
    <row r="1293" spans="2:65" s="1" customFormat="1">
      <c r="B1293" s="32"/>
      <c r="D1293" s="149" t="s">
        <v>203</v>
      </c>
      <c r="F1293" s="150" t="s">
        <v>1089</v>
      </c>
      <c r="I1293" s="151"/>
      <c r="L1293" s="32"/>
      <c r="M1293" s="152"/>
      <c r="T1293" s="56"/>
      <c r="AT1293" s="17" t="s">
        <v>203</v>
      </c>
      <c r="AU1293" s="17" t="s">
        <v>201</v>
      </c>
    </row>
    <row r="1294" spans="2:65" s="12" customFormat="1">
      <c r="B1294" s="153"/>
      <c r="D1294" s="154" t="s">
        <v>205</v>
      </c>
      <c r="E1294" s="155" t="s">
        <v>1</v>
      </c>
      <c r="F1294" s="156" t="s">
        <v>347</v>
      </c>
      <c r="H1294" s="155" t="s">
        <v>1</v>
      </c>
      <c r="I1294" s="157"/>
      <c r="L1294" s="153"/>
      <c r="M1294" s="158"/>
      <c r="T1294" s="159"/>
      <c r="AT1294" s="155" t="s">
        <v>205</v>
      </c>
      <c r="AU1294" s="155" t="s">
        <v>201</v>
      </c>
      <c r="AV1294" s="12" t="s">
        <v>83</v>
      </c>
      <c r="AW1294" s="12" t="s">
        <v>34</v>
      </c>
      <c r="AX1294" s="12" t="s">
        <v>76</v>
      </c>
      <c r="AY1294" s="155" t="s">
        <v>191</v>
      </c>
    </row>
    <row r="1295" spans="2:65" s="12" customFormat="1">
      <c r="B1295" s="153"/>
      <c r="D1295" s="154" t="s">
        <v>205</v>
      </c>
      <c r="E1295" s="155" t="s">
        <v>1</v>
      </c>
      <c r="F1295" s="156" t="s">
        <v>207</v>
      </c>
      <c r="H1295" s="155" t="s">
        <v>1</v>
      </c>
      <c r="I1295" s="157"/>
      <c r="L1295" s="153"/>
      <c r="M1295" s="158"/>
      <c r="T1295" s="159"/>
      <c r="AT1295" s="155" t="s">
        <v>205</v>
      </c>
      <c r="AU1295" s="155" t="s">
        <v>201</v>
      </c>
      <c r="AV1295" s="12" t="s">
        <v>83</v>
      </c>
      <c r="AW1295" s="12" t="s">
        <v>34</v>
      </c>
      <c r="AX1295" s="12" t="s">
        <v>76</v>
      </c>
      <c r="AY1295" s="155" t="s">
        <v>191</v>
      </c>
    </row>
    <row r="1296" spans="2:65" s="12" customFormat="1">
      <c r="B1296" s="153"/>
      <c r="D1296" s="154" t="s">
        <v>205</v>
      </c>
      <c r="E1296" s="155" t="s">
        <v>1</v>
      </c>
      <c r="F1296" s="156" t="s">
        <v>208</v>
      </c>
      <c r="H1296" s="155" t="s">
        <v>1</v>
      </c>
      <c r="I1296" s="157"/>
      <c r="L1296" s="153"/>
      <c r="M1296" s="158"/>
      <c r="T1296" s="159"/>
      <c r="AT1296" s="155" t="s">
        <v>205</v>
      </c>
      <c r="AU1296" s="155" t="s">
        <v>201</v>
      </c>
      <c r="AV1296" s="12" t="s">
        <v>83</v>
      </c>
      <c r="AW1296" s="12" t="s">
        <v>34</v>
      </c>
      <c r="AX1296" s="12" t="s">
        <v>76</v>
      </c>
      <c r="AY1296" s="155" t="s">
        <v>191</v>
      </c>
    </row>
    <row r="1297" spans="2:65" s="13" customFormat="1">
      <c r="B1297" s="160"/>
      <c r="D1297" s="154" t="s">
        <v>205</v>
      </c>
      <c r="E1297" s="161" t="s">
        <v>1</v>
      </c>
      <c r="F1297" s="162" t="s">
        <v>1090</v>
      </c>
      <c r="H1297" s="163">
        <v>20</v>
      </c>
      <c r="I1297" s="164"/>
      <c r="L1297" s="160"/>
      <c r="M1297" s="165"/>
      <c r="T1297" s="166"/>
      <c r="AT1297" s="161" t="s">
        <v>205</v>
      </c>
      <c r="AU1297" s="161" t="s">
        <v>201</v>
      </c>
      <c r="AV1297" s="13" t="s">
        <v>85</v>
      </c>
      <c r="AW1297" s="13" t="s">
        <v>34</v>
      </c>
      <c r="AX1297" s="13" t="s">
        <v>76</v>
      </c>
      <c r="AY1297" s="161" t="s">
        <v>191</v>
      </c>
    </row>
    <row r="1298" spans="2:65" s="14" customFormat="1">
      <c r="B1298" s="167"/>
      <c r="D1298" s="154" t="s">
        <v>205</v>
      </c>
      <c r="E1298" s="168" t="s">
        <v>1</v>
      </c>
      <c r="F1298" s="169" t="s">
        <v>217</v>
      </c>
      <c r="H1298" s="170">
        <v>20</v>
      </c>
      <c r="I1298" s="171"/>
      <c r="L1298" s="167"/>
      <c r="M1298" s="172"/>
      <c r="T1298" s="173"/>
      <c r="AT1298" s="168" t="s">
        <v>205</v>
      </c>
      <c r="AU1298" s="168" t="s">
        <v>201</v>
      </c>
      <c r="AV1298" s="14" t="s">
        <v>200</v>
      </c>
      <c r="AW1298" s="14" t="s">
        <v>34</v>
      </c>
      <c r="AX1298" s="14" t="s">
        <v>83</v>
      </c>
      <c r="AY1298" s="168" t="s">
        <v>191</v>
      </c>
    </row>
    <row r="1299" spans="2:65" s="1" customFormat="1" ht="26.45" customHeight="1">
      <c r="B1299" s="32"/>
      <c r="C1299" s="136" t="s">
        <v>1091</v>
      </c>
      <c r="D1299" s="136" t="s">
        <v>195</v>
      </c>
      <c r="E1299" s="137" t="s">
        <v>1092</v>
      </c>
      <c r="F1299" s="138" t="s">
        <v>1093</v>
      </c>
      <c r="G1299" s="139" t="s">
        <v>403</v>
      </c>
      <c r="H1299" s="140">
        <v>15</v>
      </c>
      <c r="I1299" s="141"/>
      <c r="J1299" s="142">
        <f>ROUND(I1299*H1299,2)</f>
        <v>0</v>
      </c>
      <c r="K1299" s="138" t="s">
        <v>199</v>
      </c>
      <c r="L1299" s="32"/>
      <c r="M1299" s="143" t="s">
        <v>1</v>
      </c>
      <c r="N1299" s="144" t="s">
        <v>41</v>
      </c>
      <c r="P1299" s="145">
        <f>O1299*H1299</f>
        <v>0</v>
      </c>
      <c r="Q1299" s="145">
        <v>0</v>
      </c>
      <c r="R1299" s="145">
        <f>Q1299*H1299</f>
        <v>0</v>
      </c>
      <c r="S1299" s="145">
        <v>4.5999999999999999E-2</v>
      </c>
      <c r="T1299" s="146">
        <f>S1299*H1299</f>
        <v>0.69</v>
      </c>
      <c r="AR1299" s="147" t="s">
        <v>200</v>
      </c>
      <c r="AT1299" s="147" t="s">
        <v>195</v>
      </c>
      <c r="AU1299" s="147" t="s">
        <v>201</v>
      </c>
      <c r="AY1299" s="17" t="s">
        <v>191</v>
      </c>
      <c r="BE1299" s="148">
        <f>IF(N1299="základní",J1299,0)</f>
        <v>0</v>
      </c>
      <c r="BF1299" s="148">
        <f>IF(N1299="snížená",J1299,0)</f>
        <v>0</v>
      </c>
      <c r="BG1299" s="148">
        <f>IF(N1299="zákl. přenesená",J1299,0)</f>
        <v>0</v>
      </c>
      <c r="BH1299" s="148">
        <f>IF(N1299="sníž. přenesená",J1299,0)</f>
        <v>0</v>
      </c>
      <c r="BI1299" s="148">
        <f>IF(N1299="nulová",J1299,0)</f>
        <v>0</v>
      </c>
      <c r="BJ1299" s="17" t="s">
        <v>83</v>
      </c>
      <c r="BK1299" s="148">
        <f>ROUND(I1299*H1299,2)</f>
        <v>0</v>
      </c>
      <c r="BL1299" s="17" t="s">
        <v>200</v>
      </c>
      <c r="BM1299" s="147" t="s">
        <v>1094</v>
      </c>
    </row>
    <row r="1300" spans="2:65" s="1" customFormat="1">
      <c r="B1300" s="32"/>
      <c r="D1300" s="149" t="s">
        <v>203</v>
      </c>
      <c r="F1300" s="150" t="s">
        <v>1095</v>
      </c>
      <c r="I1300" s="151"/>
      <c r="L1300" s="32"/>
      <c r="M1300" s="152"/>
      <c r="T1300" s="56"/>
      <c r="AT1300" s="17" t="s">
        <v>203</v>
      </c>
      <c r="AU1300" s="17" t="s">
        <v>201</v>
      </c>
    </row>
    <row r="1301" spans="2:65" s="12" customFormat="1">
      <c r="B1301" s="153"/>
      <c r="D1301" s="154" t="s">
        <v>205</v>
      </c>
      <c r="E1301" s="155" t="s">
        <v>1</v>
      </c>
      <c r="F1301" s="156" t="s">
        <v>347</v>
      </c>
      <c r="H1301" s="155" t="s">
        <v>1</v>
      </c>
      <c r="I1301" s="157"/>
      <c r="L1301" s="153"/>
      <c r="M1301" s="158"/>
      <c r="T1301" s="159"/>
      <c r="AT1301" s="155" t="s">
        <v>205</v>
      </c>
      <c r="AU1301" s="155" t="s">
        <v>201</v>
      </c>
      <c r="AV1301" s="12" t="s">
        <v>83</v>
      </c>
      <c r="AW1301" s="12" t="s">
        <v>34</v>
      </c>
      <c r="AX1301" s="12" t="s">
        <v>76</v>
      </c>
      <c r="AY1301" s="155" t="s">
        <v>191</v>
      </c>
    </row>
    <row r="1302" spans="2:65" s="12" customFormat="1">
      <c r="B1302" s="153"/>
      <c r="D1302" s="154" t="s">
        <v>205</v>
      </c>
      <c r="E1302" s="155" t="s">
        <v>1</v>
      </c>
      <c r="F1302" s="156" t="s">
        <v>207</v>
      </c>
      <c r="H1302" s="155" t="s">
        <v>1</v>
      </c>
      <c r="I1302" s="157"/>
      <c r="L1302" s="153"/>
      <c r="M1302" s="158"/>
      <c r="T1302" s="159"/>
      <c r="AT1302" s="155" t="s">
        <v>205</v>
      </c>
      <c r="AU1302" s="155" t="s">
        <v>201</v>
      </c>
      <c r="AV1302" s="12" t="s">
        <v>83</v>
      </c>
      <c r="AW1302" s="12" t="s">
        <v>34</v>
      </c>
      <c r="AX1302" s="12" t="s">
        <v>76</v>
      </c>
      <c r="AY1302" s="155" t="s">
        <v>191</v>
      </c>
    </row>
    <row r="1303" spans="2:65" s="12" customFormat="1">
      <c r="B1303" s="153"/>
      <c r="D1303" s="154" t="s">
        <v>205</v>
      </c>
      <c r="E1303" s="155" t="s">
        <v>1</v>
      </c>
      <c r="F1303" s="156" t="s">
        <v>208</v>
      </c>
      <c r="H1303" s="155" t="s">
        <v>1</v>
      </c>
      <c r="I1303" s="157"/>
      <c r="L1303" s="153"/>
      <c r="M1303" s="158"/>
      <c r="T1303" s="159"/>
      <c r="AT1303" s="155" t="s">
        <v>205</v>
      </c>
      <c r="AU1303" s="155" t="s">
        <v>201</v>
      </c>
      <c r="AV1303" s="12" t="s">
        <v>83</v>
      </c>
      <c r="AW1303" s="12" t="s">
        <v>34</v>
      </c>
      <c r="AX1303" s="12" t="s">
        <v>76</v>
      </c>
      <c r="AY1303" s="155" t="s">
        <v>191</v>
      </c>
    </row>
    <row r="1304" spans="2:65" s="13" customFormat="1">
      <c r="B1304" s="160"/>
      <c r="D1304" s="154" t="s">
        <v>205</v>
      </c>
      <c r="E1304" s="161" t="s">
        <v>1</v>
      </c>
      <c r="F1304" s="162" t="s">
        <v>1073</v>
      </c>
      <c r="H1304" s="163">
        <v>15</v>
      </c>
      <c r="I1304" s="164"/>
      <c r="L1304" s="160"/>
      <c r="M1304" s="165"/>
      <c r="T1304" s="166"/>
      <c r="AT1304" s="161" t="s">
        <v>205</v>
      </c>
      <c r="AU1304" s="161" t="s">
        <v>201</v>
      </c>
      <c r="AV1304" s="13" t="s">
        <v>85</v>
      </c>
      <c r="AW1304" s="13" t="s">
        <v>34</v>
      </c>
      <c r="AX1304" s="13" t="s">
        <v>76</v>
      </c>
      <c r="AY1304" s="161" t="s">
        <v>191</v>
      </c>
    </row>
    <row r="1305" spans="2:65" s="14" customFormat="1">
      <c r="B1305" s="167"/>
      <c r="D1305" s="154" t="s">
        <v>205</v>
      </c>
      <c r="E1305" s="168" t="s">
        <v>1</v>
      </c>
      <c r="F1305" s="169" t="s">
        <v>217</v>
      </c>
      <c r="H1305" s="170">
        <v>15</v>
      </c>
      <c r="I1305" s="171"/>
      <c r="L1305" s="167"/>
      <c r="M1305" s="172"/>
      <c r="T1305" s="173"/>
      <c r="AT1305" s="168" t="s">
        <v>205</v>
      </c>
      <c r="AU1305" s="168" t="s">
        <v>201</v>
      </c>
      <c r="AV1305" s="14" t="s">
        <v>200</v>
      </c>
      <c r="AW1305" s="14" t="s">
        <v>34</v>
      </c>
      <c r="AX1305" s="14" t="s">
        <v>83</v>
      </c>
      <c r="AY1305" s="168" t="s">
        <v>191</v>
      </c>
    </row>
    <row r="1306" spans="2:65" s="1" customFormat="1" ht="26.45" customHeight="1">
      <c r="B1306" s="32"/>
      <c r="C1306" s="136" t="s">
        <v>1096</v>
      </c>
      <c r="D1306" s="136" t="s">
        <v>195</v>
      </c>
      <c r="E1306" s="137" t="s">
        <v>1097</v>
      </c>
      <c r="F1306" s="138" t="s">
        <v>1098</v>
      </c>
      <c r="G1306" s="139" t="s">
        <v>378</v>
      </c>
      <c r="H1306" s="140">
        <v>10</v>
      </c>
      <c r="I1306" s="141"/>
      <c r="J1306" s="142">
        <f>ROUND(I1306*H1306,2)</f>
        <v>0</v>
      </c>
      <c r="K1306" s="138" t="s">
        <v>199</v>
      </c>
      <c r="L1306" s="32"/>
      <c r="M1306" s="143" t="s">
        <v>1</v>
      </c>
      <c r="N1306" s="144" t="s">
        <v>41</v>
      </c>
      <c r="P1306" s="145">
        <f>O1306*H1306</f>
        <v>0</v>
      </c>
      <c r="Q1306" s="145">
        <v>0</v>
      </c>
      <c r="R1306" s="145">
        <f>Q1306*H1306</f>
        <v>0</v>
      </c>
      <c r="S1306" s="145">
        <v>7.0000000000000001E-3</v>
      </c>
      <c r="T1306" s="146">
        <f>S1306*H1306</f>
        <v>7.0000000000000007E-2</v>
      </c>
      <c r="AR1306" s="147" t="s">
        <v>200</v>
      </c>
      <c r="AT1306" s="147" t="s">
        <v>195</v>
      </c>
      <c r="AU1306" s="147" t="s">
        <v>201</v>
      </c>
      <c r="AY1306" s="17" t="s">
        <v>191</v>
      </c>
      <c r="BE1306" s="148">
        <f>IF(N1306="základní",J1306,0)</f>
        <v>0</v>
      </c>
      <c r="BF1306" s="148">
        <f>IF(N1306="snížená",J1306,0)</f>
        <v>0</v>
      </c>
      <c r="BG1306" s="148">
        <f>IF(N1306="zákl. přenesená",J1306,0)</f>
        <v>0</v>
      </c>
      <c r="BH1306" s="148">
        <f>IF(N1306="sníž. přenesená",J1306,0)</f>
        <v>0</v>
      </c>
      <c r="BI1306" s="148">
        <f>IF(N1306="nulová",J1306,0)</f>
        <v>0</v>
      </c>
      <c r="BJ1306" s="17" t="s">
        <v>83</v>
      </c>
      <c r="BK1306" s="148">
        <f>ROUND(I1306*H1306,2)</f>
        <v>0</v>
      </c>
      <c r="BL1306" s="17" t="s">
        <v>200</v>
      </c>
      <c r="BM1306" s="147" t="s">
        <v>1099</v>
      </c>
    </row>
    <row r="1307" spans="2:65" s="1" customFormat="1">
      <c r="B1307" s="32"/>
      <c r="D1307" s="149" t="s">
        <v>203</v>
      </c>
      <c r="F1307" s="150" t="s">
        <v>1100</v>
      </c>
      <c r="I1307" s="151"/>
      <c r="L1307" s="32"/>
      <c r="M1307" s="152"/>
      <c r="T1307" s="56"/>
      <c r="AT1307" s="17" t="s">
        <v>203</v>
      </c>
      <c r="AU1307" s="17" t="s">
        <v>201</v>
      </c>
    </row>
    <row r="1308" spans="2:65" s="12" customFormat="1">
      <c r="B1308" s="153"/>
      <c r="D1308" s="154" t="s">
        <v>205</v>
      </c>
      <c r="E1308" s="155" t="s">
        <v>1</v>
      </c>
      <c r="F1308" s="156" t="s">
        <v>347</v>
      </c>
      <c r="H1308" s="155" t="s">
        <v>1</v>
      </c>
      <c r="I1308" s="157"/>
      <c r="L1308" s="153"/>
      <c r="M1308" s="158"/>
      <c r="T1308" s="159"/>
      <c r="AT1308" s="155" t="s">
        <v>205</v>
      </c>
      <c r="AU1308" s="155" t="s">
        <v>201</v>
      </c>
      <c r="AV1308" s="12" t="s">
        <v>83</v>
      </c>
      <c r="AW1308" s="12" t="s">
        <v>34</v>
      </c>
      <c r="AX1308" s="12" t="s">
        <v>76</v>
      </c>
      <c r="AY1308" s="155" t="s">
        <v>191</v>
      </c>
    </row>
    <row r="1309" spans="2:65" s="12" customFormat="1">
      <c r="B1309" s="153"/>
      <c r="D1309" s="154" t="s">
        <v>205</v>
      </c>
      <c r="E1309" s="155" t="s">
        <v>1</v>
      </c>
      <c r="F1309" s="156" t="s">
        <v>207</v>
      </c>
      <c r="H1309" s="155" t="s">
        <v>1</v>
      </c>
      <c r="I1309" s="157"/>
      <c r="L1309" s="153"/>
      <c r="M1309" s="158"/>
      <c r="T1309" s="159"/>
      <c r="AT1309" s="155" t="s">
        <v>205</v>
      </c>
      <c r="AU1309" s="155" t="s">
        <v>201</v>
      </c>
      <c r="AV1309" s="12" t="s">
        <v>83</v>
      </c>
      <c r="AW1309" s="12" t="s">
        <v>34</v>
      </c>
      <c r="AX1309" s="12" t="s">
        <v>76</v>
      </c>
      <c r="AY1309" s="155" t="s">
        <v>191</v>
      </c>
    </row>
    <row r="1310" spans="2:65" s="12" customFormat="1">
      <c r="B1310" s="153"/>
      <c r="D1310" s="154" t="s">
        <v>205</v>
      </c>
      <c r="E1310" s="155" t="s">
        <v>1</v>
      </c>
      <c r="F1310" s="156" t="s">
        <v>208</v>
      </c>
      <c r="H1310" s="155" t="s">
        <v>1</v>
      </c>
      <c r="I1310" s="157"/>
      <c r="L1310" s="153"/>
      <c r="M1310" s="158"/>
      <c r="T1310" s="159"/>
      <c r="AT1310" s="155" t="s">
        <v>205</v>
      </c>
      <c r="AU1310" s="155" t="s">
        <v>201</v>
      </c>
      <c r="AV1310" s="12" t="s">
        <v>83</v>
      </c>
      <c r="AW1310" s="12" t="s">
        <v>34</v>
      </c>
      <c r="AX1310" s="12" t="s">
        <v>76</v>
      </c>
      <c r="AY1310" s="155" t="s">
        <v>191</v>
      </c>
    </row>
    <row r="1311" spans="2:65" s="13" customFormat="1">
      <c r="B1311" s="160"/>
      <c r="D1311" s="154" t="s">
        <v>205</v>
      </c>
      <c r="E1311" s="161" t="s">
        <v>1</v>
      </c>
      <c r="F1311" s="162" t="s">
        <v>1101</v>
      </c>
      <c r="H1311" s="163">
        <v>10</v>
      </c>
      <c r="I1311" s="164"/>
      <c r="L1311" s="160"/>
      <c r="M1311" s="165"/>
      <c r="T1311" s="166"/>
      <c r="AT1311" s="161" t="s">
        <v>205</v>
      </c>
      <c r="AU1311" s="161" t="s">
        <v>201</v>
      </c>
      <c r="AV1311" s="13" t="s">
        <v>85</v>
      </c>
      <c r="AW1311" s="13" t="s">
        <v>34</v>
      </c>
      <c r="AX1311" s="13" t="s">
        <v>76</v>
      </c>
      <c r="AY1311" s="161" t="s">
        <v>191</v>
      </c>
    </row>
    <row r="1312" spans="2:65" s="14" customFormat="1">
      <c r="B1312" s="167"/>
      <c r="D1312" s="154" t="s">
        <v>205</v>
      </c>
      <c r="E1312" s="168" t="s">
        <v>1</v>
      </c>
      <c r="F1312" s="169" t="s">
        <v>217</v>
      </c>
      <c r="H1312" s="170">
        <v>10</v>
      </c>
      <c r="I1312" s="171"/>
      <c r="L1312" s="167"/>
      <c r="M1312" s="172"/>
      <c r="T1312" s="173"/>
      <c r="AT1312" s="168" t="s">
        <v>205</v>
      </c>
      <c r="AU1312" s="168" t="s">
        <v>201</v>
      </c>
      <c r="AV1312" s="14" t="s">
        <v>200</v>
      </c>
      <c r="AW1312" s="14" t="s">
        <v>34</v>
      </c>
      <c r="AX1312" s="14" t="s">
        <v>83</v>
      </c>
      <c r="AY1312" s="168" t="s">
        <v>191</v>
      </c>
    </row>
    <row r="1313" spans="2:65" s="1" customFormat="1" ht="26.45" customHeight="1">
      <c r="B1313" s="32"/>
      <c r="C1313" s="136" t="s">
        <v>1102</v>
      </c>
      <c r="D1313" s="136" t="s">
        <v>195</v>
      </c>
      <c r="E1313" s="137" t="s">
        <v>1103</v>
      </c>
      <c r="F1313" s="138" t="s">
        <v>1104</v>
      </c>
      <c r="G1313" s="139" t="s">
        <v>378</v>
      </c>
      <c r="H1313" s="140">
        <v>20</v>
      </c>
      <c r="I1313" s="141"/>
      <c r="J1313" s="142">
        <f>ROUND(I1313*H1313,2)</f>
        <v>0</v>
      </c>
      <c r="K1313" s="138" t="s">
        <v>199</v>
      </c>
      <c r="L1313" s="32"/>
      <c r="M1313" s="143" t="s">
        <v>1</v>
      </c>
      <c r="N1313" s="144" t="s">
        <v>41</v>
      </c>
      <c r="P1313" s="145">
        <f>O1313*H1313</f>
        <v>0</v>
      </c>
      <c r="Q1313" s="145">
        <v>0</v>
      </c>
      <c r="R1313" s="145">
        <f>Q1313*H1313</f>
        <v>0</v>
      </c>
      <c r="S1313" s="145">
        <v>1E-3</v>
      </c>
      <c r="T1313" s="146">
        <f>S1313*H1313</f>
        <v>0.02</v>
      </c>
      <c r="AR1313" s="147" t="s">
        <v>200</v>
      </c>
      <c r="AT1313" s="147" t="s">
        <v>195</v>
      </c>
      <c r="AU1313" s="147" t="s">
        <v>201</v>
      </c>
      <c r="AY1313" s="17" t="s">
        <v>191</v>
      </c>
      <c r="BE1313" s="148">
        <f>IF(N1313="základní",J1313,0)</f>
        <v>0</v>
      </c>
      <c r="BF1313" s="148">
        <f>IF(N1313="snížená",J1313,0)</f>
        <v>0</v>
      </c>
      <c r="BG1313" s="148">
        <f>IF(N1313="zákl. přenesená",J1313,0)</f>
        <v>0</v>
      </c>
      <c r="BH1313" s="148">
        <f>IF(N1313="sníž. přenesená",J1313,0)</f>
        <v>0</v>
      </c>
      <c r="BI1313" s="148">
        <f>IF(N1313="nulová",J1313,0)</f>
        <v>0</v>
      </c>
      <c r="BJ1313" s="17" t="s">
        <v>83</v>
      </c>
      <c r="BK1313" s="148">
        <f>ROUND(I1313*H1313,2)</f>
        <v>0</v>
      </c>
      <c r="BL1313" s="17" t="s">
        <v>200</v>
      </c>
      <c r="BM1313" s="147" t="s">
        <v>1105</v>
      </c>
    </row>
    <row r="1314" spans="2:65" s="1" customFormat="1">
      <c r="B1314" s="32"/>
      <c r="D1314" s="149" t="s">
        <v>203</v>
      </c>
      <c r="F1314" s="150" t="s">
        <v>1106</v>
      </c>
      <c r="I1314" s="151"/>
      <c r="L1314" s="32"/>
      <c r="M1314" s="152"/>
      <c r="T1314" s="56"/>
      <c r="AT1314" s="17" t="s">
        <v>203</v>
      </c>
      <c r="AU1314" s="17" t="s">
        <v>201</v>
      </c>
    </row>
    <row r="1315" spans="2:65" s="12" customFormat="1">
      <c r="B1315" s="153"/>
      <c r="D1315" s="154" t="s">
        <v>205</v>
      </c>
      <c r="E1315" s="155" t="s">
        <v>1</v>
      </c>
      <c r="F1315" s="156" t="s">
        <v>347</v>
      </c>
      <c r="H1315" s="155" t="s">
        <v>1</v>
      </c>
      <c r="I1315" s="157"/>
      <c r="L1315" s="153"/>
      <c r="M1315" s="158"/>
      <c r="T1315" s="159"/>
      <c r="AT1315" s="155" t="s">
        <v>205</v>
      </c>
      <c r="AU1315" s="155" t="s">
        <v>201</v>
      </c>
      <c r="AV1315" s="12" t="s">
        <v>83</v>
      </c>
      <c r="AW1315" s="12" t="s">
        <v>34</v>
      </c>
      <c r="AX1315" s="12" t="s">
        <v>76</v>
      </c>
      <c r="AY1315" s="155" t="s">
        <v>191</v>
      </c>
    </row>
    <row r="1316" spans="2:65" s="12" customFormat="1">
      <c r="B1316" s="153"/>
      <c r="D1316" s="154" t="s">
        <v>205</v>
      </c>
      <c r="E1316" s="155" t="s">
        <v>1</v>
      </c>
      <c r="F1316" s="156" t="s">
        <v>207</v>
      </c>
      <c r="H1316" s="155" t="s">
        <v>1</v>
      </c>
      <c r="I1316" s="157"/>
      <c r="L1316" s="153"/>
      <c r="M1316" s="158"/>
      <c r="T1316" s="159"/>
      <c r="AT1316" s="155" t="s">
        <v>205</v>
      </c>
      <c r="AU1316" s="155" t="s">
        <v>201</v>
      </c>
      <c r="AV1316" s="12" t="s">
        <v>83</v>
      </c>
      <c r="AW1316" s="12" t="s">
        <v>34</v>
      </c>
      <c r="AX1316" s="12" t="s">
        <v>76</v>
      </c>
      <c r="AY1316" s="155" t="s">
        <v>191</v>
      </c>
    </row>
    <row r="1317" spans="2:65" s="12" customFormat="1">
      <c r="B1317" s="153"/>
      <c r="D1317" s="154" t="s">
        <v>205</v>
      </c>
      <c r="E1317" s="155" t="s">
        <v>1</v>
      </c>
      <c r="F1317" s="156" t="s">
        <v>208</v>
      </c>
      <c r="H1317" s="155" t="s">
        <v>1</v>
      </c>
      <c r="I1317" s="157"/>
      <c r="L1317" s="153"/>
      <c r="M1317" s="158"/>
      <c r="T1317" s="159"/>
      <c r="AT1317" s="155" t="s">
        <v>205</v>
      </c>
      <c r="AU1317" s="155" t="s">
        <v>201</v>
      </c>
      <c r="AV1317" s="12" t="s">
        <v>83</v>
      </c>
      <c r="AW1317" s="12" t="s">
        <v>34</v>
      </c>
      <c r="AX1317" s="12" t="s">
        <v>76</v>
      </c>
      <c r="AY1317" s="155" t="s">
        <v>191</v>
      </c>
    </row>
    <row r="1318" spans="2:65" s="13" customFormat="1">
      <c r="B1318" s="160"/>
      <c r="D1318" s="154" t="s">
        <v>205</v>
      </c>
      <c r="E1318" s="161" t="s">
        <v>1</v>
      </c>
      <c r="F1318" s="162" t="s">
        <v>1090</v>
      </c>
      <c r="H1318" s="163">
        <v>20</v>
      </c>
      <c r="I1318" s="164"/>
      <c r="L1318" s="160"/>
      <c r="M1318" s="165"/>
      <c r="T1318" s="166"/>
      <c r="AT1318" s="161" t="s">
        <v>205</v>
      </c>
      <c r="AU1318" s="161" t="s">
        <v>201</v>
      </c>
      <c r="AV1318" s="13" t="s">
        <v>85</v>
      </c>
      <c r="AW1318" s="13" t="s">
        <v>34</v>
      </c>
      <c r="AX1318" s="13" t="s">
        <v>76</v>
      </c>
      <c r="AY1318" s="161" t="s">
        <v>191</v>
      </c>
    </row>
    <row r="1319" spans="2:65" s="14" customFormat="1">
      <c r="B1319" s="167"/>
      <c r="D1319" s="154" t="s">
        <v>205</v>
      </c>
      <c r="E1319" s="168" t="s">
        <v>1</v>
      </c>
      <c r="F1319" s="169" t="s">
        <v>217</v>
      </c>
      <c r="H1319" s="170">
        <v>20</v>
      </c>
      <c r="I1319" s="171"/>
      <c r="L1319" s="167"/>
      <c r="M1319" s="172"/>
      <c r="T1319" s="173"/>
      <c r="AT1319" s="168" t="s">
        <v>205</v>
      </c>
      <c r="AU1319" s="168" t="s">
        <v>201</v>
      </c>
      <c r="AV1319" s="14" t="s">
        <v>200</v>
      </c>
      <c r="AW1319" s="14" t="s">
        <v>34</v>
      </c>
      <c r="AX1319" s="14" t="s">
        <v>83</v>
      </c>
      <c r="AY1319" s="168" t="s">
        <v>191</v>
      </c>
    </row>
    <row r="1320" spans="2:65" s="1" customFormat="1" ht="26.45" customHeight="1">
      <c r="B1320" s="32"/>
      <c r="C1320" s="136" t="s">
        <v>1107</v>
      </c>
      <c r="D1320" s="136" t="s">
        <v>195</v>
      </c>
      <c r="E1320" s="137" t="s">
        <v>1108</v>
      </c>
      <c r="F1320" s="138" t="s">
        <v>1109</v>
      </c>
      <c r="G1320" s="139" t="s">
        <v>403</v>
      </c>
      <c r="H1320" s="140">
        <v>4.25</v>
      </c>
      <c r="I1320" s="141"/>
      <c r="J1320" s="142">
        <f>ROUND(I1320*H1320,2)</f>
        <v>0</v>
      </c>
      <c r="K1320" s="138" t="s">
        <v>199</v>
      </c>
      <c r="L1320" s="32"/>
      <c r="M1320" s="143" t="s">
        <v>1</v>
      </c>
      <c r="N1320" s="144" t="s">
        <v>41</v>
      </c>
      <c r="P1320" s="145">
        <f>O1320*H1320</f>
        <v>0</v>
      </c>
      <c r="Q1320" s="145">
        <v>9.7000000000000005E-4</v>
      </c>
      <c r="R1320" s="145">
        <f>Q1320*H1320</f>
        <v>4.1225000000000003E-3</v>
      </c>
      <c r="S1320" s="145">
        <v>4.3E-3</v>
      </c>
      <c r="T1320" s="146">
        <f>S1320*H1320</f>
        <v>1.8275E-2</v>
      </c>
      <c r="AR1320" s="147" t="s">
        <v>200</v>
      </c>
      <c r="AT1320" s="147" t="s">
        <v>195</v>
      </c>
      <c r="AU1320" s="147" t="s">
        <v>201</v>
      </c>
      <c r="AY1320" s="17" t="s">
        <v>191</v>
      </c>
      <c r="BE1320" s="148">
        <f>IF(N1320="základní",J1320,0)</f>
        <v>0</v>
      </c>
      <c r="BF1320" s="148">
        <f>IF(N1320="snížená",J1320,0)</f>
        <v>0</v>
      </c>
      <c r="BG1320" s="148">
        <f>IF(N1320="zákl. přenesená",J1320,0)</f>
        <v>0</v>
      </c>
      <c r="BH1320" s="148">
        <f>IF(N1320="sníž. přenesená",J1320,0)</f>
        <v>0</v>
      </c>
      <c r="BI1320" s="148">
        <f>IF(N1320="nulová",J1320,0)</f>
        <v>0</v>
      </c>
      <c r="BJ1320" s="17" t="s">
        <v>83</v>
      </c>
      <c r="BK1320" s="148">
        <f>ROUND(I1320*H1320,2)</f>
        <v>0</v>
      </c>
      <c r="BL1320" s="17" t="s">
        <v>200</v>
      </c>
      <c r="BM1320" s="147" t="s">
        <v>1110</v>
      </c>
    </row>
    <row r="1321" spans="2:65" s="1" customFormat="1">
      <c r="B1321" s="32"/>
      <c r="D1321" s="149" t="s">
        <v>203</v>
      </c>
      <c r="F1321" s="150" t="s">
        <v>1111</v>
      </c>
      <c r="I1321" s="151"/>
      <c r="L1321" s="32"/>
      <c r="M1321" s="152"/>
      <c r="T1321" s="56"/>
      <c r="AT1321" s="17" t="s">
        <v>203</v>
      </c>
      <c r="AU1321" s="17" t="s">
        <v>201</v>
      </c>
    </row>
    <row r="1322" spans="2:65" s="12" customFormat="1">
      <c r="B1322" s="153"/>
      <c r="D1322" s="154" t="s">
        <v>205</v>
      </c>
      <c r="E1322" s="155" t="s">
        <v>1</v>
      </c>
      <c r="F1322" s="156" t="s">
        <v>347</v>
      </c>
      <c r="H1322" s="155" t="s">
        <v>1</v>
      </c>
      <c r="I1322" s="157"/>
      <c r="L1322" s="153"/>
      <c r="M1322" s="158"/>
      <c r="T1322" s="159"/>
      <c r="AT1322" s="155" t="s">
        <v>205</v>
      </c>
      <c r="AU1322" s="155" t="s">
        <v>201</v>
      </c>
      <c r="AV1322" s="12" t="s">
        <v>83</v>
      </c>
      <c r="AW1322" s="12" t="s">
        <v>34</v>
      </c>
      <c r="AX1322" s="12" t="s">
        <v>76</v>
      </c>
      <c r="AY1322" s="155" t="s">
        <v>191</v>
      </c>
    </row>
    <row r="1323" spans="2:65" s="12" customFormat="1">
      <c r="B1323" s="153"/>
      <c r="D1323" s="154" t="s">
        <v>205</v>
      </c>
      <c r="E1323" s="155" t="s">
        <v>1</v>
      </c>
      <c r="F1323" s="156" t="s">
        <v>207</v>
      </c>
      <c r="H1323" s="155" t="s">
        <v>1</v>
      </c>
      <c r="I1323" s="157"/>
      <c r="L1323" s="153"/>
      <c r="M1323" s="158"/>
      <c r="T1323" s="159"/>
      <c r="AT1323" s="155" t="s">
        <v>205</v>
      </c>
      <c r="AU1323" s="155" t="s">
        <v>201</v>
      </c>
      <c r="AV1323" s="12" t="s">
        <v>83</v>
      </c>
      <c r="AW1323" s="12" t="s">
        <v>34</v>
      </c>
      <c r="AX1323" s="12" t="s">
        <v>76</v>
      </c>
      <c r="AY1323" s="155" t="s">
        <v>191</v>
      </c>
    </row>
    <row r="1324" spans="2:65" s="12" customFormat="1">
      <c r="B1324" s="153"/>
      <c r="D1324" s="154" t="s">
        <v>205</v>
      </c>
      <c r="E1324" s="155" t="s">
        <v>1</v>
      </c>
      <c r="F1324" s="156" t="s">
        <v>208</v>
      </c>
      <c r="H1324" s="155" t="s">
        <v>1</v>
      </c>
      <c r="I1324" s="157"/>
      <c r="L1324" s="153"/>
      <c r="M1324" s="158"/>
      <c r="T1324" s="159"/>
      <c r="AT1324" s="155" t="s">
        <v>205</v>
      </c>
      <c r="AU1324" s="155" t="s">
        <v>201</v>
      </c>
      <c r="AV1324" s="12" t="s">
        <v>83</v>
      </c>
      <c r="AW1324" s="12" t="s">
        <v>34</v>
      </c>
      <c r="AX1324" s="12" t="s">
        <v>76</v>
      </c>
      <c r="AY1324" s="155" t="s">
        <v>191</v>
      </c>
    </row>
    <row r="1325" spans="2:65" s="12" customFormat="1">
      <c r="B1325" s="153"/>
      <c r="D1325" s="154" t="s">
        <v>205</v>
      </c>
      <c r="E1325" s="155" t="s">
        <v>1</v>
      </c>
      <c r="F1325" s="156" t="s">
        <v>1030</v>
      </c>
      <c r="H1325" s="155" t="s">
        <v>1</v>
      </c>
      <c r="I1325" s="157"/>
      <c r="L1325" s="153"/>
      <c r="M1325" s="158"/>
      <c r="T1325" s="159"/>
      <c r="AT1325" s="155" t="s">
        <v>205</v>
      </c>
      <c r="AU1325" s="155" t="s">
        <v>201</v>
      </c>
      <c r="AV1325" s="12" t="s">
        <v>83</v>
      </c>
      <c r="AW1325" s="12" t="s">
        <v>34</v>
      </c>
      <c r="AX1325" s="12" t="s">
        <v>76</v>
      </c>
      <c r="AY1325" s="155" t="s">
        <v>191</v>
      </c>
    </row>
    <row r="1326" spans="2:65" s="13" customFormat="1">
      <c r="B1326" s="160"/>
      <c r="D1326" s="154" t="s">
        <v>205</v>
      </c>
      <c r="E1326" s="161" t="s">
        <v>1</v>
      </c>
      <c r="F1326" s="162" t="s">
        <v>1112</v>
      </c>
      <c r="H1326" s="163">
        <v>4.25</v>
      </c>
      <c r="I1326" s="164"/>
      <c r="L1326" s="160"/>
      <c r="M1326" s="165"/>
      <c r="T1326" s="166"/>
      <c r="AT1326" s="161" t="s">
        <v>205</v>
      </c>
      <c r="AU1326" s="161" t="s">
        <v>201</v>
      </c>
      <c r="AV1326" s="13" t="s">
        <v>85</v>
      </c>
      <c r="AW1326" s="13" t="s">
        <v>34</v>
      </c>
      <c r="AX1326" s="13" t="s">
        <v>76</v>
      </c>
      <c r="AY1326" s="161" t="s">
        <v>191</v>
      </c>
    </row>
    <row r="1327" spans="2:65" s="14" customFormat="1">
      <c r="B1327" s="167"/>
      <c r="D1327" s="154" t="s">
        <v>205</v>
      </c>
      <c r="E1327" s="168" t="s">
        <v>1</v>
      </c>
      <c r="F1327" s="169" t="s">
        <v>217</v>
      </c>
      <c r="H1327" s="170">
        <v>4.25</v>
      </c>
      <c r="I1327" s="171"/>
      <c r="L1327" s="167"/>
      <c r="M1327" s="172"/>
      <c r="T1327" s="173"/>
      <c r="AT1327" s="168" t="s">
        <v>205</v>
      </c>
      <c r="AU1327" s="168" t="s">
        <v>201</v>
      </c>
      <c r="AV1327" s="14" t="s">
        <v>200</v>
      </c>
      <c r="AW1327" s="14" t="s">
        <v>34</v>
      </c>
      <c r="AX1327" s="14" t="s">
        <v>83</v>
      </c>
      <c r="AY1327" s="168" t="s">
        <v>191</v>
      </c>
    </row>
    <row r="1328" spans="2:65" s="1" customFormat="1" ht="26.45" customHeight="1">
      <c r="B1328" s="32"/>
      <c r="C1328" s="136" t="s">
        <v>1113</v>
      </c>
      <c r="D1328" s="136" t="s">
        <v>195</v>
      </c>
      <c r="E1328" s="137" t="s">
        <v>1114</v>
      </c>
      <c r="F1328" s="138" t="s">
        <v>1115</v>
      </c>
      <c r="G1328" s="139" t="s">
        <v>403</v>
      </c>
      <c r="H1328" s="140">
        <v>3</v>
      </c>
      <c r="I1328" s="141"/>
      <c r="J1328" s="142">
        <f>ROUND(I1328*H1328,2)</f>
        <v>0</v>
      </c>
      <c r="K1328" s="138" t="s">
        <v>199</v>
      </c>
      <c r="L1328" s="32"/>
      <c r="M1328" s="143" t="s">
        <v>1</v>
      </c>
      <c r="N1328" s="144" t="s">
        <v>41</v>
      </c>
      <c r="P1328" s="145">
        <f>O1328*H1328</f>
        <v>0</v>
      </c>
      <c r="Q1328" s="145">
        <v>1.23E-3</v>
      </c>
      <c r="R1328" s="145">
        <f>Q1328*H1328</f>
        <v>3.6899999999999997E-3</v>
      </c>
      <c r="S1328" s="145">
        <v>1.7000000000000001E-2</v>
      </c>
      <c r="T1328" s="146">
        <f>S1328*H1328</f>
        <v>5.1000000000000004E-2</v>
      </c>
      <c r="AR1328" s="147" t="s">
        <v>200</v>
      </c>
      <c r="AT1328" s="147" t="s">
        <v>195</v>
      </c>
      <c r="AU1328" s="147" t="s">
        <v>201</v>
      </c>
      <c r="AY1328" s="17" t="s">
        <v>191</v>
      </c>
      <c r="BE1328" s="148">
        <f>IF(N1328="základní",J1328,0)</f>
        <v>0</v>
      </c>
      <c r="BF1328" s="148">
        <f>IF(N1328="snížená",J1328,0)</f>
        <v>0</v>
      </c>
      <c r="BG1328" s="148">
        <f>IF(N1328="zákl. přenesená",J1328,0)</f>
        <v>0</v>
      </c>
      <c r="BH1328" s="148">
        <f>IF(N1328="sníž. přenesená",J1328,0)</f>
        <v>0</v>
      </c>
      <c r="BI1328" s="148">
        <f>IF(N1328="nulová",J1328,0)</f>
        <v>0</v>
      </c>
      <c r="BJ1328" s="17" t="s">
        <v>83</v>
      </c>
      <c r="BK1328" s="148">
        <f>ROUND(I1328*H1328,2)</f>
        <v>0</v>
      </c>
      <c r="BL1328" s="17" t="s">
        <v>200</v>
      </c>
      <c r="BM1328" s="147" t="s">
        <v>1116</v>
      </c>
    </row>
    <row r="1329" spans="2:65" s="1" customFormat="1">
      <c r="B1329" s="32"/>
      <c r="D1329" s="149" t="s">
        <v>203</v>
      </c>
      <c r="F1329" s="150" t="s">
        <v>1117</v>
      </c>
      <c r="I1329" s="151"/>
      <c r="L1329" s="32"/>
      <c r="M1329" s="152"/>
      <c r="T1329" s="56"/>
      <c r="AT1329" s="17" t="s">
        <v>203</v>
      </c>
      <c r="AU1329" s="17" t="s">
        <v>201</v>
      </c>
    </row>
    <row r="1330" spans="2:65" s="12" customFormat="1">
      <c r="B1330" s="153"/>
      <c r="D1330" s="154" t="s">
        <v>205</v>
      </c>
      <c r="E1330" s="155" t="s">
        <v>1</v>
      </c>
      <c r="F1330" s="156" t="s">
        <v>347</v>
      </c>
      <c r="H1330" s="155" t="s">
        <v>1</v>
      </c>
      <c r="I1330" s="157"/>
      <c r="L1330" s="153"/>
      <c r="M1330" s="158"/>
      <c r="T1330" s="159"/>
      <c r="AT1330" s="155" t="s">
        <v>205</v>
      </c>
      <c r="AU1330" s="155" t="s">
        <v>201</v>
      </c>
      <c r="AV1330" s="12" t="s">
        <v>83</v>
      </c>
      <c r="AW1330" s="12" t="s">
        <v>34</v>
      </c>
      <c r="AX1330" s="12" t="s">
        <v>76</v>
      </c>
      <c r="AY1330" s="155" t="s">
        <v>191</v>
      </c>
    </row>
    <row r="1331" spans="2:65" s="12" customFormat="1">
      <c r="B1331" s="153"/>
      <c r="D1331" s="154" t="s">
        <v>205</v>
      </c>
      <c r="E1331" s="155" t="s">
        <v>1</v>
      </c>
      <c r="F1331" s="156" t="s">
        <v>207</v>
      </c>
      <c r="H1331" s="155" t="s">
        <v>1</v>
      </c>
      <c r="I1331" s="157"/>
      <c r="L1331" s="153"/>
      <c r="M1331" s="158"/>
      <c r="T1331" s="159"/>
      <c r="AT1331" s="155" t="s">
        <v>205</v>
      </c>
      <c r="AU1331" s="155" t="s">
        <v>201</v>
      </c>
      <c r="AV1331" s="12" t="s">
        <v>83</v>
      </c>
      <c r="AW1331" s="12" t="s">
        <v>34</v>
      </c>
      <c r="AX1331" s="12" t="s">
        <v>76</v>
      </c>
      <c r="AY1331" s="155" t="s">
        <v>191</v>
      </c>
    </row>
    <row r="1332" spans="2:65" s="12" customFormat="1">
      <c r="B1332" s="153"/>
      <c r="D1332" s="154" t="s">
        <v>205</v>
      </c>
      <c r="E1332" s="155" t="s">
        <v>1</v>
      </c>
      <c r="F1332" s="156" t="s">
        <v>208</v>
      </c>
      <c r="H1332" s="155" t="s">
        <v>1</v>
      </c>
      <c r="I1332" s="157"/>
      <c r="L1332" s="153"/>
      <c r="M1332" s="158"/>
      <c r="T1332" s="159"/>
      <c r="AT1332" s="155" t="s">
        <v>205</v>
      </c>
      <c r="AU1332" s="155" t="s">
        <v>201</v>
      </c>
      <c r="AV1332" s="12" t="s">
        <v>83</v>
      </c>
      <c r="AW1332" s="12" t="s">
        <v>34</v>
      </c>
      <c r="AX1332" s="12" t="s">
        <v>76</v>
      </c>
      <c r="AY1332" s="155" t="s">
        <v>191</v>
      </c>
    </row>
    <row r="1333" spans="2:65" s="12" customFormat="1">
      <c r="B1333" s="153"/>
      <c r="D1333" s="154" t="s">
        <v>205</v>
      </c>
      <c r="E1333" s="155" t="s">
        <v>1</v>
      </c>
      <c r="F1333" s="156" t="s">
        <v>1030</v>
      </c>
      <c r="H1333" s="155" t="s">
        <v>1</v>
      </c>
      <c r="I1333" s="157"/>
      <c r="L1333" s="153"/>
      <c r="M1333" s="158"/>
      <c r="T1333" s="159"/>
      <c r="AT1333" s="155" t="s">
        <v>205</v>
      </c>
      <c r="AU1333" s="155" t="s">
        <v>201</v>
      </c>
      <c r="AV1333" s="12" t="s">
        <v>83</v>
      </c>
      <c r="AW1333" s="12" t="s">
        <v>34</v>
      </c>
      <c r="AX1333" s="12" t="s">
        <v>76</v>
      </c>
      <c r="AY1333" s="155" t="s">
        <v>191</v>
      </c>
    </row>
    <row r="1334" spans="2:65" s="13" customFormat="1">
      <c r="B1334" s="160"/>
      <c r="D1334" s="154" t="s">
        <v>205</v>
      </c>
      <c r="E1334" s="161" t="s">
        <v>1</v>
      </c>
      <c r="F1334" s="162" t="s">
        <v>1118</v>
      </c>
      <c r="H1334" s="163">
        <v>1.5</v>
      </c>
      <c r="I1334" s="164"/>
      <c r="L1334" s="160"/>
      <c r="M1334" s="165"/>
      <c r="T1334" s="166"/>
      <c r="AT1334" s="161" t="s">
        <v>205</v>
      </c>
      <c r="AU1334" s="161" t="s">
        <v>201</v>
      </c>
      <c r="AV1334" s="13" t="s">
        <v>85</v>
      </c>
      <c r="AW1334" s="13" t="s">
        <v>34</v>
      </c>
      <c r="AX1334" s="13" t="s">
        <v>76</v>
      </c>
      <c r="AY1334" s="161" t="s">
        <v>191</v>
      </c>
    </row>
    <row r="1335" spans="2:65" s="13" customFormat="1">
      <c r="B1335" s="160"/>
      <c r="D1335" s="154" t="s">
        <v>205</v>
      </c>
      <c r="E1335" s="161" t="s">
        <v>1</v>
      </c>
      <c r="F1335" s="162" t="s">
        <v>1119</v>
      </c>
      <c r="H1335" s="163">
        <v>1.5</v>
      </c>
      <c r="I1335" s="164"/>
      <c r="L1335" s="160"/>
      <c r="M1335" s="165"/>
      <c r="T1335" s="166"/>
      <c r="AT1335" s="161" t="s">
        <v>205</v>
      </c>
      <c r="AU1335" s="161" t="s">
        <v>201</v>
      </c>
      <c r="AV1335" s="13" t="s">
        <v>85</v>
      </c>
      <c r="AW1335" s="13" t="s">
        <v>34</v>
      </c>
      <c r="AX1335" s="13" t="s">
        <v>76</v>
      </c>
      <c r="AY1335" s="161" t="s">
        <v>191</v>
      </c>
    </row>
    <row r="1336" spans="2:65" s="14" customFormat="1">
      <c r="B1336" s="167"/>
      <c r="D1336" s="154" t="s">
        <v>205</v>
      </c>
      <c r="E1336" s="168" t="s">
        <v>1</v>
      </c>
      <c r="F1336" s="169" t="s">
        <v>217</v>
      </c>
      <c r="H1336" s="170">
        <v>3</v>
      </c>
      <c r="I1336" s="171"/>
      <c r="L1336" s="167"/>
      <c r="M1336" s="172"/>
      <c r="T1336" s="173"/>
      <c r="AT1336" s="168" t="s">
        <v>205</v>
      </c>
      <c r="AU1336" s="168" t="s">
        <v>201</v>
      </c>
      <c r="AV1336" s="14" t="s">
        <v>200</v>
      </c>
      <c r="AW1336" s="14" t="s">
        <v>34</v>
      </c>
      <c r="AX1336" s="14" t="s">
        <v>83</v>
      </c>
      <c r="AY1336" s="168" t="s">
        <v>191</v>
      </c>
    </row>
    <row r="1337" spans="2:65" s="1" customFormat="1" ht="26.45" customHeight="1">
      <c r="B1337" s="32"/>
      <c r="C1337" s="136" t="s">
        <v>1120</v>
      </c>
      <c r="D1337" s="136" t="s">
        <v>195</v>
      </c>
      <c r="E1337" s="137" t="s">
        <v>1121</v>
      </c>
      <c r="F1337" s="138" t="s">
        <v>1122</v>
      </c>
      <c r="G1337" s="139" t="s">
        <v>403</v>
      </c>
      <c r="H1337" s="140">
        <v>0.125</v>
      </c>
      <c r="I1337" s="141"/>
      <c r="J1337" s="142">
        <f>ROUND(I1337*H1337,2)</f>
        <v>0</v>
      </c>
      <c r="K1337" s="138" t="s">
        <v>199</v>
      </c>
      <c r="L1337" s="32"/>
      <c r="M1337" s="143" t="s">
        <v>1</v>
      </c>
      <c r="N1337" s="144" t="s">
        <v>41</v>
      </c>
      <c r="P1337" s="145">
        <f>O1337*H1337</f>
        <v>0</v>
      </c>
      <c r="Q1337" s="145">
        <v>2.81E-3</v>
      </c>
      <c r="R1337" s="145">
        <f>Q1337*H1337</f>
        <v>3.5125E-4</v>
      </c>
      <c r="S1337" s="145">
        <v>6.9000000000000006E-2</v>
      </c>
      <c r="T1337" s="146">
        <f>S1337*H1337</f>
        <v>8.6250000000000007E-3</v>
      </c>
      <c r="AR1337" s="147" t="s">
        <v>200</v>
      </c>
      <c r="AT1337" s="147" t="s">
        <v>195</v>
      </c>
      <c r="AU1337" s="147" t="s">
        <v>201</v>
      </c>
      <c r="AY1337" s="17" t="s">
        <v>191</v>
      </c>
      <c r="BE1337" s="148">
        <f>IF(N1337="základní",J1337,0)</f>
        <v>0</v>
      </c>
      <c r="BF1337" s="148">
        <f>IF(N1337="snížená",J1337,0)</f>
        <v>0</v>
      </c>
      <c r="BG1337" s="148">
        <f>IF(N1337="zákl. přenesená",J1337,0)</f>
        <v>0</v>
      </c>
      <c r="BH1337" s="148">
        <f>IF(N1337="sníž. přenesená",J1337,0)</f>
        <v>0</v>
      </c>
      <c r="BI1337" s="148">
        <f>IF(N1337="nulová",J1337,0)</f>
        <v>0</v>
      </c>
      <c r="BJ1337" s="17" t="s">
        <v>83</v>
      </c>
      <c r="BK1337" s="148">
        <f>ROUND(I1337*H1337,2)</f>
        <v>0</v>
      </c>
      <c r="BL1337" s="17" t="s">
        <v>200</v>
      </c>
      <c r="BM1337" s="147" t="s">
        <v>1123</v>
      </c>
    </row>
    <row r="1338" spans="2:65" s="1" customFormat="1">
      <c r="B1338" s="32"/>
      <c r="D1338" s="149" t="s">
        <v>203</v>
      </c>
      <c r="F1338" s="150" t="s">
        <v>1124</v>
      </c>
      <c r="I1338" s="151"/>
      <c r="L1338" s="32"/>
      <c r="M1338" s="152"/>
      <c r="T1338" s="56"/>
      <c r="AT1338" s="17" t="s">
        <v>203</v>
      </c>
      <c r="AU1338" s="17" t="s">
        <v>201</v>
      </c>
    </row>
    <row r="1339" spans="2:65" s="12" customFormat="1">
      <c r="B1339" s="153"/>
      <c r="D1339" s="154" t="s">
        <v>205</v>
      </c>
      <c r="E1339" s="155" t="s">
        <v>1</v>
      </c>
      <c r="F1339" s="156" t="s">
        <v>347</v>
      </c>
      <c r="H1339" s="155" t="s">
        <v>1</v>
      </c>
      <c r="I1339" s="157"/>
      <c r="L1339" s="153"/>
      <c r="M1339" s="158"/>
      <c r="T1339" s="159"/>
      <c r="AT1339" s="155" t="s">
        <v>205</v>
      </c>
      <c r="AU1339" s="155" t="s">
        <v>201</v>
      </c>
      <c r="AV1339" s="12" t="s">
        <v>83</v>
      </c>
      <c r="AW1339" s="12" t="s">
        <v>34</v>
      </c>
      <c r="AX1339" s="12" t="s">
        <v>76</v>
      </c>
      <c r="AY1339" s="155" t="s">
        <v>191</v>
      </c>
    </row>
    <row r="1340" spans="2:65" s="12" customFormat="1">
      <c r="B1340" s="153"/>
      <c r="D1340" s="154" t="s">
        <v>205</v>
      </c>
      <c r="E1340" s="155" t="s">
        <v>1</v>
      </c>
      <c r="F1340" s="156" t="s">
        <v>207</v>
      </c>
      <c r="H1340" s="155" t="s">
        <v>1</v>
      </c>
      <c r="I1340" s="157"/>
      <c r="L1340" s="153"/>
      <c r="M1340" s="158"/>
      <c r="T1340" s="159"/>
      <c r="AT1340" s="155" t="s">
        <v>205</v>
      </c>
      <c r="AU1340" s="155" t="s">
        <v>201</v>
      </c>
      <c r="AV1340" s="12" t="s">
        <v>83</v>
      </c>
      <c r="AW1340" s="12" t="s">
        <v>34</v>
      </c>
      <c r="AX1340" s="12" t="s">
        <v>76</v>
      </c>
      <c r="AY1340" s="155" t="s">
        <v>191</v>
      </c>
    </row>
    <row r="1341" spans="2:65" s="12" customFormat="1">
      <c r="B1341" s="153"/>
      <c r="D1341" s="154" t="s">
        <v>205</v>
      </c>
      <c r="E1341" s="155" t="s">
        <v>1</v>
      </c>
      <c r="F1341" s="156" t="s">
        <v>208</v>
      </c>
      <c r="H1341" s="155" t="s">
        <v>1</v>
      </c>
      <c r="I1341" s="157"/>
      <c r="L1341" s="153"/>
      <c r="M1341" s="158"/>
      <c r="T1341" s="159"/>
      <c r="AT1341" s="155" t="s">
        <v>205</v>
      </c>
      <c r="AU1341" s="155" t="s">
        <v>201</v>
      </c>
      <c r="AV1341" s="12" t="s">
        <v>83</v>
      </c>
      <c r="AW1341" s="12" t="s">
        <v>34</v>
      </c>
      <c r="AX1341" s="12" t="s">
        <v>76</v>
      </c>
      <c r="AY1341" s="155" t="s">
        <v>191</v>
      </c>
    </row>
    <row r="1342" spans="2:65" s="12" customFormat="1">
      <c r="B1342" s="153"/>
      <c r="D1342" s="154" t="s">
        <v>205</v>
      </c>
      <c r="E1342" s="155" t="s">
        <v>1</v>
      </c>
      <c r="F1342" s="156" t="s">
        <v>1030</v>
      </c>
      <c r="H1342" s="155" t="s">
        <v>1</v>
      </c>
      <c r="I1342" s="157"/>
      <c r="L1342" s="153"/>
      <c r="M1342" s="158"/>
      <c r="T1342" s="159"/>
      <c r="AT1342" s="155" t="s">
        <v>205</v>
      </c>
      <c r="AU1342" s="155" t="s">
        <v>201</v>
      </c>
      <c r="AV1342" s="12" t="s">
        <v>83</v>
      </c>
      <c r="AW1342" s="12" t="s">
        <v>34</v>
      </c>
      <c r="AX1342" s="12" t="s">
        <v>76</v>
      </c>
      <c r="AY1342" s="155" t="s">
        <v>191</v>
      </c>
    </row>
    <row r="1343" spans="2:65" s="13" customFormat="1">
      <c r="B1343" s="160"/>
      <c r="D1343" s="154" t="s">
        <v>205</v>
      </c>
      <c r="E1343" s="161" t="s">
        <v>1</v>
      </c>
      <c r="F1343" s="162" t="s">
        <v>1125</v>
      </c>
      <c r="H1343" s="163">
        <v>0.125</v>
      </c>
      <c r="I1343" s="164"/>
      <c r="L1343" s="160"/>
      <c r="M1343" s="165"/>
      <c r="T1343" s="166"/>
      <c r="AT1343" s="161" t="s">
        <v>205</v>
      </c>
      <c r="AU1343" s="161" t="s">
        <v>201</v>
      </c>
      <c r="AV1343" s="13" t="s">
        <v>85</v>
      </c>
      <c r="AW1343" s="13" t="s">
        <v>34</v>
      </c>
      <c r="AX1343" s="13" t="s">
        <v>76</v>
      </c>
      <c r="AY1343" s="161" t="s">
        <v>191</v>
      </c>
    </row>
    <row r="1344" spans="2:65" s="14" customFormat="1">
      <c r="B1344" s="167"/>
      <c r="D1344" s="154" t="s">
        <v>205</v>
      </c>
      <c r="E1344" s="168" t="s">
        <v>1</v>
      </c>
      <c r="F1344" s="169" t="s">
        <v>217</v>
      </c>
      <c r="H1344" s="170">
        <v>0.125</v>
      </c>
      <c r="I1344" s="171"/>
      <c r="L1344" s="167"/>
      <c r="M1344" s="172"/>
      <c r="T1344" s="173"/>
      <c r="AT1344" s="168" t="s">
        <v>205</v>
      </c>
      <c r="AU1344" s="168" t="s">
        <v>201</v>
      </c>
      <c r="AV1344" s="14" t="s">
        <v>200</v>
      </c>
      <c r="AW1344" s="14" t="s">
        <v>34</v>
      </c>
      <c r="AX1344" s="14" t="s">
        <v>83</v>
      </c>
      <c r="AY1344" s="168" t="s">
        <v>191</v>
      </c>
    </row>
    <row r="1345" spans="2:65" s="1" customFormat="1" ht="26.45" customHeight="1">
      <c r="B1345" s="32"/>
      <c r="C1345" s="136" t="s">
        <v>1126</v>
      </c>
      <c r="D1345" s="136" t="s">
        <v>195</v>
      </c>
      <c r="E1345" s="137" t="s">
        <v>1127</v>
      </c>
      <c r="F1345" s="138" t="s">
        <v>1128</v>
      </c>
      <c r="G1345" s="139" t="s">
        <v>403</v>
      </c>
      <c r="H1345" s="140">
        <v>0.25</v>
      </c>
      <c r="I1345" s="141"/>
      <c r="J1345" s="142">
        <f>ROUND(I1345*H1345,2)</f>
        <v>0</v>
      </c>
      <c r="K1345" s="138" t="s">
        <v>199</v>
      </c>
      <c r="L1345" s="32"/>
      <c r="M1345" s="143" t="s">
        <v>1</v>
      </c>
      <c r="N1345" s="144" t="s">
        <v>41</v>
      </c>
      <c r="P1345" s="145">
        <f>O1345*H1345</f>
        <v>0</v>
      </c>
      <c r="Q1345" s="145">
        <v>3.3E-3</v>
      </c>
      <c r="R1345" s="145">
        <f>Q1345*H1345</f>
        <v>8.25E-4</v>
      </c>
      <c r="S1345" s="145">
        <v>0.11</v>
      </c>
      <c r="T1345" s="146">
        <f>S1345*H1345</f>
        <v>2.75E-2</v>
      </c>
      <c r="AR1345" s="147" t="s">
        <v>200</v>
      </c>
      <c r="AT1345" s="147" t="s">
        <v>195</v>
      </c>
      <c r="AU1345" s="147" t="s">
        <v>201</v>
      </c>
      <c r="AY1345" s="17" t="s">
        <v>191</v>
      </c>
      <c r="BE1345" s="148">
        <f>IF(N1345="základní",J1345,0)</f>
        <v>0</v>
      </c>
      <c r="BF1345" s="148">
        <f>IF(N1345="snížená",J1345,0)</f>
        <v>0</v>
      </c>
      <c r="BG1345" s="148">
        <f>IF(N1345="zákl. přenesená",J1345,0)</f>
        <v>0</v>
      </c>
      <c r="BH1345" s="148">
        <f>IF(N1345="sníž. přenesená",J1345,0)</f>
        <v>0</v>
      </c>
      <c r="BI1345" s="148">
        <f>IF(N1345="nulová",J1345,0)</f>
        <v>0</v>
      </c>
      <c r="BJ1345" s="17" t="s">
        <v>83</v>
      </c>
      <c r="BK1345" s="148">
        <f>ROUND(I1345*H1345,2)</f>
        <v>0</v>
      </c>
      <c r="BL1345" s="17" t="s">
        <v>200</v>
      </c>
      <c r="BM1345" s="147" t="s">
        <v>1129</v>
      </c>
    </row>
    <row r="1346" spans="2:65" s="1" customFormat="1">
      <c r="B1346" s="32"/>
      <c r="D1346" s="149" t="s">
        <v>203</v>
      </c>
      <c r="F1346" s="150" t="s">
        <v>1130</v>
      </c>
      <c r="I1346" s="151"/>
      <c r="L1346" s="32"/>
      <c r="M1346" s="152"/>
      <c r="T1346" s="56"/>
      <c r="AT1346" s="17" t="s">
        <v>203</v>
      </c>
      <c r="AU1346" s="17" t="s">
        <v>201</v>
      </c>
    </row>
    <row r="1347" spans="2:65" s="12" customFormat="1">
      <c r="B1347" s="153"/>
      <c r="D1347" s="154" t="s">
        <v>205</v>
      </c>
      <c r="E1347" s="155" t="s">
        <v>1</v>
      </c>
      <c r="F1347" s="156" t="s">
        <v>347</v>
      </c>
      <c r="H1347" s="155" t="s">
        <v>1</v>
      </c>
      <c r="I1347" s="157"/>
      <c r="L1347" s="153"/>
      <c r="M1347" s="158"/>
      <c r="T1347" s="159"/>
      <c r="AT1347" s="155" t="s">
        <v>205</v>
      </c>
      <c r="AU1347" s="155" t="s">
        <v>201</v>
      </c>
      <c r="AV1347" s="12" t="s">
        <v>83</v>
      </c>
      <c r="AW1347" s="12" t="s">
        <v>34</v>
      </c>
      <c r="AX1347" s="12" t="s">
        <v>76</v>
      </c>
      <c r="AY1347" s="155" t="s">
        <v>191</v>
      </c>
    </row>
    <row r="1348" spans="2:65" s="12" customFormat="1">
      <c r="B1348" s="153"/>
      <c r="D1348" s="154" t="s">
        <v>205</v>
      </c>
      <c r="E1348" s="155" t="s">
        <v>1</v>
      </c>
      <c r="F1348" s="156" t="s">
        <v>207</v>
      </c>
      <c r="H1348" s="155" t="s">
        <v>1</v>
      </c>
      <c r="I1348" s="157"/>
      <c r="L1348" s="153"/>
      <c r="M1348" s="158"/>
      <c r="T1348" s="159"/>
      <c r="AT1348" s="155" t="s">
        <v>205</v>
      </c>
      <c r="AU1348" s="155" t="s">
        <v>201</v>
      </c>
      <c r="AV1348" s="12" t="s">
        <v>83</v>
      </c>
      <c r="AW1348" s="12" t="s">
        <v>34</v>
      </c>
      <c r="AX1348" s="12" t="s">
        <v>76</v>
      </c>
      <c r="AY1348" s="155" t="s">
        <v>191</v>
      </c>
    </row>
    <row r="1349" spans="2:65" s="12" customFormat="1">
      <c r="B1349" s="153"/>
      <c r="D1349" s="154" t="s">
        <v>205</v>
      </c>
      <c r="E1349" s="155" t="s">
        <v>1</v>
      </c>
      <c r="F1349" s="156" t="s">
        <v>208</v>
      </c>
      <c r="H1349" s="155" t="s">
        <v>1</v>
      </c>
      <c r="I1349" s="157"/>
      <c r="L1349" s="153"/>
      <c r="M1349" s="158"/>
      <c r="T1349" s="159"/>
      <c r="AT1349" s="155" t="s">
        <v>205</v>
      </c>
      <c r="AU1349" s="155" t="s">
        <v>201</v>
      </c>
      <c r="AV1349" s="12" t="s">
        <v>83</v>
      </c>
      <c r="AW1349" s="12" t="s">
        <v>34</v>
      </c>
      <c r="AX1349" s="12" t="s">
        <v>76</v>
      </c>
      <c r="AY1349" s="155" t="s">
        <v>191</v>
      </c>
    </row>
    <row r="1350" spans="2:65" s="12" customFormat="1">
      <c r="B1350" s="153"/>
      <c r="D1350" s="154" t="s">
        <v>205</v>
      </c>
      <c r="E1350" s="155" t="s">
        <v>1</v>
      </c>
      <c r="F1350" s="156" t="s">
        <v>1030</v>
      </c>
      <c r="H1350" s="155" t="s">
        <v>1</v>
      </c>
      <c r="I1350" s="157"/>
      <c r="L1350" s="153"/>
      <c r="M1350" s="158"/>
      <c r="T1350" s="159"/>
      <c r="AT1350" s="155" t="s">
        <v>205</v>
      </c>
      <c r="AU1350" s="155" t="s">
        <v>201</v>
      </c>
      <c r="AV1350" s="12" t="s">
        <v>83</v>
      </c>
      <c r="AW1350" s="12" t="s">
        <v>34</v>
      </c>
      <c r="AX1350" s="12" t="s">
        <v>76</v>
      </c>
      <c r="AY1350" s="155" t="s">
        <v>191</v>
      </c>
    </row>
    <row r="1351" spans="2:65" s="13" customFormat="1">
      <c r="B1351" s="160"/>
      <c r="D1351" s="154" t="s">
        <v>205</v>
      </c>
      <c r="E1351" s="161" t="s">
        <v>1</v>
      </c>
      <c r="F1351" s="162" t="s">
        <v>1131</v>
      </c>
      <c r="H1351" s="163">
        <v>0.25</v>
      </c>
      <c r="I1351" s="164"/>
      <c r="L1351" s="160"/>
      <c r="M1351" s="165"/>
      <c r="T1351" s="166"/>
      <c r="AT1351" s="161" t="s">
        <v>205</v>
      </c>
      <c r="AU1351" s="161" t="s">
        <v>201</v>
      </c>
      <c r="AV1351" s="13" t="s">
        <v>85</v>
      </c>
      <c r="AW1351" s="13" t="s">
        <v>34</v>
      </c>
      <c r="AX1351" s="13" t="s">
        <v>76</v>
      </c>
      <c r="AY1351" s="161" t="s">
        <v>191</v>
      </c>
    </row>
    <row r="1352" spans="2:65" s="14" customFormat="1">
      <c r="B1352" s="167"/>
      <c r="D1352" s="154" t="s">
        <v>205</v>
      </c>
      <c r="E1352" s="168" t="s">
        <v>1</v>
      </c>
      <c r="F1352" s="169" t="s">
        <v>217</v>
      </c>
      <c r="H1352" s="170">
        <v>0.25</v>
      </c>
      <c r="I1352" s="171"/>
      <c r="L1352" s="167"/>
      <c r="M1352" s="172"/>
      <c r="T1352" s="173"/>
      <c r="AT1352" s="168" t="s">
        <v>205</v>
      </c>
      <c r="AU1352" s="168" t="s">
        <v>201</v>
      </c>
      <c r="AV1352" s="14" t="s">
        <v>200</v>
      </c>
      <c r="AW1352" s="14" t="s">
        <v>34</v>
      </c>
      <c r="AX1352" s="14" t="s">
        <v>83</v>
      </c>
      <c r="AY1352" s="168" t="s">
        <v>191</v>
      </c>
    </row>
    <row r="1353" spans="2:65" s="1" customFormat="1" ht="26.45" customHeight="1">
      <c r="B1353" s="32"/>
      <c r="C1353" s="136" t="s">
        <v>1132</v>
      </c>
      <c r="D1353" s="136" t="s">
        <v>195</v>
      </c>
      <c r="E1353" s="137" t="s">
        <v>1133</v>
      </c>
      <c r="F1353" s="138" t="s">
        <v>1134</v>
      </c>
      <c r="G1353" s="139" t="s">
        <v>403</v>
      </c>
      <c r="H1353" s="140">
        <v>1.05</v>
      </c>
      <c r="I1353" s="141"/>
      <c r="J1353" s="142">
        <f>ROUND(I1353*H1353,2)</f>
        <v>0</v>
      </c>
      <c r="K1353" s="138" t="s">
        <v>199</v>
      </c>
      <c r="L1353" s="32"/>
      <c r="M1353" s="143" t="s">
        <v>1</v>
      </c>
      <c r="N1353" s="144" t="s">
        <v>41</v>
      </c>
      <c r="P1353" s="145">
        <f>O1353*H1353</f>
        <v>0</v>
      </c>
      <c r="Q1353" s="145">
        <v>1.24E-3</v>
      </c>
      <c r="R1353" s="145">
        <f>Q1353*H1353</f>
        <v>1.302E-3</v>
      </c>
      <c r="S1353" s="145">
        <v>6.1999999999999998E-3</v>
      </c>
      <c r="T1353" s="146">
        <f>S1353*H1353</f>
        <v>6.5100000000000002E-3</v>
      </c>
      <c r="AR1353" s="147" t="s">
        <v>200</v>
      </c>
      <c r="AT1353" s="147" t="s">
        <v>195</v>
      </c>
      <c r="AU1353" s="147" t="s">
        <v>201</v>
      </c>
      <c r="AY1353" s="17" t="s">
        <v>191</v>
      </c>
      <c r="BE1353" s="148">
        <f>IF(N1353="základní",J1353,0)</f>
        <v>0</v>
      </c>
      <c r="BF1353" s="148">
        <f>IF(N1353="snížená",J1353,0)</f>
        <v>0</v>
      </c>
      <c r="BG1353" s="148">
        <f>IF(N1353="zákl. přenesená",J1353,0)</f>
        <v>0</v>
      </c>
      <c r="BH1353" s="148">
        <f>IF(N1353="sníž. přenesená",J1353,0)</f>
        <v>0</v>
      </c>
      <c r="BI1353" s="148">
        <f>IF(N1353="nulová",J1353,0)</f>
        <v>0</v>
      </c>
      <c r="BJ1353" s="17" t="s">
        <v>83</v>
      </c>
      <c r="BK1353" s="148">
        <f>ROUND(I1353*H1353,2)</f>
        <v>0</v>
      </c>
      <c r="BL1353" s="17" t="s">
        <v>200</v>
      </c>
      <c r="BM1353" s="147" t="s">
        <v>1135</v>
      </c>
    </row>
    <row r="1354" spans="2:65" s="1" customFormat="1">
      <c r="B1354" s="32"/>
      <c r="D1354" s="149" t="s">
        <v>203</v>
      </c>
      <c r="F1354" s="150" t="s">
        <v>1136</v>
      </c>
      <c r="I1354" s="151"/>
      <c r="L1354" s="32"/>
      <c r="M1354" s="152"/>
      <c r="T1354" s="56"/>
      <c r="AT1354" s="17" t="s">
        <v>203</v>
      </c>
      <c r="AU1354" s="17" t="s">
        <v>201</v>
      </c>
    </row>
    <row r="1355" spans="2:65" s="12" customFormat="1">
      <c r="B1355" s="153"/>
      <c r="D1355" s="154" t="s">
        <v>205</v>
      </c>
      <c r="E1355" s="155" t="s">
        <v>1</v>
      </c>
      <c r="F1355" s="156" t="s">
        <v>347</v>
      </c>
      <c r="H1355" s="155" t="s">
        <v>1</v>
      </c>
      <c r="I1355" s="157"/>
      <c r="L1355" s="153"/>
      <c r="M1355" s="158"/>
      <c r="T1355" s="159"/>
      <c r="AT1355" s="155" t="s">
        <v>205</v>
      </c>
      <c r="AU1355" s="155" t="s">
        <v>201</v>
      </c>
      <c r="AV1355" s="12" t="s">
        <v>83</v>
      </c>
      <c r="AW1355" s="12" t="s">
        <v>34</v>
      </c>
      <c r="AX1355" s="12" t="s">
        <v>76</v>
      </c>
      <c r="AY1355" s="155" t="s">
        <v>191</v>
      </c>
    </row>
    <row r="1356" spans="2:65" s="12" customFormat="1">
      <c r="B1356" s="153"/>
      <c r="D1356" s="154" t="s">
        <v>205</v>
      </c>
      <c r="E1356" s="155" t="s">
        <v>1</v>
      </c>
      <c r="F1356" s="156" t="s">
        <v>207</v>
      </c>
      <c r="H1356" s="155" t="s">
        <v>1</v>
      </c>
      <c r="I1356" s="157"/>
      <c r="L1356" s="153"/>
      <c r="M1356" s="158"/>
      <c r="T1356" s="159"/>
      <c r="AT1356" s="155" t="s">
        <v>205</v>
      </c>
      <c r="AU1356" s="155" t="s">
        <v>201</v>
      </c>
      <c r="AV1356" s="12" t="s">
        <v>83</v>
      </c>
      <c r="AW1356" s="12" t="s">
        <v>34</v>
      </c>
      <c r="AX1356" s="12" t="s">
        <v>76</v>
      </c>
      <c r="AY1356" s="155" t="s">
        <v>191</v>
      </c>
    </row>
    <row r="1357" spans="2:65" s="12" customFormat="1">
      <c r="B1357" s="153"/>
      <c r="D1357" s="154" t="s">
        <v>205</v>
      </c>
      <c r="E1357" s="155" t="s">
        <v>1</v>
      </c>
      <c r="F1357" s="156" t="s">
        <v>208</v>
      </c>
      <c r="H1357" s="155" t="s">
        <v>1</v>
      </c>
      <c r="I1357" s="157"/>
      <c r="L1357" s="153"/>
      <c r="M1357" s="158"/>
      <c r="T1357" s="159"/>
      <c r="AT1357" s="155" t="s">
        <v>205</v>
      </c>
      <c r="AU1357" s="155" t="s">
        <v>201</v>
      </c>
      <c r="AV1357" s="12" t="s">
        <v>83</v>
      </c>
      <c r="AW1357" s="12" t="s">
        <v>34</v>
      </c>
      <c r="AX1357" s="12" t="s">
        <v>76</v>
      </c>
      <c r="AY1357" s="155" t="s">
        <v>191</v>
      </c>
    </row>
    <row r="1358" spans="2:65" s="12" customFormat="1">
      <c r="B1358" s="153"/>
      <c r="D1358" s="154" t="s">
        <v>205</v>
      </c>
      <c r="E1358" s="155" t="s">
        <v>1</v>
      </c>
      <c r="F1358" s="156" t="s">
        <v>1030</v>
      </c>
      <c r="H1358" s="155" t="s">
        <v>1</v>
      </c>
      <c r="I1358" s="157"/>
      <c r="L1358" s="153"/>
      <c r="M1358" s="158"/>
      <c r="T1358" s="159"/>
      <c r="AT1358" s="155" t="s">
        <v>205</v>
      </c>
      <c r="AU1358" s="155" t="s">
        <v>201</v>
      </c>
      <c r="AV1358" s="12" t="s">
        <v>83</v>
      </c>
      <c r="AW1358" s="12" t="s">
        <v>34</v>
      </c>
      <c r="AX1358" s="12" t="s">
        <v>76</v>
      </c>
      <c r="AY1358" s="155" t="s">
        <v>191</v>
      </c>
    </row>
    <row r="1359" spans="2:65" s="13" customFormat="1">
      <c r="B1359" s="160"/>
      <c r="D1359" s="154" t="s">
        <v>205</v>
      </c>
      <c r="E1359" s="161" t="s">
        <v>1</v>
      </c>
      <c r="F1359" s="162" t="s">
        <v>1137</v>
      </c>
      <c r="H1359" s="163">
        <v>1.05</v>
      </c>
      <c r="I1359" s="164"/>
      <c r="L1359" s="160"/>
      <c r="M1359" s="165"/>
      <c r="T1359" s="166"/>
      <c r="AT1359" s="161" t="s">
        <v>205</v>
      </c>
      <c r="AU1359" s="161" t="s">
        <v>201</v>
      </c>
      <c r="AV1359" s="13" t="s">
        <v>85</v>
      </c>
      <c r="AW1359" s="13" t="s">
        <v>34</v>
      </c>
      <c r="AX1359" s="13" t="s">
        <v>76</v>
      </c>
      <c r="AY1359" s="161" t="s">
        <v>191</v>
      </c>
    </row>
    <row r="1360" spans="2:65" s="14" customFormat="1">
      <c r="B1360" s="167"/>
      <c r="D1360" s="154" t="s">
        <v>205</v>
      </c>
      <c r="E1360" s="168" t="s">
        <v>1</v>
      </c>
      <c r="F1360" s="169" t="s">
        <v>217</v>
      </c>
      <c r="H1360" s="170">
        <v>1.05</v>
      </c>
      <c r="I1360" s="171"/>
      <c r="L1360" s="167"/>
      <c r="M1360" s="172"/>
      <c r="T1360" s="173"/>
      <c r="AT1360" s="168" t="s">
        <v>205</v>
      </c>
      <c r="AU1360" s="168" t="s">
        <v>201</v>
      </c>
      <c r="AV1360" s="14" t="s">
        <v>200</v>
      </c>
      <c r="AW1360" s="14" t="s">
        <v>34</v>
      </c>
      <c r="AX1360" s="14" t="s">
        <v>83</v>
      </c>
      <c r="AY1360" s="168" t="s">
        <v>191</v>
      </c>
    </row>
    <row r="1361" spans="2:65" s="1" customFormat="1" ht="26.45" customHeight="1">
      <c r="B1361" s="32"/>
      <c r="C1361" s="136" t="s">
        <v>1138</v>
      </c>
      <c r="D1361" s="136" t="s">
        <v>195</v>
      </c>
      <c r="E1361" s="137" t="s">
        <v>1139</v>
      </c>
      <c r="F1361" s="138" t="s">
        <v>1140</v>
      </c>
      <c r="G1361" s="139" t="s">
        <v>403</v>
      </c>
      <c r="H1361" s="140">
        <v>2.5</v>
      </c>
      <c r="I1361" s="141"/>
      <c r="J1361" s="142">
        <f>ROUND(I1361*H1361,2)</f>
        <v>0</v>
      </c>
      <c r="K1361" s="138" t="s">
        <v>199</v>
      </c>
      <c r="L1361" s="32"/>
      <c r="M1361" s="143" t="s">
        <v>1</v>
      </c>
      <c r="N1361" s="144" t="s">
        <v>41</v>
      </c>
      <c r="P1361" s="145">
        <f>O1361*H1361</f>
        <v>0</v>
      </c>
      <c r="Q1361" s="145">
        <v>1.33E-3</v>
      </c>
      <c r="R1361" s="145">
        <f>Q1361*H1361</f>
        <v>3.3249999999999998E-3</v>
      </c>
      <c r="S1361" s="145">
        <v>1.0999999999999999E-2</v>
      </c>
      <c r="T1361" s="146">
        <f>S1361*H1361</f>
        <v>2.7499999999999997E-2</v>
      </c>
      <c r="AR1361" s="147" t="s">
        <v>200</v>
      </c>
      <c r="AT1361" s="147" t="s">
        <v>195</v>
      </c>
      <c r="AU1361" s="147" t="s">
        <v>201</v>
      </c>
      <c r="AY1361" s="17" t="s">
        <v>191</v>
      </c>
      <c r="BE1361" s="148">
        <f>IF(N1361="základní",J1361,0)</f>
        <v>0</v>
      </c>
      <c r="BF1361" s="148">
        <f>IF(N1361="snížená",J1361,0)</f>
        <v>0</v>
      </c>
      <c r="BG1361" s="148">
        <f>IF(N1361="zákl. přenesená",J1361,0)</f>
        <v>0</v>
      </c>
      <c r="BH1361" s="148">
        <f>IF(N1361="sníž. přenesená",J1361,0)</f>
        <v>0</v>
      </c>
      <c r="BI1361" s="148">
        <f>IF(N1361="nulová",J1361,0)</f>
        <v>0</v>
      </c>
      <c r="BJ1361" s="17" t="s">
        <v>83</v>
      </c>
      <c r="BK1361" s="148">
        <f>ROUND(I1361*H1361,2)</f>
        <v>0</v>
      </c>
      <c r="BL1361" s="17" t="s">
        <v>200</v>
      </c>
      <c r="BM1361" s="147" t="s">
        <v>1141</v>
      </c>
    </row>
    <row r="1362" spans="2:65" s="1" customFormat="1">
      <c r="B1362" s="32"/>
      <c r="D1362" s="149" t="s">
        <v>203</v>
      </c>
      <c r="F1362" s="150" t="s">
        <v>1142</v>
      </c>
      <c r="I1362" s="151"/>
      <c r="L1362" s="32"/>
      <c r="M1362" s="152"/>
      <c r="T1362" s="56"/>
      <c r="AT1362" s="17" t="s">
        <v>203</v>
      </c>
      <c r="AU1362" s="17" t="s">
        <v>201</v>
      </c>
    </row>
    <row r="1363" spans="2:65" s="12" customFormat="1">
      <c r="B1363" s="153"/>
      <c r="D1363" s="154" t="s">
        <v>205</v>
      </c>
      <c r="E1363" s="155" t="s">
        <v>1</v>
      </c>
      <c r="F1363" s="156" t="s">
        <v>347</v>
      </c>
      <c r="H1363" s="155" t="s">
        <v>1</v>
      </c>
      <c r="I1363" s="157"/>
      <c r="L1363" s="153"/>
      <c r="M1363" s="158"/>
      <c r="T1363" s="159"/>
      <c r="AT1363" s="155" t="s">
        <v>205</v>
      </c>
      <c r="AU1363" s="155" t="s">
        <v>201</v>
      </c>
      <c r="AV1363" s="12" t="s">
        <v>83</v>
      </c>
      <c r="AW1363" s="12" t="s">
        <v>34</v>
      </c>
      <c r="AX1363" s="12" t="s">
        <v>76</v>
      </c>
      <c r="AY1363" s="155" t="s">
        <v>191</v>
      </c>
    </row>
    <row r="1364" spans="2:65" s="12" customFormat="1">
      <c r="B1364" s="153"/>
      <c r="D1364" s="154" t="s">
        <v>205</v>
      </c>
      <c r="E1364" s="155" t="s">
        <v>1</v>
      </c>
      <c r="F1364" s="156" t="s">
        <v>207</v>
      </c>
      <c r="H1364" s="155" t="s">
        <v>1</v>
      </c>
      <c r="I1364" s="157"/>
      <c r="L1364" s="153"/>
      <c r="M1364" s="158"/>
      <c r="T1364" s="159"/>
      <c r="AT1364" s="155" t="s">
        <v>205</v>
      </c>
      <c r="AU1364" s="155" t="s">
        <v>201</v>
      </c>
      <c r="AV1364" s="12" t="s">
        <v>83</v>
      </c>
      <c r="AW1364" s="12" t="s">
        <v>34</v>
      </c>
      <c r="AX1364" s="12" t="s">
        <v>76</v>
      </c>
      <c r="AY1364" s="155" t="s">
        <v>191</v>
      </c>
    </row>
    <row r="1365" spans="2:65" s="12" customFormat="1">
      <c r="B1365" s="153"/>
      <c r="D1365" s="154" t="s">
        <v>205</v>
      </c>
      <c r="E1365" s="155" t="s">
        <v>1</v>
      </c>
      <c r="F1365" s="156" t="s">
        <v>208</v>
      </c>
      <c r="H1365" s="155" t="s">
        <v>1</v>
      </c>
      <c r="I1365" s="157"/>
      <c r="L1365" s="153"/>
      <c r="M1365" s="158"/>
      <c r="T1365" s="159"/>
      <c r="AT1365" s="155" t="s">
        <v>205</v>
      </c>
      <c r="AU1365" s="155" t="s">
        <v>201</v>
      </c>
      <c r="AV1365" s="12" t="s">
        <v>83</v>
      </c>
      <c r="AW1365" s="12" t="s">
        <v>34</v>
      </c>
      <c r="AX1365" s="12" t="s">
        <v>76</v>
      </c>
      <c r="AY1365" s="155" t="s">
        <v>191</v>
      </c>
    </row>
    <row r="1366" spans="2:65" s="12" customFormat="1">
      <c r="B1366" s="153"/>
      <c r="D1366" s="154" t="s">
        <v>205</v>
      </c>
      <c r="E1366" s="155" t="s">
        <v>1</v>
      </c>
      <c r="F1366" s="156" t="s">
        <v>1030</v>
      </c>
      <c r="H1366" s="155" t="s">
        <v>1</v>
      </c>
      <c r="I1366" s="157"/>
      <c r="L1366" s="153"/>
      <c r="M1366" s="158"/>
      <c r="T1366" s="159"/>
      <c r="AT1366" s="155" t="s">
        <v>205</v>
      </c>
      <c r="AU1366" s="155" t="s">
        <v>201</v>
      </c>
      <c r="AV1366" s="12" t="s">
        <v>83</v>
      </c>
      <c r="AW1366" s="12" t="s">
        <v>34</v>
      </c>
      <c r="AX1366" s="12" t="s">
        <v>76</v>
      </c>
      <c r="AY1366" s="155" t="s">
        <v>191</v>
      </c>
    </row>
    <row r="1367" spans="2:65" s="13" customFormat="1">
      <c r="B1367" s="160"/>
      <c r="D1367" s="154" t="s">
        <v>205</v>
      </c>
      <c r="E1367" s="161" t="s">
        <v>1</v>
      </c>
      <c r="F1367" s="162" t="s">
        <v>1143</v>
      </c>
      <c r="H1367" s="163">
        <v>2.5</v>
      </c>
      <c r="I1367" s="164"/>
      <c r="L1367" s="160"/>
      <c r="M1367" s="165"/>
      <c r="T1367" s="166"/>
      <c r="AT1367" s="161" t="s">
        <v>205</v>
      </c>
      <c r="AU1367" s="161" t="s">
        <v>201</v>
      </c>
      <c r="AV1367" s="13" t="s">
        <v>85</v>
      </c>
      <c r="AW1367" s="13" t="s">
        <v>34</v>
      </c>
      <c r="AX1367" s="13" t="s">
        <v>83</v>
      </c>
      <c r="AY1367" s="161" t="s">
        <v>191</v>
      </c>
    </row>
    <row r="1368" spans="2:65" s="1" customFormat="1" ht="26.45" customHeight="1">
      <c r="B1368" s="32"/>
      <c r="C1368" s="136" t="s">
        <v>1144</v>
      </c>
      <c r="D1368" s="136" t="s">
        <v>195</v>
      </c>
      <c r="E1368" s="137" t="s">
        <v>1145</v>
      </c>
      <c r="F1368" s="138" t="s">
        <v>1146</v>
      </c>
      <c r="G1368" s="139" t="s">
        <v>403</v>
      </c>
      <c r="H1368" s="140">
        <v>2.8</v>
      </c>
      <c r="I1368" s="141"/>
      <c r="J1368" s="142">
        <f>ROUND(I1368*H1368,2)</f>
        <v>0</v>
      </c>
      <c r="K1368" s="138" t="s">
        <v>199</v>
      </c>
      <c r="L1368" s="32"/>
      <c r="M1368" s="143" t="s">
        <v>1</v>
      </c>
      <c r="N1368" s="144" t="s">
        <v>41</v>
      </c>
      <c r="P1368" s="145">
        <f>O1368*H1368</f>
        <v>0</v>
      </c>
      <c r="Q1368" s="145">
        <v>1.56E-3</v>
      </c>
      <c r="R1368" s="145">
        <f>Q1368*H1368</f>
        <v>4.3679999999999995E-3</v>
      </c>
      <c r="S1368" s="145">
        <v>2.5000000000000001E-2</v>
      </c>
      <c r="T1368" s="146">
        <f>S1368*H1368</f>
        <v>6.9999999999999993E-2</v>
      </c>
      <c r="AR1368" s="147" t="s">
        <v>200</v>
      </c>
      <c r="AT1368" s="147" t="s">
        <v>195</v>
      </c>
      <c r="AU1368" s="147" t="s">
        <v>201</v>
      </c>
      <c r="AY1368" s="17" t="s">
        <v>191</v>
      </c>
      <c r="BE1368" s="148">
        <f>IF(N1368="základní",J1368,0)</f>
        <v>0</v>
      </c>
      <c r="BF1368" s="148">
        <f>IF(N1368="snížená",J1368,0)</f>
        <v>0</v>
      </c>
      <c r="BG1368" s="148">
        <f>IF(N1368="zákl. přenesená",J1368,0)</f>
        <v>0</v>
      </c>
      <c r="BH1368" s="148">
        <f>IF(N1368="sníž. přenesená",J1368,0)</f>
        <v>0</v>
      </c>
      <c r="BI1368" s="148">
        <f>IF(N1368="nulová",J1368,0)</f>
        <v>0</v>
      </c>
      <c r="BJ1368" s="17" t="s">
        <v>83</v>
      </c>
      <c r="BK1368" s="148">
        <f>ROUND(I1368*H1368,2)</f>
        <v>0</v>
      </c>
      <c r="BL1368" s="17" t="s">
        <v>200</v>
      </c>
      <c r="BM1368" s="147" t="s">
        <v>1147</v>
      </c>
    </row>
    <row r="1369" spans="2:65" s="1" customFormat="1">
      <c r="B1369" s="32"/>
      <c r="D1369" s="149" t="s">
        <v>203</v>
      </c>
      <c r="F1369" s="150" t="s">
        <v>1148</v>
      </c>
      <c r="I1369" s="151"/>
      <c r="L1369" s="32"/>
      <c r="M1369" s="152"/>
      <c r="T1369" s="56"/>
      <c r="AT1369" s="17" t="s">
        <v>203</v>
      </c>
      <c r="AU1369" s="17" t="s">
        <v>201</v>
      </c>
    </row>
    <row r="1370" spans="2:65" s="12" customFormat="1">
      <c r="B1370" s="153"/>
      <c r="D1370" s="154" t="s">
        <v>205</v>
      </c>
      <c r="E1370" s="155" t="s">
        <v>1</v>
      </c>
      <c r="F1370" s="156" t="s">
        <v>347</v>
      </c>
      <c r="H1370" s="155" t="s">
        <v>1</v>
      </c>
      <c r="I1370" s="157"/>
      <c r="L1370" s="153"/>
      <c r="M1370" s="158"/>
      <c r="T1370" s="159"/>
      <c r="AT1370" s="155" t="s">
        <v>205</v>
      </c>
      <c r="AU1370" s="155" t="s">
        <v>201</v>
      </c>
      <c r="AV1370" s="12" t="s">
        <v>83</v>
      </c>
      <c r="AW1370" s="12" t="s">
        <v>34</v>
      </c>
      <c r="AX1370" s="12" t="s">
        <v>76</v>
      </c>
      <c r="AY1370" s="155" t="s">
        <v>191</v>
      </c>
    </row>
    <row r="1371" spans="2:65" s="12" customFormat="1">
      <c r="B1371" s="153"/>
      <c r="D1371" s="154" t="s">
        <v>205</v>
      </c>
      <c r="E1371" s="155" t="s">
        <v>1</v>
      </c>
      <c r="F1371" s="156" t="s">
        <v>207</v>
      </c>
      <c r="H1371" s="155" t="s">
        <v>1</v>
      </c>
      <c r="I1371" s="157"/>
      <c r="L1371" s="153"/>
      <c r="M1371" s="158"/>
      <c r="T1371" s="159"/>
      <c r="AT1371" s="155" t="s">
        <v>205</v>
      </c>
      <c r="AU1371" s="155" t="s">
        <v>201</v>
      </c>
      <c r="AV1371" s="12" t="s">
        <v>83</v>
      </c>
      <c r="AW1371" s="12" t="s">
        <v>34</v>
      </c>
      <c r="AX1371" s="12" t="s">
        <v>76</v>
      </c>
      <c r="AY1371" s="155" t="s">
        <v>191</v>
      </c>
    </row>
    <row r="1372" spans="2:65" s="12" customFormat="1">
      <c r="B1372" s="153"/>
      <c r="D1372" s="154" t="s">
        <v>205</v>
      </c>
      <c r="E1372" s="155" t="s">
        <v>1</v>
      </c>
      <c r="F1372" s="156" t="s">
        <v>208</v>
      </c>
      <c r="H1372" s="155" t="s">
        <v>1</v>
      </c>
      <c r="I1372" s="157"/>
      <c r="L1372" s="153"/>
      <c r="M1372" s="158"/>
      <c r="T1372" s="159"/>
      <c r="AT1372" s="155" t="s">
        <v>205</v>
      </c>
      <c r="AU1372" s="155" t="s">
        <v>201</v>
      </c>
      <c r="AV1372" s="12" t="s">
        <v>83</v>
      </c>
      <c r="AW1372" s="12" t="s">
        <v>34</v>
      </c>
      <c r="AX1372" s="12" t="s">
        <v>76</v>
      </c>
      <c r="AY1372" s="155" t="s">
        <v>191</v>
      </c>
    </row>
    <row r="1373" spans="2:65" s="12" customFormat="1">
      <c r="B1373" s="153"/>
      <c r="D1373" s="154" t="s">
        <v>205</v>
      </c>
      <c r="E1373" s="155" t="s">
        <v>1</v>
      </c>
      <c r="F1373" s="156" t="s">
        <v>1030</v>
      </c>
      <c r="H1373" s="155" t="s">
        <v>1</v>
      </c>
      <c r="I1373" s="157"/>
      <c r="L1373" s="153"/>
      <c r="M1373" s="158"/>
      <c r="T1373" s="159"/>
      <c r="AT1373" s="155" t="s">
        <v>205</v>
      </c>
      <c r="AU1373" s="155" t="s">
        <v>201</v>
      </c>
      <c r="AV1373" s="12" t="s">
        <v>83</v>
      </c>
      <c r="AW1373" s="12" t="s">
        <v>34</v>
      </c>
      <c r="AX1373" s="12" t="s">
        <v>76</v>
      </c>
      <c r="AY1373" s="155" t="s">
        <v>191</v>
      </c>
    </row>
    <row r="1374" spans="2:65" s="13" customFormat="1">
      <c r="B1374" s="160"/>
      <c r="D1374" s="154" t="s">
        <v>205</v>
      </c>
      <c r="E1374" s="161" t="s">
        <v>1</v>
      </c>
      <c r="F1374" s="162" t="s">
        <v>1149</v>
      </c>
      <c r="H1374" s="163">
        <v>2.8</v>
      </c>
      <c r="I1374" s="164"/>
      <c r="L1374" s="160"/>
      <c r="M1374" s="165"/>
      <c r="T1374" s="166"/>
      <c r="AT1374" s="161" t="s">
        <v>205</v>
      </c>
      <c r="AU1374" s="161" t="s">
        <v>201</v>
      </c>
      <c r="AV1374" s="13" t="s">
        <v>85</v>
      </c>
      <c r="AW1374" s="13" t="s">
        <v>34</v>
      </c>
      <c r="AX1374" s="13" t="s">
        <v>76</v>
      </c>
      <c r="AY1374" s="161" t="s">
        <v>191</v>
      </c>
    </row>
    <row r="1375" spans="2:65" s="14" customFormat="1">
      <c r="B1375" s="167"/>
      <c r="D1375" s="154" t="s">
        <v>205</v>
      </c>
      <c r="E1375" s="168" t="s">
        <v>1</v>
      </c>
      <c r="F1375" s="169" t="s">
        <v>217</v>
      </c>
      <c r="H1375" s="170">
        <v>2.8</v>
      </c>
      <c r="I1375" s="171"/>
      <c r="L1375" s="167"/>
      <c r="M1375" s="172"/>
      <c r="T1375" s="173"/>
      <c r="AT1375" s="168" t="s">
        <v>205</v>
      </c>
      <c r="AU1375" s="168" t="s">
        <v>201</v>
      </c>
      <c r="AV1375" s="14" t="s">
        <v>200</v>
      </c>
      <c r="AW1375" s="14" t="s">
        <v>34</v>
      </c>
      <c r="AX1375" s="14" t="s">
        <v>83</v>
      </c>
      <c r="AY1375" s="168" t="s">
        <v>191</v>
      </c>
    </row>
    <row r="1376" spans="2:65" s="1" customFormat="1" ht="26.45" customHeight="1">
      <c r="B1376" s="32"/>
      <c r="C1376" s="136" t="s">
        <v>1150</v>
      </c>
      <c r="D1376" s="136" t="s">
        <v>195</v>
      </c>
      <c r="E1376" s="137" t="s">
        <v>1151</v>
      </c>
      <c r="F1376" s="138" t="s">
        <v>1152</v>
      </c>
      <c r="G1376" s="139" t="s">
        <v>403</v>
      </c>
      <c r="H1376" s="140">
        <v>5.6</v>
      </c>
      <c r="I1376" s="141"/>
      <c r="J1376" s="142">
        <f>ROUND(I1376*H1376,2)</f>
        <v>0</v>
      </c>
      <c r="K1376" s="138" t="s">
        <v>199</v>
      </c>
      <c r="L1376" s="32"/>
      <c r="M1376" s="143" t="s">
        <v>1</v>
      </c>
      <c r="N1376" s="144" t="s">
        <v>41</v>
      </c>
      <c r="P1376" s="145">
        <f>O1376*H1376</f>
        <v>0</v>
      </c>
      <c r="Q1376" s="145">
        <v>1.73E-3</v>
      </c>
      <c r="R1376" s="145">
        <f>Q1376*H1376</f>
        <v>9.6879999999999987E-3</v>
      </c>
      <c r="S1376" s="145">
        <v>3.9E-2</v>
      </c>
      <c r="T1376" s="146">
        <f>S1376*H1376</f>
        <v>0.21839999999999998</v>
      </c>
      <c r="AR1376" s="147" t="s">
        <v>200</v>
      </c>
      <c r="AT1376" s="147" t="s">
        <v>195</v>
      </c>
      <c r="AU1376" s="147" t="s">
        <v>201</v>
      </c>
      <c r="AY1376" s="17" t="s">
        <v>191</v>
      </c>
      <c r="BE1376" s="148">
        <f>IF(N1376="základní",J1376,0)</f>
        <v>0</v>
      </c>
      <c r="BF1376" s="148">
        <f>IF(N1376="snížená",J1376,0)</f>
        <v>0</v>
      </c>
      <c r="BG1376" s="148">
        <f>IF(N1376="zákl. přenesená",J1376,0)</f>
        <v>0</v>
      </c>
      <c r="BH1376" s="148">
        <f>IF(N1376="sníž. přenesená",J1376,0)</f>
        <v>0</v>
      </c>
      <c r="BI1376" s="148">
        <f>IF(N1376="nulová",J1376,0)</f>
        <v>0</v>
      </c>
      <c r="BJ1376" s="17" t="s">
        <v>83</v>
      </c>
      <c r="BK1376" s="148">
        <f>ROUND(I1376*H1376,2)</f>
        <v>0</v>
      </c>
      <c r="BL1376" s="17" t="s">
        <v>200</v>
      </c>
      <c r="BM1376" s="147" t="s">
        <v>1153</v>
      </c>
    </row>
    <row r="1377" spans="2:65" s="1" customFormat="1">
      <c r="B1377" s="32"/>
      <c r="D1377" s="149" t="s">
        <v>203</v>
      </c>
      <c r="F1377" s="150" t="s">
        <v>1154</v>
      </c>
      <c r="I1377" s="151"/>
      <c r="L1377" s="32"/>
      <c r="M1377" s="152"/>
      <c r="T1377" s="56"/>
      <c r="AT1377" s="17" t="s">
        <v>203</v>
      </c>
      <c r="AU1377" s="17" t="s">
        <v>201</v>
      </c>
    </row>
    <row r="1378" spans="2:65" s="12" customFormat="1">
      <c r="B1378" s="153"/>
      <c r="D1378" s="154" t="s">
        <v>205</v>
      </c>
      <c r="E1378" s="155" t="s">
        <v>1</v>
      </c>
      <c r="F1378" s="156" t="s">
        <v>347</v>
      </c>
      <c r="H1378" s="155" t="s">
        <v>1</v>
      </c>
      <c r="I1378" s="157"/>
      <c r="L1378" s="153"/>
      <c r="M1378" s="158"/>
      <c r="T1378" s="159"/>
      <c r="AT1378" s="155" t="s">
        <v>205</v>
      </c>
      <c r="AU1378" s="155" t="s">
        <v>201</v>
      </c>
      <c r="AV1378" s="12" t="s">
        <v>83</v>
      </c>
      <c r="AW1378" s="12" t="s">
        <v>34</v>
      </c>
      <c r="AX1378" s="12" t="s">
        <v>76</v>
      </c>
      <c r="AY1378" s="155" t="s">
        <v>191</v>
      </c>
    </row>
    <row r="1379" spans="2:65" s="12" customFormat="1">
      <c r="B1379" s="153"/>
      <c r="D1379" s="154" t="s">
        <v>205</v>
      </c>
      <c r="E1379" s="155" t="s">
        <v>1</v>
      </c>
      <c r="F1379" s="156" t="s">
        <v>207</v>
      </c>
      <c r="H1379" s="155" t="s">
        <v>1</v>
      </c>
      <c r="I1379" s="157"/>
      <c r="L1379" s="153"/>
      <c r="M1379" s="158"/>
      <c r="T1379" s="159"/>
      <c r="AT1379" s="155" t="s">
        <v>205</v>
      </c>
      <c r="AU1379" s="155" t="s">
        <v>201</v>
      </c>
      <c r="AV1379" s="12" t="s">
        <v>83</v>
      </c>
      <c r="AW1379" s="12" t="s">
        <v>34</v>
      </c>
      <c r="AX1379" s="12" t="s">
        <v>76</v>
      </c>
      <c r="AY1379" s="155" t="s">
        <v>191</v>
      </c>
    </row>
    <row r="1380" spans="2:65" s="12" customFormat="1">
      <c r="B1380" s="153"/>
      <c r="D1380" s="154" t="s">
        <v>205</v>
      </c>
      <c r="E1380" s="155" t="s">
        <v>1</v>
      </c>
      <c r="F1380" s="156" t="s">
        <v>208</v>
      </c>
      <c r="H1380" s="155" t="s">
        <v>1</v>
      </c>
      <c r="I1380" s="157"/>
      <c r="L1380" s="153"/>
      <c r="M1380" s="158"/>
      <c r="T1380" s="159"/>
      <c r="AT1380" s="155" t="s">
        <v>205</v>
      </c>
      <c r="AU1380" s="155" t="s">
        <v>201</v>
      </c>
      <c r="AV1380" s="12" t="s">
        <v>83</v>
      </c>
      <c r="AW1380" s="12" t="s">
        <v>34</v>
      </c>
      <c r="AX1380" s="12" t="s">
        <v>76</v>
      </c>
      <c r="AY1380" s="155" t="s">
        <v>191</v>
      </c>
    </row>
    <row r="1381" spans="2:65" s="12" customFormat="1">
      <c r="B1381" s="153"/>
      <c r="D1381" s="154" t="s">
        <v>205</v>
      </c>
      <c r="E1381" s="155" t="s">
        <v>1</v>
      </c>
      <c r="F1381" s="156" t="s">
        <v>1030</v>
      </c>
      <c r="H1381" s="155" t="s">
        <v>1</v>
      </c>
      <c r="I1381" s="157"/>
      <c r="L1381" s="153"/>
      <c r="M1381" s="158"/>
      <c r="T1381" s="159"/>
      <c r="AT1381" s="155" t="s">
        <v>205</v>
      </c>
      <c r="AU1381" s="155" t="s">
        <v>201</v>
      </c>
      <c r="AV1381" s="12" t="s">
        <v>83</v>
      </c>
      <c r="AW1381" s="12" t="s">
        <v>34</v>
      </c>
      <c r="AX1381" s="12" t="s">
        <v>76</v>
      </c>
      <c r="AY1381" s="155" t="s">
        <v>191</v>
      </c>
    </row>
    <row r="1382" spans="2:65" s="13" customFormat="1">
      <c r="B1382" s="160"/>
      <c r="D1382" s="154" t="s">
        <v>205</v>
      </c>
      <c r="E1382" s="161" t="s">
        <v>1</v>
      </c>
      <c r="F1382" s="162" t="s">
        <v>1155</v>
      </c>
      <c r="H1382" s="163">
        <v>1.4</v>
      </c>
      <c r="I1382" s="164"/>
      <c r="L1382" s="160"/>
      <c r="M1382" s="165"/>
      <c r="T1382" s="166"/>
      <c r="AT1382" s="161" t="s">
        <v>205</v>
      </c>
      <c r="AU1382" s="161" t="s">
        <v>201</v>
      </c>
      <c r="AV1382" s="13" t="s">
        <v>85</v>
      </c>
      <c r="AW1382" s="13" t="s">
        <v>34</v>
      </c>
      <c r="AX1382" s="13" t="s">
        <v>76</v>
      </c>
      <c r="AY1382" s="161" t="s">
        <v>191</v>
      </c>
    </row>
    <row r="1383" spans="2:65" s="13" customFormat="1">
      <c r="B1383" s="160"/>
      <c r="D1383" s="154" t="s">
        <v>205</v>
      </c>
      <c r="E1383" s="161" t="s">
        <v>1</v>
      </c>
      <c r="F1383" s="162" t="s">
        <v>1156</v>
      </c>
      <c r="H1383" s="163">
        <v>2.8</v>
      </c>
      <c r="I1383" s="164"/>
      <c r="L1383" s="160"/>
      <c r="M1383" s="165"/>
      <c r="T1383" s="166"/>
      <c r="AT1383" s="161" t="s">
        <v>205</v>
      </c>
      <c r="AU1383" s="161" t="s">
        <v>201</v>
      </c>
      <c r="AV1383" s="13" t="s">
        <v>85</v>
      </c>
      <c r="AW1383" s="13" t="s">
        <v>34</v>
      </c>
      <c r="AX1383" s="13" t="s">
        <v>76</v>
      </c>
      <c r="AY1383" s="161" t="s">
        <v>191</v>
      </c>
    </row>
    <row r="1384" spans="2:65" s="13" customFormat="1">
      <c r="B1384" s="160"/>
      <c r="D1384" s="154" t="s">
        <v>205</v>
      </c>
      <c r="E1384" s="161" t="s">
        <v>1</v>
      </c>
      <c r="F1384" s="162" t="s">
        <v>1157</v>
      </c>
      <c r="H1384" s="163">
        <v>1.4</v>
      </c>
      <c r="I1384" s="164"/>
      <c r="L1384" s="160"/>
      <c r="M1384" s="165"/>
      <c r="T1384" s="166"/>
      <c r="AT1384" s="161" t="s">
        <v>205</v>
      </c>
      <c r="AU1384" s="161" t="s">
        <v>201</v>
      </c>
      <c r="AV1384" s="13" t="s">
        <v>85</v>
      </c>
      <c r="AW1384" s="13" t="s">
        <v>34</v>
      </c>
      <c r="AX1384" s="13" t="s">
        <v>76</v>
      </c>
      <c r="AY1384" s="161" t="s">
        <v>191</v>
      </c>
    </row>
    <row r="1385" spans="2:65" s="14" customFormat="1">
      <c r="B1385" s="167"/>
      <c r="D1385" s="154" t="s">
        <v>205</v>
      </c>
      <c r="E1385" s="168" t="s">
        <v>1</v>
      </c>
      <c r="F1385" s="169" t="s">
        <v>217</v>
      </c>
      <c r="H1385" s="170">
        <v>5.6</v>
      </c>
      <c r="I1385" s="171"/>
      <c r="L1385" s="167"/>
      <c r="M1385" s="172"/>
      <c r="T1385" s="173"/>
      <c r="AT1385" s="168" t="s">
        <v>205</v>
      </c>
      <c r="AU1385" s="168" t="s">
        <v>201</v>
      </c>
      <c r="AV1385" s="14" t="s">
        <v>200</v>
      </c>
      <c r="AW1385" s="14" t="s">
        <v>34</v>
      </c>
      <c r="AX1385" s="14" t="s">
        <v>83</v>
      </c>
      <c r="AY1385" s="168" t="s">
        <v>191</v>
      </c>
    </row>
    <row r="1386" spans="2:65" s="1" customFormat="1" ht="26.45" customHeight="1">
      <c r="B1386" s="32"/>
      <c r="C1386" s="136" t="s">
        <v>1158</v>
      </c>
      <c r="D1386" s="136" t="s">
        <v>195</v>
      </c>
      <c r="E1386" s="137" t="s">
        <v>1159</v>
      </c>
      <c r="F1386" s="138" t="s">
        <v>1160</v>
      </c>
      <c r="G1386" s="139" t="s">
        <v>403</v>
      </c>
      <c r="H1386" s="140">
        <v>0.75</v>
      </c>
      <c r="I1386" s="141"/>
      <c r="J1386" s="142">
        <f>ROUND(I1386*H1386,2)</f>
        <v>0</v>
      </c>
      <c r="K1386" s="138" t="s">
        <v>199</v>
      </c>
      <c r="L1386" s="32"/>
      <c r="M1386" s="143" t="s">
        <v>1</v>
      </c>
      <c r="N1386" s="144" t="s">
        <v>41</v>
      </c>
      <c r="P1386" s="145">
        <f>O1386*H1386</f>
        <v>0</v>
      </c>
      <c r="Q1386" s="145">
        <v>3.7799999999999999E-3</v>
      </c>
      <c r="R1386" s="145">
        <f>Q1386*H1386</f>
        <v>2.8349999999999998E-3</v>
      </c>
      <c r="S1386" s="145">
        <v>0.11</v>
      </c>
      <c r="T1386" s="146">
        <f>S1386*H1386</f>
        <v>8.2500000000000004E-2</v>
      </c>
      <c r="AR1386" s="147" t="s">
        <v>200</v>
      </c>
      <c r="AT1386" s="147" t="s">
        <v>195</v>
      </c>
      <c r="AU1386" s="147" t="s">
        <v>201</v>
      </c>
      <c r="AY1386" s="17" t="s">
        <v>191</v>
      </c>
      <c r="BE1386" s="148">
        <f>IF(N1386="základní",J1386,0)</f>
        <v>0</v>
      </c>
      <c r="BF1386" s="148">
        <f>IF(N1386="snížená",J1386,0)</f>
        <v>0</v>
      </c>
      <c r="BG1386" s="148">
        <f>IF(N1386="zákl. přenesená",J1386,0)</f>
        <v>0</v>
      </c>
      <c r="BH1386" s="148">
        <f>IF(N1386="sníž. přenesená",J1386,0)</f>
        <v>0</v>
      </c>
      <c r="BI1386" s="148">
        <f>IF(N1386="nulová",J1386,0)</f>
        <v>0</v>
      </c>
      <c r="BJ1386" s="17" t="s">
        <v>83</v>
      </c>
      <c r="BK1386" s="148">
        <f>ROUND(I1386*H1386,2)</f>
        <v>0</v>
      </c>
      <c r="BL1386" s="17" t="s">
        <v>200</v>
      </c>
      <c r="BM1386" s="147" t="s">
        <v>1161</v>
      </c>
    </row>
    <row r="1387" spans="2:65" s="1" customFormat="1">
      <c r="B1387" s="32"/>
      <c r="D1387" s="149" t="s">
        <v>203</v>
      </c>
      <c r="F1387" s="150" t="s">
        <v>1162</v>
      </c>
      <c r="I1387" s="151"/>
      <c r="L1387" s="32"/>
      <c r="M1387" s="152"/>
      <c r="T1387" s="56"/>
      <c r="AT1387" s="17" t="s">
        <v>203</v>
      </c>
      <c r="AU1387" s="17" t="s">
        <v>201</v>
      </c>
    </row>
    <row r="1388" spans="2:65" s="12" customFormat="1">
      <c r="B1388" s="153"/>
      <c r="D1388" s="154" t="s">
        <v>205</v>
      </c>
      <c r="E1388" s="155" t="s">
        <v>1</v>
      </c>
      <c r="F1388" s="156" t="s">
        <v>347</v>
      </c>
      <c r="H1388" s="155" t="s">
        <v>1</v>
      </c>
      <c r="I1388" s="157"/>
      <c r="L1388" s="153"/>
      <c r="M1388" s="158"/>
      <c r="T1388" s="159"/>
      <c r="AT1388" s="155" t="s">
        <v>205</v>
      </c>
      <c r="AU1388" s="155" t="s">
        <v>201</v>
      </c>
      <c r="AV1388" s="12" t="s">
        <v>83</v>
      </c>
      <c r="AW1388" s="12" t="s">
        <v>34</v>
      </c>
      <c r="AX1388" s="12" t="s">
        <v>76</v>
      </c>
      <c r="AY1388" s="155" t="s">
        <v>191</v>
      </c>
    </row>
    <row r="1389" spans="2:65" s="12" customFormat="1">
      <c r="B1389" s="153"/>
      <c r="D1389" s="154" t="s">
        <v>205</v>
      </c>
      <c r="E1389" s="155" t="s">
        <v>1</v>
      </c>
      <c r="F1389" s="156" t="s">
        <v>207</v>
      </c>
      <c r="H1389" s="155" t="s">
        <v>1</v>
      </c>
      <c r="I1389" s="157"/>
      <c r="L1389" s="153"/>
      <c r="M1389" s="158"/>
      <c r="T1389" s="159"/>
      <c r="AT1389" s="155" t="s">
        <v>205</v>
      </c>
      <c r="AU1389" s="155" t="s">
        <v>201</v>
      </c>
      <c r="AV1389" s="12" t="s">
        <v>83</v>
      </c>
      <c r="AW1389" s="12" t="s">
        <v>34</v>
      </c>
      <c r="AX1389" s="12" t="s">
        <v>76</v>
      </c>
      <c r="AY1389" s="155" t="s">
        <v>191</v>
      </c>
    </row>
    <row r="1390" spans="2:65" s="12" customFormat="1">
      <c r="B1390" s="153"/>
      <c r="D1390" s="154" t="s">
        <v>205</v>
      </c>
      <c r="E1390" s="155" t="s">
        <v>1</v>
      </c>
      <c r="F1390" s="156" t="s">
        <v>208</v>
      </c>
      <c r="H1390" s="155" t="s">
        <v>1</v>
      </c>
      <c r="I1390" s="157"/>
      <c r="L1390" s="153"/>
      <c r="M1390" s="158"/>
      <c r="T1390" s="159"/>
      <c r="AT1390" s="155" t="s">
        <v>205</v>
      </c>
      <c r="AU1390" s="155" t="s">
        <v>201</v>
      </c>
      <c r="AV1390" s="12" t="s">
        <v>83</v>
      </c>
      <c r="AW1390" s="12" t="s">
        <v>34</v>
      </c>
      <c r="AX1390" s="12" t="s">
        <v>76</v>
      </c>
      <c r="AY1390" s="155" t="s">
        <v>191</v>
      </c>
    </row>
    <row r="1391" spans="2:65" s="12" customFormat="1">
      <c r="B1391" s="153"/>
      <c r="D1391" s="154" t="s">
        <v>205</v>
      </c>
      <c r="E1391" s="155" t="s">
        <v>1</v>
      </c>
      <c r="F1391" s="156" t="s">
        <v>1030</v>
      </c>
      <c r="H1391" s="155" t="s">
        <v>1</v>
      </c>
      <c r="I1391" s="157"/>
      <c r="L1391" s="153"/>
      <c r="M1391" s="158"/>
      <c r="T1391" s="159"/>
      <c r="AT1391" s="155" t="s">
        <v>205</v>
      </c>
      <c r="AU1391" s="155" t="s">
        <v>201</v>
      </c>
      <c r="AV1391" s="12" t="s">
        <v>83</v>
      </c>
      <c r="AW1391" s="12" t="s">
        <v>34</v>
      </c>
      <c r="AX1391" s="12" t="s">
        <v>76</v>
      </c>
      <c r="AY1391" s="155" t="s">
        <v>191</v>
      </c>
    </row>
    <row r="1392" spans="2:65" s="13" customFormat="1">
      <c r="B1392" s="160"/>
      <c r="D1392" s="154" t="s">
        <v>205</v>
      </c>
      <c r="E1392" s="161" t="s">
        <v>1</v>
      </c>
      <c r="F1392" s="162" t="s">
        <v>1163</v>
      </c>
      <c r="H1392" s="163">
        <v>0.75</v>
      </c>
      <c r="I1392" s="164"/>
      <c r="L1392" s="160"/>
      <c r="M1392" s="165"/>
      <c r="T1392" s="166"/>
      <c r="AT1392" s="161" t="s">
        <v>205</v>
      </c>
      <c r="AU1392" s="161" t="s">
        <v>201</v>
      </c>
      <c r="AV1392" s="13" t="s">
        <v>85</v>
      </c>
      <c r="AW1392" s="13" t="s">
        <v>34</v>
      </c>
      <c r="AX1392" s="13" t="s">
        <v>76</v>
      </c>
      <c r="AY1392" s="161" t="s">
        <v>191</v>
      </c>
    </row>
    <row r="1393" spans="2:65" s="14" customFormat="1">
      <c r="B1393" s="167"/>
      <c r="D1393" s="154" t="s">
        <v>205</v>
      </c>
      <c r="E1393" s="168" t="s">
        <v>1</v>
      </c>
      <c r="F1393" s="169" t="s">
        <v>217</v>
      </c>
      <c r="H1393" s="170">
        <v>0.75</v>
      </c>
      <c r="I1393" s="171"/>
      <c r="L1393" s="167"/>
      <c r="M1393" s="172"/>
      <c r="T1393" s="173"/>
      <c r="AT1393" s="168" t="s">
        <v>205</v>
      </c>
      <c r="AU1393" s="168" t="s">
        <v>201</v>
      </c>
      <c r="AV1393" s="14" t="s">
        <v>200</v>
      </c>
      <c r="AW1393" s="14" t="s">
        <v>34</v>
      </c>
      <c r="AX1393" s="14" t="s">
        <v>83</v>
      </c>
      <c r="AY1393" s="168" t="s">
        <v>191</v>
      </c>
    </row>
    <row r="1394" spans="2:65" s="11" customFormat="1" ht="20.85" customHeight="1">
      <c r="B1394" s="124"/>
      <c r="D1394" s="125" t="s">
        <v>75</v>
      </c>
      <c r="E1394" s="134" t="s">
        <v>934</v>
      </c>
      <c r="F1394" s="134" t="s">
        <v>1164</v>
      </c>
      <c r="I1394" s="127"/>
      <c r="J1394" s="135">
        <f>BK1394</f>
        <v>0</v>
      </c>
      <c r="L1394" s="124"/>
      <c r="M1394" s="129"/>
      <c r="P1394" s="130">
        <f>SUM(P1395:P1412)</f>
        <v>0</v>
      </c>
      <c r="R1394" s="130">
        <f>SUM(R1395:R1412)</f>
        <v>0.41233500000000001</v>
      </c>
      <c r="T1394" s="131">
        <f>SUM(T1395:T1412)</f>
        <v>0</v>
      </c>
      <c r="AR1394" s="125" t="s">
        <v>83</v>
      </c>
      <c r="AT1394" s="132" t="s">
        <v>75</v>
      </c>
      <c r="AU1394" s="132" t="s">
        <v>85</v>
      </c>
      <c r="AY1394" s="125" t="s">
        <v>191</v>
      </c>
      <c r="BK1394" s="133">
        <f>SUM(BK1395:BK1412)</f>
        <v>0</v>
      </c>
    </row>
    <row r="1395" spans="2:65" s="1" customFormat="1" ht="36" customHeight="1">
      <c r="B1395" s="32"/>
      <c r="C1395" s="136" t="s">
        <v>1165</v>
      </c>
      <c r="D1395" s="136" t="s">
        <v>195</v>
      </c>
      <c r="E1395" s="137" t="s">
        <v>1166</v>
      </c>
      <c r="F1395" s="138" t="s">
        <v>1167</v>
      </c>
      <c r="G1395" s="139" t="s">
        <v>403</v>
      </c>
      <c r="H1395" s="140">
        <v>420.75</v>
      </c>
      <c r="I1395" s="141"/>
      <c r="J1395" s="142">
        <f>ROUND(I1395*H1395,2)</f>
        <v>0</v>
      </c>
      <c r="K1395" s="138" t="s">
        <v>199</v>
      </c>
      <c r="L1395" s="32"/>
      <c r="M1395" s="143" t="s">
        <v>1</v>
      </c>
      <c r="N1395" s="144" t="s">
        <v>41</v>
      </c>
      <c r="P1395" s="145">
        <f>O1395*H1395</f>
        <v>0</v>
      </c>
      <c r="Q1395" s="145">
        <v>9.7999999999999997E-4</v>
      </c>
      <c r="R1395" s="145">
        <f>Q1395*H1395</f>
        <v>0.41233500000000001</v>
      </c>
      <c r="S1395" s="145">
        <v>0</v>
      </c>
      <c r="T1395" s="146">
        <f>S1395*H1395</f>
        <v>0</v>
      </c>
      <c r="AR1395" s="147" t="s">
        <v>200</v>
      </c>
      <c r="AT1395" s="147" t="s">
        <v>195</v>
      </c>
      <c r="AU1395" s="147" t="s">
        <v>201</v>
      </c>
      <c r="AY1395" s="17" t="s">
        <v>191</v>
      </c>
      <c r="BE1395" s="148">
        <f>IF(N1395="základní",J1395,0)</f>
        <v>0</v>
      </c>
      <c r="BF1395" s="148">
        <f>IF(N1395="snížená",J1395,0)</f>
        <v>0</v>
      </c>
      <c r="BG1395" s="148">
        <f>IF(N1395="zákl. přenesená",J1395,0)</f>
        <v>0</v>
      </c>
      <c r="BH1395" s="148">
        <f>IF(N1395="sníž. přenesená",J1395,0)</f>
        <v>0</v>
      </c>
      <c r="BI1395" s="148">
        <f>IF(N1395="nulová",J1395,0)</f>
        <v>0</v>
      </c>
      <c r="BJ1395" s="17" t="s">
        <v>83</v>
      </c>
      <c r="BK1395" s="148">
        <f>ROUND(I1395*H1395,2)</f>
        <v>0</v>
      </c>
      <c r="BL1395" s="17" t="s">
        <v>200</v>
      </c>
      <c r="BM1395" s="147" t="s">
        <v>1168</v>
      </c>
    </row>
    <row r="1396" spans="2:65" s="1" customFormat="1">
      <c r="B1396" s="32"/>
      <c r="D1396" s="149" t="s">
        <v>203</v>
      </c>
      <c r="F1396" s="150" t="s">
        <v>1169</v>
      </c>
      <c r="I1396" s="151"/>
      <c r="L1396" s="32"/>
      <c r="M1396" s="152"/>
      <c r="T1396" s="56"/>
      <c r="AT1396" s="17" t="s">
        <v>203</v>
      </c>
      <c r="AU1396" s="17" t="s">
        <v>201</v>
      </c>
    </row>
    <row r="1397" spans="2:65" s="12" customFormat="1">
      <c r="B1397" s="153"/>
      <c r="D1397" s="154" t="s">
        <v>205</v>
      </c>
      <c r="E1397" s="155" t="s">
        <v>1</v>
      </c>
      <c r="F1397" s="156" t="s">
        <v>1170</v>
      </c>
      <c r="H1397" s="155" t="s">
        <v>1</v>
      </c>
      <c r="I1397" s="157"/>
      <c r="L1397" s="153"/>
      <c r="M1397" s="158"/>
      <c r="T1397" s="159"/>
      <c r="AT1397" s="155" t="s">
        <v>205</v>
      </c>
      <c r="AU1397" s="155" t="s">
        <v>201</v>
      </c>
      <c r="AV1397" s="12" t="s">
        <v>83</v>
      </c>
      <c r="AW1397" s="12" t="s">
        <v>34</v>
      </c>
      <c r="AX1397" s="12" t="s">
        <v>76</v>
      </c>
      <c r="AY1397" s="155" t="s">
        <v>191</v>
      </c>
    </row>
    <row r="1398" spans="2:65" s="12" customFormat="1">
      <c r="B1398" s="153"/>
      <c r="D1398" s="154" t="s">
        <v>205</v>
      </c>
      <c r="E1398" s="155" t="s">
        <v>1</v>
      </c>
      <c r="F1398" s="156" t="s">
        <v>208</v>
      </c>
      <c r="H1398" s="155" t="s">
        <v>1</v>
      </c>
      <c r="I1398" s="157"/>
      <c r="L1398" s="153"/>
      <c r="M1398" s="158"/>
      <c r="T1398" s="159"/>
      <c r="AT1398" s="155" t="s">
        <v>205</v>
      </c>
      <c r="AU1398" s="155" t="s">
        <v>201</v>
      </c>
      <c r="AV1398" s="12" t="s">
        <v>83</v>
      </c>
      <c r="AW1398" s="12" t="s">
        <v>34</v>
      </c>
      <c r="AX1398" s="12" t="s">
        <v>76</v>
      </c>
      <c r="AY1398" s="155" t="s">
        <v>191</v>
      </c>
    </row>
    <row r="1399" spans="2:65" s="12" customFormat="1">
      <c r="B1399" s="153"/>
      <c r="D1399" s="154" t="s">
        <v>205</v>
      </c>
      <c r="E1399" s="155" t="s">
        <v>1</v>
      </c>
      <c r="F1399" s="156" t="s">
        <v>1171</v>
      </c>
      <c r="H1399" s="155" t="s">
        <v>1</v>
      </c>
      <c r="I1399" s="157"/>
      <c r="L1399" s="153"/>
      <c r="M1399" s="158"/>
      <c r="T1399" s="159"/>
      <c r="AT1399" s="155" t="s">
        <v>205</v>
      </c>
      <c r="AU1399" s="155" t="s">
        <v>201</v>
      </c>
      <c r="AV1399" s="12" t="s">
        <v>83</v>
      </c>
      <c r="AW1399" s="12" t="s">
        <v>34</v>
      </c>
      <c r="AX1399" s="12" t="s">
        <v>76</v>
      </c>
      <c r="AY1399" s="155" t="s">
        <v>191</v>
      </c>
    </row>
    <row r="1400" spans="2:65" s="12" customFormat="1">
      <c r="B1400" s="153"/>
      <c r="D1400" s="154" t="s">
        <v>205</v>
      </c>
      <c r="E1400" s="155" t="s">
        <v>1</v>
      </c>
      <c r="F1400" s="156" t="s">
        <v>348</v>
      </c>
      <c r="H1400" s="155" t="s">
        <v>1</v>
      </c>
      <c r="I1400" s="157"/>
      <c r="L1400" s="153"/>
      <c r="M1400" s="158"/>
      <c r="T1400" s="159"/>
      <c r="AT1400" s="155" t="s">
        <v>205</v>
      </c>
      <c r="AU1400" s="155" t="s">
        <v>201</v>
      </c>
      <c r="AV1400" s="12" t="s">
        <v>83</v>
      </c>
      <c r="AW1400" s="12" t="s">
        <v>34</v>
      </c>
      <c r="AX1400" s="12" t="s">
        <v>76</v>
      </c>
      <c r="AY1400" s="155" t="s">
        <v>191</v>
      </c>
    </row>
    <row r="1401" spans="2:65" s="12" customFormat="1">
      <c r="B1401" s="153"/>
      <c r="D1401" s="154" t="s">
        <v>205</v>
      </c>
      <c r="E1401" s="155" t="s">
        <v>1</v>
      </c>
      <c r="F1401" s="156" t="s">
        <v>1172</v>
      </c>
      <c r="H1401" s="155" t="s">
        <v>1</v>
      </c>
      <c r="I1401" s="157"/>
      <c r="L1401" s="153"/>
      <c r="M1401" s="158"/>
      <c r="T1401" s="159"/>
      <c r="AT1401" s="155" t="s">
        <v>205</v>
      </c>
      <c r="AU1401" s="155" t="s">
        <v>201</v>
      </c>
      <c r="AV1401" s="12" t="s">
        <v>83</v>
      </c>
      <c r="AW1401" s="12" t="s">
        <v>34</v>
      </c>
      <c r="AX1401" s="12" t="s">
        <v>76</v>
      </c>
      <c r="AY1401" s="155" t="s">
        <v>191</v>
      </c>
    </row>
    <row r="1402" spans="2:65" s="13" customFormat="1">
      <c r="B1402" s="160"/>
      <c r="D1402" s="154" t="s">
        <v>205</v>
      </c>
      <c r="E1402" s="161" t="s">
        <v>1</v>
      </c>
      <c r="F1402" s="162" t="s">
        <v>1173</v>
      </c>
      <c r="H1402" s="163">
        <v>382.5</v>
      </c>
      <c r="I1402" s="164"/>
      <c r="L1402" s="160"/>
      <c r="M1402" s="165"/>
      <c r="T1402" s="166"/>
      <c r="AT1402" s="161" t="s">
        <v>205</v>
      </c>
      <c r="AU1402" s="161" t="s">
        <v>201</v>
      </c>
      <c r="AV1402" s="13" t="s">
        <v>85</v>
      </c>
      <c r="AW1402" s="13" t="s">
        <v>34</v>
      </c>
      <c r="AX1402" s="13" t="s">
        <v>76</v>
      </c>
      <c r="AY1402" s="161" t="s">
        <v>191</v>
      </c>
    </row>
    <row r="1403" spans="2:65" s="13" customFormat="1">
      <c r="B1403" s="160"/>
      <c r="D1403" s="154" t="s">
        <v>205</v>
      </c>
      <c r="E1403" s="161" t="s">
        <v>1</v>
      </c>
      <c r="F1403" s="162" t="s">
        <v>1174</v>
      </c>
      <c r="H1403" s="163">
        <v>38.25</v>
      </c>
      <c r="I1403" s="164"/>
      <c r="L1403" s="160"/>
      <c r="M1403" s="165"/>
      <c r="T1403" s="166"/>
      <c r="AT1403" s="161" t="s">
        <v>205</v>
      </c>
      <c r="AU1403" s="161" t="s">
        <v>201</v>
      </c>
      <c r="AV1403" s="13" t="s">
        <v>85</v>
      </c>
      <c r="AW1403" s="13" t="s">
        <v>34</v>
      </c>
      <c r="AX1403" s="13" t="s">
        <v>76</v>
      </c>
      <c r="AY1403" s="161" t="s">
        <v>191</v>
      </c>
    </row>
    <row r="1404" spans="2:65" s="14" customFormat="1">
      <c r="B1404" s="167"/>
      <c r="D1404" s="154" t="s">
        <v>205</v>
      </c>
      <c r="E1404" s="168" t="s">
        <v>1</v>
      </c>
      <c r="F1404" s="169" t="s">
        <v>217</v>
      </c>
      <c r="H1404" s="170">
        <v>420.75</v>
      </c>
      <c r="I1404" s="171"/>
      <c r="L1404" s="167"/>
      <c r="M1404" s="172"/>
      <c r="T1404" s="173"/>
      <c r="AT1404" s="168" t="s">
        <v>205</v>
      </c>
      <c r="AU1404" s="168" t="s">
        <v>201</v>
      </c>
      <c r="AV1404" s="14" t="s">
        <v>200</v>
      </c>
      <c r="AW1404" s="14" t="s">
        <v>34</v>
      </c>
      <c r="AX1404" s="14" t="s">
        <v>83</v>
      </c>
      <c r="AY1404" s="168" t="s">
        <v>191</v>
      </c>
    </row>
    <row r="1405" spans="2:65" s="1" customFormat="1" ht="26.45" customHeight="1">
      <c r="B1405" s="32"/>
      <c r="C1405" s="136" t="s">
        <v>1175</v>
      </c>
      <c r="D1405" s="136" t="s">
        <v>195</v>
      </c>
      <c r="E1405" s="137" t="s">
        <v>1176</v>
      </c>
      <c r="F1405" s="138" t="s">
        <v>1177</v>
      </c>
      <c r="G1405" s="139" t="s">
        <v>403</v>
      </c>
      <c r="H1405" s="140">
        <v>84.15</v>
      </c>
      <c r="I1405" s="141"/>
      <c r="J1405" s="142">
        <f>ROUND(I1405*H1405,2)</f>
        <v>0</v>
      </c>
      <c r="K1405" s="138" t="s">
        <v>199</v>
      </c>
      <c r="L1405" s="32"/>
      <c r="M1405" s="143" t="s">
        <v>1</v>
      </c>
      <c r="N1405" s="144" t="s">
        <v>41</v>
      </c>
      <c r="P1405" s="145">
        <f>O1405*H1405</f>
        <v>0</v>
      </c>
      <c r="Q1405" s="145">
        <v>0</v>
      </c>
      <c r="R1405" s="145">
        <f>Q1405*H1405</f>
        <v>0</v>
      </c>
      <c r="S1405" s="145">
        <v>0</v>
      </c>
      <c r="T1405" s="146">
        <f>S1405*H1405</f>
        <v>0</v>
      </c>
      <c r="AR1405" s="147" t="s">
        <v>200</v>
      </c>
      <c r="AT1405" s="147" t="s">
        <v>195</v>
      </c>
      <c r="AU1405" s="147" t="s">
        <v>201</v>
      </c>
      <c r="AY1405" s="17" t="s">
        <v>191</v>
      </c>
      <c r="BE1405" s="148">
        <f>IF(N1405="základní",J1405,0)</f>
        <v>0</v>
      </c>
      <c r="BF1405" s="148">
        <f>IF(N1405="snížená",J1405,0)</f>
        <v>0</v>
      </c>
      <c r="BG1405" s="148">
        <f>IF(N1405="zákl. přenesená",J1405,0)</f>
        <v>0</v>
      </c>
      <c r="BH1405" s="148">
        <f>IF(N1405="sníž. přenesená",J1405,0)</f>
        <v>0</v>
      </c>
      <c r="BI1405" s="148">
        <f>IF(N1405="nulová",J1405,0)</f>
        <v>0</v>
      </c>
      <c r="BJ1405" s="17" t="s">
        <v>83</v>
      </c>
      <c r="BK1405" s="148">
        <f>ROUND(I1405*H1405,2)</f>
        <v>0</v>
      </c>
      <c r="BL1405" s="17" t="s">
        <v>200</v>
      </c>
      <c r="BM1405" s="147" t="s">
        <v>1178</v>
      </c>
    </row>
    <row r="1406" spans="2:65" s="1" customFormat="1">
      <c r="B1406" s="32"/>
      <c r="D1406" s="149" t="s">
        <v>203</v>
      </c>
      <c r="F1406" s="150" t="s">
        <v>1179</v>
      </c>
      <c r="I1406" s="151"/>
      <c r="L1406" s="32"/>
      <c r="M1406" s="152"/>
      <c r="T1406" s="56"/>
      <c r="AT1406" s="17" t="s">
        <v>203</v>
      </c>
      <c r="AU1406" s="17" t="s">
        <v>201</v>
      </c>
    </row>
    <row r="1407" spans="2:65" s="12" customFormat="1">
      <c r="B1407" s="153"/>
      <c r="D1407" s="154" t="s">
        <v>205</v>
      </c>
      <c r="E1407" s="155" t="s">
        <v>1</v>
      </c>
      <c r="F1407" s="156" t="s">
        <v>1170</v>
      </c>
      <c r="H1407" s="155" t="s">
        <v>1</v>
      </c>
      <c r="I1407" s="157"/>
      <c r="L1407" s="153"/>
      <c r="M1407" s="158"/>
      <c r="T1407" s="159"/>
      <c r="AT1407" s="155" t="s">
        <v>205</v>
      </c>
      <c r="AU1407" s="155" t="s">
        <v>201</v>
      </c>
      <c r="AV1407" s="12" t="s">
        <v>83</v>
      </c>
      <c r="AW1407" s="12" t="s">
        <v>34</v>
      </c>
      <c r="AX1407" s="12" t="s">
        <v>76</v>
      </c>
      <c r="AY1407" s="155" t="s">
        <v>191</v>
      </c>
    </row>
    <row r="1408" spans="2:65" s="12" customFormat="1">
      <c r="B1408" s="153"/>
      <c r="D1408" s="154" t="s">
        <v>205</v>
      </c>
      <c r="E1408" s="155" t="s">
        <v>1</v>
      </c>
      <c r="F1408" s="156" t="s">
        <v>208</v>
      </c>
      <c r="H1408" s="155" t="s">
        <v>1</v>
      </c>
      <c r="I1408" s="157"/>
      <c r="L1408" s="153"/>
      <c r="M1408" s="158"/>
      <c r="T1408" s="159"/>
      <c r="AT1408" s="155" t="s">
        <v>205</v>
      </c>
      <c r="AU1408" s="155" t="s">
        <v>201</v>
      </c>
      <c r="AV1408" s="12" t="s">
        <v>83</v>
      </c>
      <c r="AW1408" s="12" t="s">
        <v>34</v>
      </c>
      <c r="AX1408" s="12" t="s">
        <v>76</v>
      </c>
      <c r="AY1408" s="155" t="s">
        <v>191</v>
      </c>
    </row>
    <row r="1409" spans="2:65" s="12" customFormat="1">
      <c r="B1409" s="153"/>
      <c r="D1409" s="154" t="s">
        <v>205</v>
      </c>
      <c r="E1409" s="155" t="s">
        <v>1</v>
      </c>
      <c r="F1409" s="156" t="s">
        <v>1171</v>
      </c>
      <c r="H1409" s="155" t="s">
        <v>1</v>
      </c>
      <c r="I1409" s="157"/>
      <c r="L1409" s="153"/>
      <c r="M1409" s="158"/>
      <c r="T1409" s="159"/>
      <c r="AT1409" s="155" t="s">
        <v>205</v>
      </c>
      <c r="AU1409" s="155" t="s">
        <v>201</v>
      </c>
      <c r="AV1409" s="12" t="s">
        <v>83</v>
      </c>
      <c r="AW1409" s="12" t="s">
        <v>34</v>
      </c>
      <c r="AX1409" s="12" t="s">
        <v>76</v>
      </c>
      <c r="AY1409" s="155" t="s">
        <v>191</v>
      </c>
    </row>
    <row r="1410" spans="2:65" s="12" customFormat="1">
      <c r="B1410" s="153"/>
      <c r="D1410" s="154" t="s">
        <v>205</v>
      </c>
      <c r="E1410" s="155" t="s">
        <v>1</v>
      </c>
      <c r="F1410" s="156" t="s">
        <v>1180</v>
      </c>
      <c r="H1410" s="155" t="s">
        <v>1</v>
      </c>
      <c r="I1410" s="157"/>
      <c r="L1410" s="153"/>
      <c r="M1410" s="158"/>
      <c r="T1410" s="159"/>
      <c r="AT1410" s="155" t="s">
        <v>205</v>
      </c>
      <c r="AU1410" s="155" t="s">
        <v>201</v>
      </c>
      <c r="AV1410" s="12" t="s">
        <v>83</v>
      </c>
      <c r="AW1410" s="12" t="s">
        <v>34</v>
      </c>
      <c r="AX1410" s="12" t="s">
        <v>76</v>
      </c>
      <c r="AY1410" s="155" t="s">
        <v>191</v>
      </c>
    </row>
    <row r="1411" spans="2:65" s="13" customFormat="1">
      <c r="B1411" s="160"/>
      <c r="D1411" s="154" t="s">
        <v>205</v>
      </c>
      <c r="E1411" s="161" t="s">
        <v>1</v>
      </c>
      <c r="F1411" s="162" t="s">
        <v>1181</v>
      </c>
      <c r="H1411" s="163">
        <v>84.15</v>
      </c>
      <c r="I1411" s="164"/>
      <c r="L1411" s="160"/>
      <c r="M1411" s="165"/>
      <c r="T1411" s="166"/>
      <c r="AT1411" s="161" t="s">
        <v>205</v>
      </c>
      <c r="AU1411" s="161" t="s">
        <v>201</v>
      </c>
      <c r="AV1411" s="13" t="s">
        <v>85</v>
      </c>
      <c r="AW1411" s="13" t="s">
        <v>34</v>
      </c>
      <c r="AX1411" s="13" t="s">
        <v>76</v>
      </c>
      <c r="AY1411" s="161" t="s">
        <v>191</v>
      </c>
    </row>
    <row r="1412" spans="2:65" s="14" customFormat="1">
      <c r="B1412" s="167"/>
      <c r="D1412" s="154" t="s">
        <v>205</v>
      </c>
      <c r="E1412" s="168" t="s">
        <v>1</v>
      </c>
      <c r="F1412" s="169" t="s">
        <v>217</v>
      </c>
      <c r="H1412" s="170">
        <v>84.15</v>
      </c>
      <c r="I1412" s="171"/>
      <c r="L1412" s="167"/>
      <c r="M1412" s="172"/>
      <c r="T1412" s="173"/>
      <c r="AT1412" s="168" t="s">
        <v>205</v>
      </c>
      <c r="AU1412" s="168" t="s">
        <v>201</v>
      </c>
      <c r="AV1412" s="14" t="s">
        <v>200</v>
      </c>
      <c r="AW1412" s="14" t="s">
        <v>34</v>
      </c>
      <c r="AX1412" s="14" t="s">
        <v>83</v>
      </c>
      <c r="AY1412" s="168" t="s">
        <v>191</v>
      </c>
    </row>
    <row r="1413" spans="2:65" s="11" customFormat="1" ht="20.85" customHeight="1">
      <c r="B1413" s="124"/>
      <c r="D1413" s="125" t="s">
        <v>75</v>
      </c>
      <c r="E1413" s="134" t="s">
        <v>942</v>
      </c>
      <c r="F1413" s="134" t="s">
        <v>1182</v>
      </c>
      <c r="I1413" s="127"/>
      <c r="J1413" s="135">
        <f>BK1413</f>
        <v>0</v>
      </c>
      <c r="L1413" s="124"/>
      <c r="M1413" s="129"/>
      <c r="P1413" s="130">
        <v>0</v>
      </c>
      <c r="R1413" s="130">
        <v>0</v>
      </c>
      <c r="T1413" s="131">
        <v>0</v>
      </c>
      <c r="AR1413" s="125" t="s">
        <v>83</v>
      </c>
      <c r="AT1413" s="132" t="s">
        <v>75</v>
      </c>
      <c r="AU1413" s="132" t="s">
        <v>85</v>
      </c>
      <c r="AY1413" s="125" t="s">
        <v>191</v>
      </c>
      <c r="BK1413" s="133">
        <v>0</v>
      </c>
    </row>
    <row r="1414" spans="2:65" s="11" customFormat="1" ht="22.9" customHeight="1">
      <c r="B1414" s="124"/>
      <c r="D1414" s="125" t="s">
        <v>75</v>
      </c>
      <c r="E1414" s="134" t="s">
        <v>1183</v>
      </c>
      <c r="F1414" s="134" t="s">
        <v>1184</v>
      </c>
      <c r="I1414" s="127"/>
      <c r="J1414" s="135">
        <f>BK1414</f>
        <v>0</v>
      </c>
      <c r="L1414" s="124"/>
      <c r="M1414" s="129"/>
      <c r="P1414" s="130">
        <f>SUM(P1415:P1451)</f>
        <v>0</v>
      </c>
      <c r="R1414" s="130">
        <f>SUM(R1415:R1451)</f>
        <v>0</v>
      </c>
      <c r="T1414" s="131">
        <f>SUM(T1415:T1451)</f>
        <v>0</v>
      </c>
      <c r="AR1414" s="125" t="s">
        <v>83</v>
      </c>
      <c r="AT1414" s="132" t="s">
        <v>75</v>
      </c>
      <c r="AU1414" s="132" t="s">
        <v>83</v>
      </c>
      <c r="AY1414" s="125" t="s">
        <v>191</v>
      </c>
      <c r="BK1414" s="133">
        <f>SUM(BK1415:BK1451)</f>
        <v>0</v>
      </c>
    </row>
    <row r="1415" spans="2:65" s="1" customFormat="1" ht="26.45" customHeight="1">
      <c r="B1415" s="32"/>
      <c r="C1415" s="136" t="s">
        <v>1185</v>
      </c>
      <c r="D1415" s="136" t="s">
        <v>195</v>
      </c>
      <c r="E1415" s="137" t="s">
        <v>1186</v>
      </c>
      <c r="F1415" s="138" t="s">
        <v>1187</v>
      </c>
      <c r="G1415" s="139" t="s">
        <v>271</v>
      </c>
      <c r="H1415" s="140">
        <v>95.284000000000006</v>
      </c>
      <c r="I1415" s="141"/>
      <c r="J1415" s="142">
        <f>ROUND(I1415*H1415,2)</f>
        <v>0</v>
      </c>
      <c r="K1415" s="138" t="s">
        <v>199</v>
      </c>
      <c r="L1415" s="32"/>
      <c r="M1415" s="143" t="s">
        <v>1</v>
      </c>
      <c r="N1415" s="144" t="s">
        <v>41</v>
      </c>
      <c r="P1415" s="145">
        <f>O1415*H1415</f>
        <v>0</v>
      </c>
      <c r="Q1415" s="145">
        <v>0</v>
      </c>
      <c r="R1415" s="145">
        <f>Q1415*H1415</f>
        <v>0</v>
      </c>
      <c r="S1415" s="145">
        <v>0</v>
      </c>
      <c r="T1415" s="146">
        <f>S1415*H1415</f>
        <v>0</v>
      </c>
      <c r="AR1415" s="147" t="s">
        <v>200</v>
      </c>
      <c r="AT1415" s="147" t="s">
        <v>195</v>
      </c>
      <c r="AU1415" s="147" t="s">
        <v>85</v>
      </c>
      <c r="AY1415" s="17" t="s">
        <v>191</v>
      </c>
      <c r="BE1415" s="148">
        <f>IF(N1415="základní",J1415,0)</f>
        <v>0</v>
      </c>
      <c r="BF1415" s="148">
        <f>IF(N1415="snížená",J1415,0)</f>
        <v>0</v>
      </c>
      <c r="BG1415" s="148">
        <f>IF(N1415="zákl. přenesená",J1415,0)</f>
        <v>0</v>
      </c>
      <c r="BH1415" s="148">
        <f>IF(N1415="sníž. přenesená",J1415,0)</f>
        <v>0</v>
      </c>
      <c r="BI1415" s="148">
        <f>IF(N1415="nulová",J1415,0)</f>
        <v>0</v>
      </c>
      <c r="BJ1415" s="17" t="s">
        <v>83</v>
      </c>
      <c r="BK1415" s="148">
        <f>ROUND(I1415*H1415,2)</f>
        <v>0</v>
      </c>
      <c r="BL1415" s="17" t="s">
        <v>200</v>
      </c>
      <c r="BM1415" s="147" t="s">
        <v>1188</v>
      </c>
    </row>
    <row r="1416" spans="2:65" s="1" customFormat="1">
      <c r="B1416" s="32"/>
      <c r="D1416" s="149" t="s">
        <v>203</v>
      </c>
      <c r="F1416" s="150" t="s">
        <v>1189</v>
      </c>
      <c r="I1416" s="151"/>
      <c r="L1416" s="32"/>
      <c r="M1416" s="152"/>
      <c r="T1416" s="56"/>
      <c r="AT1416" s="17" t="s">
        <v>203</v>
      </c>
      <c r="AU1416" s="17" t="s">
        <v>85</v>
      </c>
    </row>
    <row r="1417" spans="2:65" s="1" customFormat="1" ht="16.5" customHeight="1">
      <c r="B1417" s="32"/>
      <c r="C1417" s="136" t="s">
        <v>1190</v>
      </c>
      <c r="D1417" s="136" t="s">
        <v>195</v>
      </c>
      <c r="E1417" s="137" t="s">
        <v>1191</v>
      </c>
      <c r="F1417" s="138" t="s">
        <v>1192</v>
      </c>
      <c r="G1417" s="139" t="s">
        <v>271</v>
      </c>
      <c r="H1417" s="140">
        <v>95.284000000000006</v>
      </c>
      <c r="I1417" s="141"/>
      <c r="J1417" s="142">
        <f>ROUND(I1417*H1417,2)</f>
        <v>0</v>
      </c>
      <c r="K1417" s="138" t="s">
        <v>199</v>
      </c>
      <c r="L1417" s="32"/>
      <c r="M1417" s="143" t="s">
        <v>1</v>
      </c>
      <c r="N1417" s="144" t="s">
        <v>41</v>
      </c>
      <c r="P1417" s="145">
        <f>O1417*H1417</f>
        <v>0</v>
      </c>
      <c r="Q1417" s="145">
        <v>0</v>
      </c>
      <c r="R1417" s="145">
        <f>Q1417*H1417</f>
        <v>0</v>
      </c>
      <c r="S1417" s="145">
        <v>0</v>
      </c>
      <c r="T1417" s="146">
        <f>S1417*H1417</f>
        <v>0</v>
      </c>
      <c r="AR1417" s="147" t="s">
        <v>200</v>
      </c>
      <c r="AT1417" s="147" t="s">
        <v>195</v>
      </c>
      <c r="AU1417" s="147" t="s">
        <v>85</v>
      </c>
      <c r="AY1417" s="17" t="s">
        <v>191</v>
      </c>
      <c r="BE1417" s="148">
        <f>IF(N1417="základní",J1417,0)</f>
        <v>0</v>
      </c>
      <c r="BF1417" s="148">
        <f>IF(N1417="snížená",J1417,0)</f>
        <v>0</v>
      </c>
      <c r="BG1417" s="148">
        <f>IF(N1417="zákl. přenesená",J1417,0)</f>
        <v>0</v>
      </c>
      <c r="BH1417" s="148">
        <f>IF(N1417="sníž. přenesená",J1417,0)</f>
        <v>0</v>
      </c>
      <c r="BI1417" s="148">
        <f>IF(N1417="nulová",J1417,0)</f>
        <v>0</v>
      </c>
      <c r="BJ1417" s="17" t="s">
        <v>83</v>
      </c>
      <c r="BK1417" s="148">
        <f>ROUND(I1417*H1417,2)</f>
        <v>0</v>
      </c>
      <c r="BL1417" s="17" t="s">
        <v>200</v>
      </c>
      <c r="BM1417" s="147" t="s">
        <v>1193</v>
      </c>
    </row>
    <row r="1418" spans="2:65" s="1" customFormat="1">
      <c r="B1418" s="32"/>
      <c r="D1418" s="149" t="s">
        <v>203</v>
      </c>
      <c r="F1418" s="150" t="s">
        <v>1194</v>
      </c>
      <c r="I1418" s="151"/>
      <c r="L1418" s="32"/>
      <c r="M1418" s="152"/>
      <c r="T1418" s="56"/>
      <c r="AT1418" s="17" t="s">
        <v>203</v>
      </c>
      <c r="AU1418" s="17" t="s">
        <v>85</v>
      </c>
    </row>
    <row r="1419" spans="2:65" s="1" customFormat="1" ht="36" customHeight="1">
      <c r="B1419" s="32"/>
      <c r="C1419" s="136" t="s">
        <v>1195</v>
      </c>
      <c r="D1419" s="136" t="s">
        <v>195</v>
      </c>
      <c r="E1419" s="137" t="s">
        <v>1196</v>
      </c>
      <c r="F1419" s="138" t="s">
        <v>1197</v>
      </c>
      <c r="G1419" s="139" t="s">
        <v>271</v>
      </c>
      <c r="H1419" s="140">
        <v>95.284000000000006</v>
      </c>
      <c r="I1419" s="141"/>
      <c r="J1419" s="142">
        <f>ROUND(I1419*H1419,2)</f>
        <v>0</v>
      </c>
      <c r="K1419" s="138" t="s">
        <v>199</v>
      </c>
      <c r="L1419" s="32"/>
      <c r="M1419" s="143" t="s">
        <v>1</v>
      </c>
      <c r="N1419" s="144" t="s">
        <v>41</v>
      </c>
      <c r="P1419" s="145">
        <f>O1419*H1419</f>
        <v>0</v>
      </c>
      <c r="Q1419" s="145">
        <v>0</v>
      </c>
      <c r="R1419" s="145">
        <f>Q1419*H1419</f>
        <v>0</v>
      </c>
      <c r="S1419" s="145">
        <v>0</v>
      </c>
      <c r="T1419" s="146">
        <f>S1419*H1419</f>
        <v>0</v>
      </c>
      <c r="AR1419" s="147" t="s">
        <v>200</v>
      </c>
      <c r="AT1419" s="147" t="s">
        <v>195</v>
      </c>
      <c r="AU1419" s="147" t="s">
        <v>85</v>
      </c>
      <c r="AY1419" s="17" t="s">
        <v>191</v>
      </c>
      <c r="BE1419" s="148">
        <f>IF(N1419="základní",J1419,0)</f>
        <v>0</v>
      </c>
      <c r="BF1419" s="148">
        <f>IF(N1419="snížená",J1419,0)</f>
        <v>0</v>
      </c>
      <c r="BG1419" s="148">
        <f>IF(N1419="zákl. přenesená",J1419,0)</f>
        <v>0</v>
      </c>
      <c r="BH1419" s="148">
        <f>IF(N1419="sníž. přenesená",J1419,0)</f>
        <v>0</v>
      </c>
      <c r="BI1419" s="148">
        <f>IF(N1419="nulová",J1419,0)</f>
        <v>0</v>
      </c>
      <c r="BJ1419" s="17" t="s">
        <v>83</v>
      </c>
      <c r="BK1419" s="148">
        <f>ROUND(I1419*H1419,2)</f>
        <v>0</v>
      </c>
      <c r="BL1419" s="17" t="s">
        <v>200</v>
      </c>
      <c r="BM1419" s="147" t="s">
        <v>1198</v>
      </c>
    </row>
    <row r="1420" spans="2:65" s="1" customFormat="1">
      <c r="B1420" s="32"/>
      <c r="D1420" s="149" t="s">
        <v>203</v>
      </c>
      <c r="F1420" s="150" t="s">
        <v>1199</v>
      </c>
      <c r="I1420" s="151"/>
      <c r="L1420" s="32"/>
      <c r="M1420" s="152"/>
      <c r="T1420" s="56"/>
      <c r="AT1420" s="17" t="s">
        <v>203</v>
      </c>
      <c r="AU1420" s="17" t="s">
        <v>85</v>
      </c>
    </row>
    <row r="1421" spans="2:65" s="1" customFormat="1" ht="26.45" customHeight="1">
      <c r="B1421" s="32"/>
      <c r="C1421" s="136" t="s">
        <v>1200</v>
      </c>
      <c r="D1421" s="136" t="s">
        <v>195</v>
      </c>
      <c r="E1421" s="137" t="s">
        <v>1201</v>
      </c>
      <c r="F1421" s="138" t="s">
        <v>1202</v>
      </c>
      <c r="G1421" s="139" t="s">
        <v>271</v>
      </c>
      <c r="H1421" s="140">
        <v>857.55600000000004</v>
      </c>
      <c r="I1421" s="141"/>
      <c r="J1421" s="142">
        <f>ROUND(I1421*H1421,2)</f>
        <v>0</v>
      </c>
      <c r="K1421" s="138" t="s">
        <v>199</v>
      </c>
      <c r="L1421" s="32"/>
      <c r="M1421" s="143" t="s">
        <v>1</v>
      </c>
      <c r="N1421" s="144" t="s">
        <v>41</v>
      </c>
      <c r="P1421" s="145">
        <f>O1421*H1421</f>
        <v>0</v>
      </c>
      <c r="Q1421" s="145">
        <v>0</v>
      </c>
      <c r="R1421" s="145">
        <f>Q1421*H1421</f>
        <v>0</v>
      </c>
      <c r="S1421" s="145">
        <v>0</v>
      </c>
      <c r="T1421" s="146">
        <f>S1421*H1421</f>
        <v>0</v>
      </c>
      <c r="AR1421" s="147" t="s">
        <v>200</v>
      </c>
      <c r="AT1421" s="147" t="s">
        <v>195</v>
      </c>
      <c r="AU1421" s="147" t="s">
        <v>85</v>
      </c>
      <c r="AY1421" s="17" t="s">
        <v>191</v>
      </c>
      <c r="BE1421" s="148">
        <f>IF(N1421="základní",J1421,0)</f>
        <v>0</v>
      </c>
      <c r="BF1421" s="148">
        <f>IF(N1421="snížená",J1421,0)</f>
        <v>0</v>
      </c>
      <c r="BG1421" s="148">
        <f>IF(N1421="zákl. přenesená",J1421,0)</f>
        <v>0</v>
      </c>
      <c r="BH1421" s="148">
        <f>IF(N1421="sníž. přenesená",J1421,0)</f>
        <v>0</v>
      </c>
      <c r="BI1421" s="148">
        <f>IF(N1421="nulová",J1421,0)</f>
        <v>0</v>
      </c>
      <c r="BJ1421" s="17" t="s">
        <v>83</v>
      </c>
      <c r="BK1421" s="148">
        <f>ROUND(I1421*H1421,2)</f>
        <v>0</v>
      </c>
      <c r="BL1421" s="17" t="s">
        <v>200</v>
      </c>
      <c r="BM1421" s="147" t="s">
        <v>1203</v>
      </c>
    </row>
    <row r="1422" spans="2:65" s="1" customFormat="1">
      <c r="B1422" s="32"/>
      <c r="D1422" s="149" t="s">
        <v>203</v>
      </c>
      <c r="F1422" s="150" t="s">
        <v>1204</v>
      </c>
      <c r="I1422" s="151"/>
      <c r="L1422" s="32"/>
      <c r="M1422" s="152"/>
      <c r="T1422" s="56"/>
      <c r="AT1422" s="17" t="s">
        <v>203</v>
      </c>
      <c r="AU1422" s="17" t="s">
        <v>85</v>
      </c>
    </row>
    <row r="1423" spans="2:65" s="13" customFormat="1">
      <c r="B1423" s="160"/>
      <c r="D1423" s="154" t="s">
        <v>205</v>
      </c>
      <c r="F1423" s="162" t="s">
        <v>1205</v>
      </c>
      <c r="H1423" s="163">
        <v>857.55600000000004</v>
      </c>
      <c r="I1423" s="164"/>
      <c r="L1423" s="160"/>
      <c r="M1423" s="165"/>
      <c r="T1423" s="166"/>
      <c r="AT1423" s="161" t="s">
        <v>205</v>
      </c>
      <c r="AU1423" s="161" t="s">
        <v>85</v>
      </c>
      <c r="AV1423" s="13" t="s">
        <v>85</v>
      </c>
      <c r="AW1423" s="13" t="s">
        <v>4</v>
      </c>
      <c r="AX1423" s="13" t="s">
        <v>83</v>
      </c>
      <c r="AY1423" s="161" t="s">
        <v>191</v>
      </c>
    </row>
    <row r="1424" spans="2:65" s="1" customFormat="1" ht="55.15" customHeight="1">
      <c r="B1424" s="32"/>
      <c r="C1424" s="136" t="s">
        <v>1206</v>
      </c>
      <c r="D1424" s="136" t="s">
        <v>195</v>
      </c>
      <c r="E1424" s="137" t="s">
        <v>1207</v>
      </c>
      <c r="F1424" s="138" t="s">
        <v>1208</v>
      </c>
      <c r="G1424" s="139" t="s">
        <v>271</v>
      </c>
      <c r="H1424" s="140">
        <v>8.4809999999999999</v>
      </c>
      <c r="I1424" s="141"/>
      <c r="J1424" s="142">
        <f>ROUND(I1424*H1424,2)</f>
        <v>0</v>
      </c>
      <c r="K1424" s="138" t="s">
        <v>199</v>
      </c>
      <c r="L1424" s="32"/>
      <c r="M1424" s="143" t="s">
        <v>1</v>
      </c>
      <c r="N1424" s="144" t="s">
        <v>41</v>
      </c>
      <c r="P1424" s="145">
        <f>O1424*H1424</f>
        <v>0</v>
      </c>
      <c r="Q1424" s="145">
        <v>0</v>
      </c>
      <c r="R1424" s="145">
        <f>Q1424*H1424</f>
        <v>0</v>
      </c>
      <c r="S1424" s="145">
        <v>0</v>
      </c>
      <c r="T1424" s="146">
        <f>S1424*H1424</f>
        <v>0</v>
      </c>
      <c r="AR1424" s="147" t="s">
        <v>200</v>
      </c>
      <c r="AT1424" s="147" t="s">
        <v>195</v>
      </c>
      <c r="AU1424" s="147" t="s">
        <v>85</v>
      </c>
      <c r="AY1424" s="17" t="s">
        <v>191</v>
      </c>
      <c r="BE1424" s="148">
        <f>IF(N1424="základní",J1424,0)</f>
        <v>0</v>
      </c>
      <c r="BF1424" s="148">
        <f>IF(N1424="snížená",J1424,0)</f>
        <v>0</v>
      </c>
      <c r="BG1424" s="148">
        <f>IF(N1424="zákl. přenesená",J1424,0)</f>
        <v>0</v>
      </c>
      <c r="BH1424" s="148">
        <f>IF(N1424="sníž. přenesená",J1424,0)</f>
        <v>0</v>
      </c>
      <c r="BI1424" s="148">
        <f>IF(N1424="nulová",J1424,0)</f>
        <v>0</v>
      </c>
      <c r="BJ1424" s="17" t="s">
        <v>83</v>
      </c>
      <c r="BK1424" s="148">
        <f>ROUND(I1424*H1424,2)</f>
        <v>0</v>
      </c>
      <c r="BL1424" s="17" t="s">
        <v>200</v>
      </c>
      <c r="BM1424" s="147" t="s">
        <v>1209</v>
      </c>
    </row>
    <row r="1425" spans="2:65" s="1" customFormat="1">
      <c r="B1425" s="32"/>
      <c r="D1425" s="149" t="s">
        <v>203</v>
      </c>
      <c r="F1425" s="150" t="s">
        <v>1210</v>
      </c>
      <c r="I1425" s="151"/>
      <c r="L1425" s="32"/>
      <c r="M1425" s="152"/>
      <c r="T1425" s="56"/>
      <c r="AT1425" s="17" t="s">
        <v>203</v>
      </c>
      <c r="AU1425" s="17" t="s">
        <v>85</v>
      </c>
    </row>
    <row r="1426" spans="2:65" s="13" customFormat="1">
      <c r="B1426" s="160"/>
      <c r="D1426" s="154" t="s">
        <v>205</v>
      </c>
      <c r="F1426" s="162" t="s">
        <v>1211</v>
      </c>
      <c r="H1426" s="163">
        <v>8.4809999999999999</v>
      </c>
      <c r="I1426" s="164"/>
      <c r="L1426" s="160"/>
      <c r="M1426" s="165"/>
      <c r="T1426" s="166"/>
      <c r="AT1426" s="161" t="s">
        <v>205</v>
      </c>
      <c r="AU1426" s="161" t="s">
        <v>85</v>
      </c>
      <c r="AV1426" s="13" t="s">
        <v>85</v>
      </c>
      <c r="AW1426" s="13" t="s">
        <v>4</v>
      </c>
      <c r="AX1426" s="13" t="s">
        <v>83</v>
      </c>
      <c r="AY1426" s="161" t="s">
        <v>191</v>
      </c>
    </row>
    <row r="1427" spans="2:65" s="1" customFormat="1" ht="36" customHeight="1">
      <c r="B1427" s="32"/>
      <c r="C1427" s="136" t="s">
        <v>1212</v>
      </c>
      <c r="D1427" s="136" t="s">
        <v>195</v>
      </c>
      <c r="E1427" s="137" t="s">
        <v>1213</v>
      </c>
      <c r="F1427" s="138" t="s">
        <v>1214</v>
      </c>
      <c r="G1427" s="139" t="s">
        <v>271</v>
      </c>
      <c r="H1427" s="140">
        <v>6.4429999999999996</v>
      </c>
      <c r="I1427" s="141"/>
      <c r="J1427" s="142">
        <f>ROUND(I1427*H1427,2)</f>
        <v>0</v>
      </c>
      <c r="K1427" s="138" t="s">
        <v>199</v>
      </c>
      <c r="L1427" s="32"/>
      <c r="M1427" s="143" t="s">
        <v>1</v>
      </c>
      <c r="N1427" s="144" t="s">
        <v>41</v>
      </c>
      <c r="P1427" s="145">
        <f>O1427*H1427</f>
        <v>0</v>
      </c>
      <c r="Q1427" s="145">
        <v>0</v>
      </c>
      <c r="R1427" s="145">
        <f>Q1427*H1427</f>
        <v>0</v>
      </c>
      <c r="S1427" s="145">
        <v>0</v>
      </c>
      <c r="T1427" s="146">
        <f>S1427*H1427</f>
        <v>0</v>
      </c>
      <c r="AR1427" s="147" t="s">
        <v>200</v>
      </c>
      <c r="AT1427" s="147" t="s">
        <v>195</v>
      </c>
      <c r="AU1427" s="147" t="s">
        <v>85</v>
      </c>
      <c r="AY1427" s="17" t="s">
        <v>191</v>
      </c>
      <c r="BE1427" s="148">
        <f>IF(N1427="základní",J1427,0)</f>
        <v>0</v>
      </c>
      <c r="BF1427" s="148">
        <f>IF(N1427="snížená",J1427,0)</f>
        <v>0</v>
      </c>
      <c r="BG1427" s="148">
        <f>IF(N1427="zákl. přenesená",J1427,0)</f>
        <v>0</v>
      </c>
      <c r="BH1427" s="148">
        <f>IF(N1427="sníž. přenesená",J1427,0)</f>
        <v>0</v>
      </c>
      <c r="BI1427" s="148">
        <f>IF(N1427="nulová",J1427,0)</f>
        <v>0</v>
      </c>
      <c r="BJ1427" s="17" t="s">
        <v>83</v>
      </c>
      <c r="BK1427" s="148">
        <f>ROUND(I1427*H1427,2)</f>
        <v>0</v>
      </c>
      <c r="BL1427" s="17" t="s">
        <v>200</v>
      </c>
      <c r="BM1427" s="147" t="s">
        <v>1215</v>
      </c>
    </row>
    <row r="1428" spans="2:65" s="1" customFormat="1">
      <c r="B1428" s="32"/>
      <c r="D1428" s="149" t="s">
        <v>203</v>
      </c>
      <c r="F1428" s="150" t="s">
        <v>1216</v>
      </c>
      <c r="I1428" s="151"/>
      <c r="L1428" s="32"/>
      <c r="M1428" s="152"/>
      <c r="T1428" s="56"/>
      <c r="AT1428" s="17" t="s">
        <v>203</v>
      </c>
      <c r="AU1428" s="17" t="s">
        <v>85</v>
      </c>
    </row>
    <row r="1429" spans="2:65" s="13" customFormat="1">
      <c r="B1429" s="160"/>
      <c r="D1429" s="154" t="s">
        <v>205</v>
      </c>
      <c r="F1429" s="162" t="s">
        <v>1217</v>
      </c>
      <c r="H1429" s="163">
        <v>6.4429999999999996</v>
      </c>
      <c r="I1429" s="164"/>
      <c r="L1429" s="160"/>
      <c r="M1429" s="165"/>
      <c r="T1429" s="166"/>
      <c r="AT1429" s="161" t="s">
        <v>205</v>
      </c>
      <c r="AU1429" s="161" t="s">
        <v>85</v>
      </c>
      <c r="AV1429" s="13" t="s">
        <v>85</v>
      </c>
      <c r="AW1429" s="13" t="s">
        <v>4</v>
      </c>
      <c r="AX1429" s="13" t="s">
        <v>83</v>
      </c>
      <c r="AY1429" s="161" t="s">
        <v>191</v>
      </c>
    </row>
    <row r="1430" spans="2:65" s="1" customFormat="1" ht="36" customHeight="1">
      <c r="B1430" s="32"/>
      <c r="C1430" s="136" t="s">
        <v>1218</v>
      </c>
      <c r="D1430" s="136" t="s">
        <v>195</v>
      </c>
      <c r="E1430" s="137" t="s">
        <v>1219</v>
      </c>
      <c r="F1430" s="138" t="s">
        <v>1220</v>
      </c>
      <c r="G1430" s="139" t="s">
        <v>271</v>
      </c>
      <c r="H1430" s="140">
        <v>0.47599999999999998</v>
      </c>
      <c r="I1430" s="141"/>
      <c r="J1430" s="142">
        <f>ROUND(I1430*H1430,2)</f>
        <v>0</v>
      </c>
      <c r="K1430" s="138" t="s">
        <v>1</v>
      </c>
      <c r="L1430" s="32"/>
      <c r="M1430" s="143" t="s">
        <v>1</v>
      </c>
      <c r="N1430" s="144" t="s">
        <v>41</v>
      </c>
      <c r="P1430" s="145">
        <f>O1430*H1430</f>
        <v>0</v>
      </c>
      <c r="Q1430" s="145">
        <v>0</v>
      </c>
      <c r="R1430" s="145">
        <f>Q1430*H1430</f>
        <v>0</v>
      </c>
      <c r="S1430" s="145">
        <v>0</v>
      </c>
      <c r="T1430" s="146">
        <f>S1430*H1430</f>
        <v>0</v>
      </c>
      <c r="AR1430" s="147" t="s">
        <v>200</v>
      </c>
      <c r="AT1430" s="147" t="s">
        <v>195</v>
      </c>
      <c r="AU1430" s="147" t="s">
        <v>85</v>
      </c>
      <c r="AY1430" s="17" t="s">
        <v>191</v>
      </c>
      <c r="BE1430" s="148">
        <f>IF(N1430="základní",J1430,0)</f>
        <v>0</v>
      </c>
      <c r="BF1430" s="148">
        <f>IF(N1430="snížená",J1430,0)</f>
        <v>0</v>
      </c>
      <c r="BG1430" s="148">
        <f>IF(N1430="zákl. přenesená",J1430,0)</f>
        <v>0</v>
      </c>
      <c r="BH1430" s="148">
        <f>IF(N1430="sníž. přenesená",J1430,0)</f>
        <v>0</v>
      </c>
      <c r="BI1430" s="148">
        <f>IF(N1430="nulová",J1430,0)</f>
        <v>0</v>
      </c>
      <c r="BJ1430" s="17" t="s">
        <v>83</v>
      </c>
      <c r="BK1430" s="148">
        <f>ROUND(I1430*H1430,2)</f>
        <v>0</v>
      </c>
      <c r="BL1430" s="17" t="s">
        <v>200</v>
      </c>
      <c r="BM1430" s="147" t="s">
        <v>1221</v>
      </c>
    </row>
    <row r="1431" spans="2:65" s="13" customFormat="1">
      <c r="B1431" s="160"/>
      <c r="D1431" s="154" t="s">
        <v>205</v>
      </c>
      <c r="F1431" s="162" t="s">
        <v>1222</v>
      </c>
      <c r="H1431" s="163">
        <v>0.47599999999999998</v>
      </c>
      <c r="I1431" s="164"/>
      <c r="L1431" s="160"/>
      <c r="M1431" s="165"/>
      <c r="T1431" s="166"/>
      <c r="AT1431" s="161" t="s">
        <v>205</v>
      </c>
      <c r="AU1431" s="161" t="s">
        <v>85</v>
      </c>
      <c r="AV1431" s="13" t="s">
        <v>85</v>
      </c>
      <c r="AW1431" s="13" t="s">
        <v>4</v>
      </c>
      <c r="AX1431" s="13" t="s">
        <v>83</v>
      </c>
      <c r="AY1431" s="161" t="s">
        <v>191</v>
      </c>
    </row>
    <row r="1432" spans="2:65" s="1" customFormat="1" ht="36" customHeight="1">
      <c r="B1432" s="32"/>
      <c r="C1432" s="136" t="s">
        <v>1223</v>
      </c>
      <c r="D1432" s="136" t="s">
        <v>195</v>
      </c>
      <c r="E1432" s="137" t="s">
        <v>1224</v>
      </c>
      <c r="F1432" s="138" t="s">
        <v>1225</v>
      </c>
      <c r="G1432" s="139" t="s">
        <v>271</v>
      </c>
      <c r="H1432" s="140">
        <v>2.859</v>
      </c>
      <c r="I1432" s="141"/>
      <c r="J1432" s="142">
        <f>ROUND(I1432*H1432,2)</f>
        <v>0</v>
      </c>
      <c r="K1432" s="138" t="s">
        <v>199</v>
      </c>
      <c r="L1432" s="32"/>
      <c r="M1432" s="143" t="s">
        <v>1</v>
      </c>
      <c r="N1432" s="144" t="s">
        <v>41</v>
      </c>
      <c r="P1432" s="145">
        <f>O1432*H1432</f>
        <v>0</v>
      </c>
      <c r="Q1432" s="145">
        <v>0</v>
      </c>
      <c r="R1432" s="145">
        <f>Q1432*H1432</f>
        <v>0</v>
      </c>
      <c r="S1432" s="145">
        <v>0</v>
      </c>
      <c r="T1432" s="146">
        <f>S1432*H1432</f>
        <v>0</v>
      </c>
      <c r="AR1432" s="147" t="s">
        <v>200</v>
      </c>
      <c r="AT1432" s="147" t="s">
        <v>195</v>
      </c>
      <c r="AU1432" s="147" t="s">
        <v>85</v>
      </c>
      <c r="AY1432" s="17" t="s">
        <v>191</v>
      </c>
      <c r="BE1432" s="148">
        <f>IF(N1432="základní",J1432,0)</f>
        <v>0</v>
      </c>
      <c r="BF1432" s="148">
        <f>IF(N1432="snížená",J1432,0)</f>
        <v>0</v>
      </c>
      <c r="BG1432" s="148">
        <f>IF(N1432="zákl. přenesená",J1432,0)</f>
        <v>0</v>
      </c>
      <c r="BH1432" s="148">
        <f>IF(N1432="sníž. přenesená",J1432,0)</f>
        <v>0</v>
      </c>
      <c r="BI1432" s="148">
        <f>IF(N1432="nulová",J1432,0)</f>
        <v>0</v>
      </c>
      <c r="BJ1432" s="17" t="s">
        <v>83</v>
      </c>
      <c r="BK1432" s="148">
        <f>ROUND(I1432*H1432,2)</f>
        <v>0</v>
      </c>
      <c r="BL1432" s="17" t="s">
        <v>200</v>
      </c>
      <c r="BM1432" s="147" t="s">
        <v>1226</v>
      </c>
    </row>
    <row r="1433" spans="2:65" s="1" customFormat="1">
      <c r="B1433" s="32"/>
      <c r="D1433" s="149" t="s">
        <v>203</v>
      </c>
      <c r="F1433" s="150" t="s">
        <v>1227</v>
      </c>
      <c r="I1433" s="151"/>
      <c r="L1433" s="32"/>
      <c r="M1433" s="152"/>
      <c r="T1433" s="56"/>
      <c r="AT1433" s="17" t="s">
        <v>203</v>
      </c>
      <c r="AU1433" s="17" t="s">
        <v>85</v>
      </c>
    </row>
    <row r="1434" spans="2:65" s="13" customFormat="1">
      <c r="B1434" s="160"/>
      <c r="D1434" s="154" t="s">
        <v>205</v>
      </c>
      <c r="F1434" s="162" t="s">
        <v>1228</v>
      </c>
      <c r="H1434" s="163">
        <v>2.859</v>
      </c>
      <c r="I1434" s="164"/>
      <c r="L1434" s="160"/>
      <c r="M1434" s="165"/>
      <c r="T1434" s="166"/>
      <c r="AT1434" s="161" t="s">
        <v>205</v>
      </c>
      <c r="AU1434" s="161" t="s">
        <v>85</v>
      </c>
      <c r="AV1434" s="13" t="s">
        <v>85</v>
      </c>
      <c r="AW1434" s="13" t="s">
        <v>4</v>
      </c>
      <c r="AX1434" s="13" t="s">
        <v>83</v>
      </c>
      <c r="AY1434" s="161" t="s">
        <v>191</v>
      </c>
    </row>
    <row r="1435" spans="2:65" s="1" customFormat="1" ht="40.9" customHeight="1">
      <c r="B1435" s="32"/>
      <c r="C1435" s="136" t="s">
        <v>1229</v>
      </c>
      <c r="D1435" s="136" t="s">
        <v>195</v>
      </c>
      <c r="E1435" s="137" t="s">
        <v>1230</v>
      </c>
      <c r="F1435" s="138" t="s">
        <v>1231</v>
      </c>
      <c r="G1435" s="139" t="s">
        <v>271</v>
      </c>
      <c r="H1435" s="140">
        <v>1.048</v>
      </c>
      <c r="I1435" s="141"/>
      <c r="J1435" s="142">
        <f>ROUND(I1435*H1435,2)</f>
        <v>0</v>
      </c>
      <c r="K1435" s="138" t="s">
        <v>199</v>
      </c>
      <c r="L1435" s="32"/>
      <c r="M1435" s="143" t="s">
        <v>1</v>
      </c>
      <c r="N1435" s="144" t="s">
        <v>41</v>
      </c>
      <c r="P1435" s="145">
        <f>O1435*H1435</f>
        <v>0</v>
      </c>
      <c r="Q1435" s="145">
        <v>0</v>
      </c>
      <c r="R1435" s="145">
        <f>Q1435*H1435</f>
        <v>0</v>
      </c>
      <c r="S1435" s="145">
        <v>0</v>
      </c>
      <c r="T1435" s="146">
        <f>S1435*H1435</f>
        <v>0</v>
      </c>
      <c r="AR1435" s="147" t="s">
        <v>200</v>
      </c>
      <c r="AT1435" s="147" t="s">
        <v>195</v>
      </c>
      <c r="AU1435" s="147" t="s">
        <v>85</v>
      </c>
      <c r="AY1435" s="17" t="s">
        <v>191</v>
      </c>
      <c r="BE1435" s="148">
        <f>IF(N1435="základní",J1435,0)</f>
        <v>0</v>
      </c>
      <c r="BF1435" s="148">
        <f>IF(N1435="snížená",J1435,0)</f>
        <v>0</v>
      </c>
      <c r="BG1435" s="148">
        <f>IF(N1435="zákl. přenesená",J1435,0)</f>
        <v>0</v>
      </c>
      <c r="BH1435" s="148">
        <f>IF(N1435="sníž. přenesená",J1435,0)</f>
        <v>0</v>
      </c>
      <c r="BI1435" s="148">
        <f>IF(N1435="nulová",J1435,0)</f>
        <v>0</v>
      </c>
      <c r="BJ1435" s="17" t="s">
        <v>83</v>
      </c>
      <c r="BK1435" s="148">
        <f>ROUND(I1435*H1435,2)</f>
        <v>0</v>
      </c>
      <c r="BL1435" s="17" t="s">
        <v>200</v>
      </c>
      <c r="BM1435" s="147" t="s">
        <v>1232</v>
      </c>
    </row>
    <row r="1436" spans="2:65" s="1" customFormat="1">
      <c r="B1436" s="32"/>
      <c r="D1436" s="149" t="s">
        <v>203</v>
      </c>
      <c r="F1436" s="150" t="s">
        <v>1233</v>
      </c>
      <c r="I1436" s="151"/>
      <c r="L1436" s="32"/>
      <c r="M1436" s="152"/>
      <c r="T1436" s="56"/>
      <c r="AT1436" s="17" t="s">
        <v>203</v>
      </c>
      <c r="AU1436" s="17" t="s">
        <v>85</v>
      </c>
    </row>
    <row r="1437" spans="2:65" s="13" customFormat="1">
      <c r="B1437" s="160"/>
      <c r="D1437" s="154" t="s">
        <v>205</v>
      </c>
      <c r="F1437" s="162" t="s">
        <v>1234</v>
      </c>
      <c r="H1437" s="163">
        <v>1.048</v>
      </c>
      <c r="I1437" s="164"/>
      <c r="L1437" s="160"/>
      <c r="M1437" s="165"/>
      <c r="T1437" s="166"/>
      <c r="AT1437" s="161" t="s">
        <v>205</v>
      </c>
      <c r="AU1437" s="161" t="s">
        <v>85</v>
      </c>
      <c r="AV1437" s="13" t="s">
        <v>85</v>
      </c>
      <c r="AW1437" s="13" t="s">
        <v>4</v>
      </c>
      <c r="AX1437" s="13" t="s">
        <v>83</v>
      </c>
      <c r="AY1437" s="161" t="s">
        <v>191</v>
      </c>
    </row>
    <row r="1438" spans="2:65" s="1" customFormat="1" ht="36" customHeight="1">
      <c r="B1438" s="32"/>
      <c r="C1438" s="136" t="s">
        <v>1235</v>
      </c>
      <c r="D1438" s="136" t="s">
        <v>195</v>
      </c>
      <c r="E1438" s="137" t="s">
        <v>1236</v>
      </c>
      <c r="F1438" s="138" t="s">
        <v>1237</v>
      </c>
      <c r="G1438" s="139" t="s">
        <v>271</v>
      </c>
      <c r="H1438" s="140">
        <v>0.191</v>
      </c>
      <c r="I1438" s="141"/>
      <c r="J1438" s="142">
        <f>ROUND(I1438*H1438,2)</f>
        <v>0</v>
      </c>
      <c r="K1438" s="138" t="s">
        <v>1</v>
      </c>
      <c r="L1438" s="32"/>
      <c r="M1438" s="143" t="s">
        <v>1</v>
      </c>
      <c r="N1438" s="144" t="s">
        <v>41</v>
      </c>
      <c r="P1438" s="145">
        <f>O1438*H1438</f>
        <v>0</v>
      </c>
      <c r="Q1438" s="145">
        <v>0</v>
      </c>
      <c r="R1438" s="145">
        <f>Q1438*H1438</f>
        <v>0</v>
      </c>
      <c r="S1438" s="145">
        <v>0</v>
      </c>
      <c r="T1438" s="146">
        <f>S1438*H1438</f>
        <v>0</v>
      </c>
      <c r="AR1438" s="147" t="s">
        <v>200</v>
      </c>
      <c r="AT1438" s="147" t="s">
        <v>195</v>
      </c>
      <c r="AU1438" s="147" t="s">
        <v>85</v>
      </c>
      <c r="AY1438" s="17" t="s">
        <v>191</v>
      </c>
      <c r="BE1438" s="148">
        <f>IF(N1438="základní",J1438,0)</f>
        <v>0</v>
      </c>
      <c r="BF1438" s="148">
        <f>IF(N1438="snížená",J1438,0)</f>
        <v>0</v>
      </c>
      <c r="BG1438" s="148">
        <f>IF(N1438="zákl. přenesená",J1438,0)</f>
        <v>0</v>
      </c>
      <c r="BH1438" s="148">
        <f>IF(N1438="sníž. přenesená",J1438,0)</f>
        <v>0</v>
      </c>
      <c r="BI1438" s="148">
        <f>IF(N1438="nulová",J1438,0)</f>
        <v>0</v>
      </c>
      <c r="BJ1438" s="17" t="s">
        <v>83</v>
      </c>
      <c r="BK1438" s="148">
        <f>ROUND(I1438*H1438,2)</f>
        <v>0</v>
      </c>
      <c r="BL1438" s="17" t="s">
        <v>200</v>
      </c>
      <c r="BM1438" s="147" t="s">
        <v>1238</v>
      </c>
    </row>
    <row r="1439" spans="2:65" s="13" customFormat="1">
      <c r="B1439" s="160"/>
      <c r="D1439" s="154" t="s">
        <v>205</v>
      </c>
      <c r="F1439" s="162" t="s">
        <v>1239</v>
      </c>
      <c r="H1439" s="163">
        <v>0.191</v>
      </c>
      <c r="I1439" s="164"/>
      <c r="L1439" s="160"/>
      <c r="M1439" s="165"/>
      <c r="T1439" s="166"/>
      <c r="AT1439" s="161" t="s">
        <v>205</v>
      </c>
      <c r="AU1439" s="161" t="s">
        <v>85</v>
      </c>
      <c r="AV1439" s="13" t="s">
        <v>85</v>
      </c>
      <c r="AW1439" s="13" t="s">
        <v>4</v>
      </c>
      <c r="AX1439" s="13" t="s">
        <v>83</v>
      </c>
      <c r="AY1439" s="161" t="s">
        <v>191</v>
      </c>
    </row>
    <row r="1440" spans="2:65" s="1" customFormat="1" ht="36" customHeight="1">
      <c r="B1440" s="32"/>
      <c r="C1440" s="136" t="s">
        <v>1240</v>
      </c>
      <c r="D1440" s="136" t="s">
        <v>195</v>
      </c>
      <c r="E1440" s="137" t="s">
        <v>1241</v>
      </c>
      <c r="F1440" s="138" t="s">
        <v>1242</v>
      </c>
      <c r="G1440" s="139" t="s">
        <v>271</v>
      </c>
      <c r="H1440" s="140">
        <v>6.7649999999999997</v>
      </c>
      <c r="I1440" s="141"/>
      <c r="J1440" s="142">
        <f>ROUND(I1440*H1440,2)</f>
        <v>0</v>
      </c>
      <c r="K1440" s="138" t="s">
        <v>1</v>
      </c>
      <c r="L1440" s="32"/>
      <c r="M1440" s="143" t="s">
        <v>1</v>
      </c>
      <c r="N1440" s="144" t="s">
        <v>41</v>
      </c>
      <c r="P1440" s="145">
        <f>O1440*H1440</f>
        <v>0</v>
      </c>
      <c r="Q1440" s="145">
        <v>0</v>
      </c>
      <c r="R1440" s="145">
        <f>Q1440*H1440</f>
        <v>0</v>
      </c>
      <c r="S1440" s="145">
        <v>0</v>
      </c>
      <c r="T1440" s="146">
        <f>S1440*H1440</f>
        <v>0</v>
      </c>
      <c r="AR1440" s="147" t="s">
        <v>200</v>
      </c>
      <c r="AT1440" s="147" t="s">
        <v>195</v>
      </c>
      <c r="AU1440" s="147" t="s">
        <v>85</v>
      </c>
      <c r="AY1440" s="17" t="s">
        <v>191</v>
      </c>
      <c r="BE1440" s="148">
        <f>IF(N1440="základní",J1440,0)</f>
        <v>0</v>
      </c>
      <c r="BF1440" s="148">
        <f>IF(N1440="snížená",J1440,0)</f>
        <v>0</v>
      </c>
      <c r="BG1440" s="148">
        <f>IF(N1440="zákl. přenesená",J1440,0)</f>
        <v>0</v>
      </c>
      <c r="BH1440" s="148">
        <f>IF(N1440="sníž. přenesená",J1440,0)</f>
        <v>0</v>
      </c>
      <c r="BI1440" s="148">
        <f>IF(N1440="nulová",J1440,0)</f>
        <v>0</v>
      </c>
      <c r="BJ1440" s="17" t="s">
        <v>83</v>
      </c>
      <c r="BK1440" s="148">
        <f>ROUND(I1440*H1440,2)</f>
        <v>0</v>
      </c>
      <c r="BL1440" s="17" t="s">
        <v>200</v>
      </c>
      <c r="BM1440" s="147" t="s">
        <v>1243</v>
      </c>
    </row>
    <row r="1441" spans="2:65" s="13" customFormat="1">
      <c r="B1441" s="160"/>
      <c r="D1441" s="154" t="s">
        <v>205</v>
      </c>
      <c r="F1441" s="162" t="s">
        <v>1244</v>
      </c>
      <c r="H1441" s="163">
        <v>6.7649999999999997</v>
      </c>
      <c r="I1441" s="164"/>
      <c r="L1441" s="160"/>
      <c r="M1441" s="165"/>
      <c r="T1441" s="166"/>
      <c r="AT1441" s="161" t="s">
        <v>205</v>
      </c>
      <c r="AU1441" s="161" t="s">
        <v>85</v>
      </c>
      <c r="AV1441" s="13" t="s">
        <v>85</v>
      </c>
      <c r="AW1441" s="13" t="s">
        <v>4</v>
      </c>
      <c r="AX1441" s="13" t="s">
        <v>83</v>
      </c>
      <c r="AY1441" s="161" t="s">
        <v>191</v>
      </c>
    </row>
    <row r="1442" spans="2:65" s="1" customFormat="1" ht="40.9" customHeight="1">
      <c r="B1442" s="32"/>
      <c r="C1442" s="136" t="s">
        <v>1245</v>
      </c>
      <c r="D1442" s="136" t="s">
        <v>195</v>
      </c>
      <c r="E1442" s="137" t="s">
        <v>1246</v>
      </c>
      <c r="F1442" s="138" t="s">
        <v>1247</v>
      </c>
      <c r="G1442" s="139" t="s">
        <v>271</v>
      </c>
      <c r="H1442" s="140">
        <v>20.677</v>
      </c>
      <c r="I1442" s="141"/>
      <c r="J1442" s="142">
        <f>ROUND(I1442*H1442,2)</f>
        <v>0</v>
      </c>
      <c r="K1442" s="138" t="s">
        <v>199</v>
      </c>
      <c r="L1442" s="32"/>
      <c r="M1442" s="143" t="s">
        <v>1</v>
      </c>
      <c r="N1442" s="144" t="s">
        <v>41</v>
      </c>
      <c r="P1442" s="145">
        <f>O1442*H1442</f>
        <v>0</v>
      </c>
      <c r="Q1442" s="145">
        <v>0</v>
      </c>
      <c r="R1442" s="145">
        <f>Q1442*H1442</f>
        <v>0</v>
      </c>
      <c r="S1442" s="145">
        <v>0</v>
      </c>
      <c r="T1442" s="146">
        <f>S1442*H1442</f>
        <v>0</v>
      </c>
      <c r="AR1442" s="147" t="s">
        <v>200</v>
      </c>
      <c r="AT1442" s="147" t="s">
        <v>195</v>
      </c>
      <c r="AU1442" s="147" t="s">
        <v>85</v>
      </c>
      <c r="AY1442" s="17" t="s">
        <v>191</v>
      </c>
      <c r="BE1442" s="148">
        <f>IF(N1442="základní",J1442,0)</f>
        <v>0</v>
      </c>
      <c r="BF1442" s="148">
        <f>IF(N1442="snížená",J1442,0)</f>
        <v>0</v>
      </c>
      <c r="BG1442" s="148">
        <f>IF(N1442="zákl. přenesená",J1442,0)</f>
        <v>0</v>
      </c>
      <c r="BH1442" s="148">
        <f>IF(N1442="sníž. přenesená",J1442,0)</f>
        <v>0</v>
      </c>
      <c r="BI1442" s="148">
        <f>IF(N1442="nulová",J1442,0)</f>
        <v>0</v>
      </c>
      <c r="BJ1442" s="17" t="s">
        <v>83</v>
      </c>
      <c r="BK1442" s="148">
        <f>ROUND(I1442*H1442,2)</f>
        <v>0</v>
      </c>
      <c r="BL1442" s="17" t="s">
        <v>200</v>
      </c>
      <c r="BM1442" s="147" t="s">
        <v>1248</v>
      </c>
    </row>
    <row r="1443" spans="2:65" s="1" customFormat="1">
      <c r="B1443" s="32"/>
      <c r="D1443" s="149" t="s">
        <v>203</v>
      </c>
      <c r="F1443" s="150" t="s">
        <v>1249</v>
      </c>
      <c r="I1443" s="151"/>
      <c r="L1443" s="32"/>
      <c r="M1443" s="152"/>
      <c r="T1443" s="56"/>
      <c r="AT1443" s="17" t="s">
        <v>203</v>
      </c>
      <c r="AU1443" s="17" t="s">
        <v>85</v>
      </c>
    </row>
    <row r="1444" spans="2:65" s="13" customFormat="1">
      <c r="B1444" s="160"/>
      <c r="D1444" s="154" t="s">
        <v>205</v>
      </c>
      <c r="F1444" s="162" t="s">
        <v>1250</v>
      </c>
      <c r="H1444" s="163">
        <v>20.677</v>
      </c>
      <c r="I1444" s="164"/>
      <c r="L1444" s="160"/>
      <c r="M1444" s="165"/>
      <c r="T1444" s="166"/>
      <c r="AT1444" s="161" t="s">
        <v>205</v>
      </c>
      <c r="AU1444" s="161" t="s">
        <v>85</v>
      </c>
      <c r="AV1444" s="13" t="s">
        <v>85</v>
      </c>
      <c r="AW1444" s="13" t="s">
        <v>4</v>
      </c>
      <c r="AX1444" s="13" t="s">
        <v>83</v>
      </c>
      <c r="AY1444" s="161" t="s">
        <v>191</v>
      </c>
    </row>
    <row r="1445" spans="2:65" s="1" customFormat="1" ht="40.9" customHeight="1">
      <c r="B1445" s="32"/>
      <c r="C1445" s="136" t="s">
        <v>1251</v>
      </c>
      <c r="D1445" s="136" t="s">
        <v>195</v>
      </c>
      <c r="E1445" s="137" t="s">
        <v>1252</v>
      </c>
      <c r="F1445" s="138" t="s">
        <v>1253</v>
      </c>
      <c r="G1445" s="139" t="s">
        <v>271</v>
      </c>
      <c r="H1445" s="140">
        <v>10.595000000000001</v>
      </c>
      <c r="I1445" s="141"/>
      <c r="J1445" s="142">
        <f>ROUND(I1445*H1445,2)</f>
        <v>0</v>
      </c>
      <c r="K1445" s="138" t="s">
        <v>1</v>
      </c>
      <c r="L1445" s="32"/>
      <c r="M1445" s="143" t="s">
        <v>1</v>
      </c>
      <c r="N1445" s="144" t="s">
        <v>41</v>
      </c>
      <c r="P1445" s="145">
        <f>O1445*H1445</f>
        <v>0</v>
      </c>
      <c r="Q1445" s="145">
        <v>0</v>
      </c>
      <c r="R1445" s="145">
        <f>Q1445*H1445</f>
        <v>0</v>
      </c>
      <c r="S1445" s="145">
        <v>0</v>
      </c>
      <c r="T1445" s="146">
        <f>S1445*H1445</f>
        <v>0</v>
      </c>
      <c r="AR1445" s="147" t="s">
        <v>200</v>
      </c>
      <c r="AT1445" s="147" t="s">
        <v>195</v>
      </c>
      <c r="AU1445" s="147" t="s">
        <v>85</v>
      </c>
      <c r="AY1445" s="17" t="s">
        <v>191</v>
      </c>
      <c r="BE1445" s="148">
        <f>IF(N1445="základní",J1445,0)</f>
        <v>0</v>
      </c>
      <c r="BF1445" s="148">
        <f>IF(N1445="snížená",J1445,0)</f>
        <v>0</v>
      </c>
      <c r="BG1445" s="148">
        <f>IF(N1445="zákl. přenesená",J1445,0)</f>
        <v>0</v>
      </c>
      <c r="BH1445" s="148">
        <f>IF(N1445="sníž. přenesená",J1445,0)</f>
        <v>0</v>
      </c>
      <c r="BI1445" s="148">
        <f>IF(N1445="nulová",J1445,0)</f>
        <v>0</v>
      </c>
      <c r="BJ1445" s="17" t="s">
        <v>83</v>
      </c>
      <c r="BK1445" s="148">
        <f>ROUND(I1445*H1445,2)</f>
        <v>0</v>
      </c>
      <c r="BL1445" s="17" t="s">
        <v>200</v>
      </c>
      <c r="BM1445" s="147" t="s">
        <v>1254</v>
      </c>
    </row>
    <row r="1446" spans="2:65" s="13" customFormat="1">
      <c r="B1446" s="160"/>
      <c r="D1446" s="154" t="s">
        <v>205</v>
      </c>
      <c r="F1446" s="162" t="s">
        <v>1255</v>
      </c>
      <c r="H1446" s="163">
        <v>10.595000000000001</v>
      </c>
      <c r="I1446" s="164"/>
      <c r="L1446" s="160"/>
      <c r="M1446" s="165"/>
      <c r="T1446" s="166"/>
      <c r="AT1446" s="161" t="s">
        <v>205</v>
      </c>
      <c r="AU1446" s="161" t="s">
        <v>85</v>
      </c>
      <c r="AV1446" s="13" t="s">
        <v>85</v>
      </c>
      <c r="AW1446" s="13" t="s">
        <v>4</v>
      </c>
      <c r="AX1446" s="13" t="s">
        <v>83</v>
      </c>
      <c r="AY1446" s="161" t="s">
        <v>191</v>
      </c>
    </row>
    <row r="1447" spans="2:65" s="1" customFormat="1" ht="48" customHeight="1">
      <c r="B1447" s="32"/>
      <c r="C1447" s="136" t="s">
        <v>1256</v>
      </c>
      <c r="D1447" s="136" t="s">
        <v>195</v>
      </c>
      <c r="E1447" s="137" t="s">
        <v>1257</v>
      </c>
      <c r="F1447" s="138" t="s">
        <v>1258</v>
      </c>
      <c r="G1447" s="139" t="s">
        <v>271</v>
      </c>
      <c r="H1447" s="140">
        <v>23.087</v>
      </c>
      <c r="I1447" s="141"/>
      <c r="J1447" s="142">
        <f>ROUND(I1447*H1447,2)</f>
        <v>0</v>
      </c>
      <c r="K1447" s="138" t="s">
        <v>199</v>
      </c>
      <c r="L1447" s="32"/>
      <c r="M1447" s="143" t="s">
        <v>1</v>
      </c>
      <c r="N1447" s="144" t="s">
        <v>41</v>
      </c>
      <c r="P1447" s="145">
        <f>O1447*H1447</f>
        <v>0</v>
      </c>
      <c r="Q1447" s="145">
        <v>0</v>
      </c>
      <c r="R1447" s="145">
        <f>Q1447*H1447</f>
        <v>0</v>
      </c>
      <c r="S1447" s="145">
        <v>0</v>
      </c>
      <c r="T1447" s="146">
        <f>S1447*H1447</f>
        <v>0</v>
      </c>
      <c r="AR1447" s="147" t="s">
        <v>200</v>
      </c>
      <c r="AT1447" s="147" t="s">
        <v>195</v>
      </c>
      <c r="AU1447" s="147" t="s">
        <v>85</v>
      </c>
      <c r="AY1447" s="17" t="s">
        <v>191</v>
      </c>
      <c r="BE1447" s="148">
        <f>IF(N1447="základní",J1447,0)</f>
        <v>0</v>
      </c>
      <c r="BF1447" s="148">
        <f>IF(N1447="snížená",J1447,0)</f>
        <v>0</v>
      </c>
      <c r="BG1447" s="148">
        <f>IF(N1447="zákl. přenesená",J1447,0)</f>
        <v>0</v>
      </c>
      <c r="BH1447" s="148">
        <f>IF(N1447="sníž. přenesená",J1447,0)</f>
        <v>0</v>
      </c>
      <c r="BI1447" s="148">
        <f>IF(N1447="nulová",J1447,0)</f>
        <v>0</v>
      </c>
      <c r="BJ1447" s="17" t="s">
        <v>83</v>
      </c>
      <c r="BK1447" s="148">
        <f>ROUND(I1447*H1447,2)</f>
        <v>0</v>
      </c>
      <c r="BL1447" s="17" t="s">
        <v>200</v>
      </c>
      <c r="BM1447" s="147" t="s">
        <v>1259</v>
      </c>
    </row>
    <row r="1448" spans="2:65" s="1" customFormat="1">
      <c r="B1448" s="32"/>
      <c r="D1448" s="149" t="s">
        <v>203</v>
      </c>
      <c r="F1448" s="150" t="s">
        <v>1260</v>
      </c>
      <c r="I1448" s="151"/>
      <c r="L1448" s="32"/>
      <c r="M1448" s="152"/>
      <c r="T1448" s="56"/>
      <c r="AT1448" s="17" t="s">
        <v>203</v>
      </c>
      <c r="AU1448" s="17" t="s">
        <v>85</v>
      </c>
    </row>
    <row r="1449" spans="2:65" s="13" customFormat="1">
      <c r="B1449" s="160"/>
      <c r="D1449" s="154" t="s">
        <v>205</v>
      </c>
      <c r="F1449" s="162" t="s">
        <v>1261</v>
      </c>
      <c r="H1449" s="163">
        <v>23.087</v>
      </c>
      <c r="I1449" s="164"/>
      <c r="L1449" s="160"/>
      <c r="M1449" s="165"/>
      <c r="T1449" s="166"/>
      <c r="AT1449" s="161" t="s">
        <v>205</v>
      </c>
      <c r="AU1449" s="161" t="s">
        <v>85</v>
      </c>
      <c r="AV1449" s="13" t="s">
        <v>85</v>
      </c>
      <c r="AW1449" s="13" t="s">
        <v>4</v>
      </c>
      <c r="AX1449" s="13" t="s">
        <v>83</v>
      </c>
      <c r="AY1449" s="161" t="s">
        <v>191</v>
      </c>
    </row>
    <row r="1450" spans="2:65" s="1" customFormat="1" ht="48" customHeight="1">
      <c r="B1450" s="32"/>
      <c r="C1450" s="136" t="s">
        <v>1262</v>
      </c>
      <c r="D1450" s="136" t="s">
        <v>195</v>
      </c>
      <c r="E1450" s="137" t="s">
        <v>1263</v>
      </c>
      <c r="F1450" s="138" t="s">
        <v>1264</v>
      </c>
      <c r="G1450" s="139" t="s">
        <v>271</v>
      </c>
      <c r="H1450" s="140">
        <v>15.034000000000001</v>
      </c>
      <c r="I1450" s="141"/>
      <c r="J1450" s="142">
        <f>ROUND(I1450*H1450,2)</f>
        <v>0</v>
      </c>
      <c r="K1450" s="138" t="s">
        <v>1</v>
      </c>
      <c r="L1450" s="32"/>
      <c r="M1450" s="143" t="s">
        <v>1</v>
      </c>
      <c r="N1450" s="144" t="s">
        <v>41</v>
      </c>
      <c r="P1450" s="145">
        <f>O1450*H1450</f>
        <v>0</v>
      </c>
      <c r="Q1450" s="145">
        <v>0</v>
      </c>
      <c r="R1450" s="145">
        <f>Q1450*H1450</f>
        <v>0</v>
      </c>
      <c r="S1450" s="145">
        <v>0</v>
      </c>
      <c r="T1450" s="146">
        <f>S1450*H1450</f>
        <v>0</v>
      </c>
      <c r="AR1450" s="147" t="s">
        <v>200</v>
      </c>
      <c r="AT1450" s="147" t="s">
        <v>195</v>
      </c>
      <c r="AU1450" s="147" t="s">
        <v>85</v>
      </c>
      <c r="AY1450" s="17" t="s">
        <v>191</v>
      </c>
      <c r="BE1450" s="148">
        <f>IF(N1450="základní",J1450,0)</f>
        <v>0</v>
      </c>
      <c r="BF1450" s="148">
        <f>IF(N1450="snížená",J1450,0)</f>
        <v>0</v>
      </c>
      <c r="BG1450" s="148">
        <f>IF(N1450="zákl. přenesená",J1450,0)</f>
        <v>0</v>
      </c>
      <c r="BH1450" s="148">
        <f>IF(N1450="sníž. přenesená",J1450,0)</f>
        <v>0</v>
      </c>
      <c r="BI1450" s="148">
        <f>IF(N1450="nulová",J1450,0)</f>
        <v>0</v>
      </c>
      <c r="BJ1450" s="17" t="s">
        <v>83</v>
      </c>
      <c r="BK1450" s="148">
        <f>ROUND(I1450*H1450,2)</f>
        <v>0</v>
      </c>
      <c r="BL1450" s="17" t="s">
        <v>200</v>
      </c>
      <c r="BM1450" s="147" t="s">
        <v>1265</v>
      </c>
    </row>
    <row r="1451" spans="2:65" s="13" customFormat="1">
      <c r="B1451" s="160"/>
      <c r="D1451" s="154" t="s">
        <v>205</v>
      </c>
      <c r="F1451" s="162" t="s">
        <v>1266</v>
      </c>
      <c r="H1451" s="163">
        <v>15.034000000000001</v>
      </c>
      <c r="I1451" s="164"/>
      <c r="L1451" s="160"/>
      <c r="M1451" s="165"/>
      <c r="T1451" s="166"/>
      <c r="AT1451" s="161" t="s">
        <v>205</v>
      </c>
      <c r="AU1451" s="161" t="s">
        <v>85</v>
      </c>
      <c r="AV1451" s="13" t="s">
        <v>85</v>
      </c>
      <c r="AW1451" s="13" t="s">
        <v>4</v>
      </c>
      <c r="AX1451" s="13" t="s">
        <v>83</v>
      </c>
      <c r="AY1451" s="161" t="s">
        <v>191</v>
      </c>
    </row>
    <row r="1452" spans="2:65" s="11" customFormat="1" ht="22.9" customHeight="1">
      <c r="B1452" s="124"/>
      <c r="D1452" s="125" t="s">
        <v>75</v>
      </c>
      <c r="E1452" s="134" t="s">
        <v>1267</v>
      </c>
      <c r="F1452" s="134" t="s">
        <v>1268</v>
      </c>
      <c r="I1452" s="127"/>
      <c r="J1452" s="135">
        <f>BK1452</f>
        <v>0</v>
      </c>
      <c r="L1452" s="124"/>
      <c r="M1452" s="129"/>
      <c r="P1452" s="130">
        <f>SUM(P1453:P1454)</f>
        <v>0</v>
      </c>
      <c r="R1452" s="130">
        <f>SUM(R1453:R1454)</f>
        <v>0</v>
      </c>
      <c r="T1452" s="131">
        <f>SUM(T1453:T1454)</f>
        <v>0</v>
      </c>
      <c r="AR1452" s="125" t="s">
        <v>83</v>
      </c>
      <c r="AT1452" s="132" t="s">
        <v>75</v>
      </c>
      <c r="AU1452" s="132" t="s">
        <v>83</v>
      </c>
      <c r="AY1452" s="125" t="s">
        <v>191</v>
      </c>
      <c r="BK1452" s="133">
        <f>SUM(BK1453:BK1454)</f>
        <v>0</v>
      </c>
    </row>
    <row r="1453" spans="2:65" s="1" customFormat="1" ht="26.45" customHeight="1">
      <c r="B1453" s="32"/>
      <c r="C1453" s="136" t="s">
        <v>1269</v>
      </c>
      <c r="D1453" s="136" t="s">
        <v>195</v>
      </c>
      <c r="E1453" s="137" t="s">
        <v>1270</v>
      </c>
      <c r="F1453" s="138" t="s">
        <v>1271</v>
      </c>
      <c r="G1453" s="139" t="s">
        <v>271</v>
      </c>
      <c r="H1453" s="140">
        <v>139.84299999999999</v>
      </c>
      <c r="I1453" s="141"/>
      <c r="J1453" s="142">
        <f>ROUND(I1453*H1453,2)</f>
        <v>0</v>
      </c>
      <c r="K1453" s="138" t="s">
        <v>199</v>
      </c>
      <c r="L1453" s="32"/>
      <c r="M1453" s="143" t="s">
        <v>1</v>
      </c>
      <c r="N1453" s="144" t="s">
        <v>41</v>
      </c>
      <c r="P1453" s="145">
        <f>O1453*H1453</f>
        <v>0</v>
      </c>
      <c r="Q1453" s="145">
        <v>0</v>
      </c>
      <c r="R1453" s="145">
        <f>Q1453*H1453</f>
        <v>0</v>
      </c>
      <c r="S1453" s="145">
        <v>0</v>
      </c>
      <c r="T1453" s="146">
        <f>S1453*H1453</f>
        <v>0</v>
      </c>
      <c r="AR1453" s="147" t="s">
        <v>200</v>
      </c>
      <c r="AT1453" s="147" t="s">
        <v>195</v>
      </c>
      <c r="AU1453" s="147" t="s">
        <v>85</v>
      </c>
      <c r="AY1453" s="17" t="s">
        <v>191</v>
      </c>
      <c r="BE1453" s="148">
        <f>IF(N1453="základní",J1453,0)</f>
        <v>0</v>
      </c>
      <c r="BF1453" s="148">
        <f>IF(N1453="snížená",J1453,0)</f>
        <v>0</v>
      </c>
      <c r="BG1453" s="148">
        <f>IF(N1453="zákl. přenesená",J1453,0)</f>
        <v>0</v>
      </c>
      <c r="BH1453" s="148">
        <f>IF(N1453="sníž. přenesená",J1453,0)</f>
        <v>0</v>
      </c>
      <c r="BI1453" s="148">
        <f>IF(N1453="nulová",J1453,0)</f>
        <v>0</v>
      </c>
      <c r="BJ1453" s="17" t="s">
        <v>83</v>
      </c>
      <c r="BK1453" s="148">
        <f>ROUND(I1453*H1453,2)</f>
        <v>0</v>
      </c>
      <c r="BL1453" s="17" t="s">
        <v>200</v>
      </c>
      <c r="BM1453" s="147" t="s">
        <v>1272</v>
      </c>
    </row>
    <row r="1454" spans="2:65" s="1" customFormat="1">
      <c r="B1454" s="32"/>
      <c r="D1454" s="149" t="s">
        <v>203</v>
      </c>
      <c r="F1454" s="150" t="s">
        <v>1273</v>
      </c>
      <c r="I1454" s="151"/>
      <c r="L1454" s="32"/>
      <c r="M1454" s="152"/>
      <c r="T1454" s="56"/>
      <c r="AT1454" s="17" t="s">
        <v>203</v>
      </c>
      <c r="AU1454" s="17" t="s">
        <v>85</v>
      </c>
    </row>
    <row r="1455" spans="2:65" s="11" customFormat="1" ht="25.9" customHeight="1">
      <c r="B1455" s="124"/>
      <c r="D1455" s="125" t="s">
        <v>75</v>
      </c>
      <c r="E1455" s="126" t="s">
        <v>1274</v>
      </c>
      <c r="F1455" s="126" t="s">
        <v>1275</v>
      </c>
      <c r="I1455" s="127"/>
      <c r="J1455" s="128">
        <f>BK1455</f>
        <v>0</v>
      </c>
      <c r="L1455" s="124"/>
      <c r="M1455" s="129"/>
      <c r="P1455" s="130">
        <f>P1456+P1558+P1589+P1676+P1677+P1831+P1852+P1884+P1973+P2195+P2448+P2616+P2678</f>
        <v>0</v>
      </c>
      <c r="R1455" s="130">
        <f>R1456+R1558+R1589+R1676+R1677+R1831+R1852+R1884+R1973+R2195+R2448+R2616+R2678</f>
        <v>32.225077880000001</v>
      </c>
      <c r="T1455" s="131">
        <f>T1456+T1558+T1589+T1676+T1677+T1831+T1852+T1884+T1973+T2195+T2448+T2616+T2678</f>
        <v>0.70122490000000004</v>
      </c>
      <c r="AR1455" s="125" t="s">
        <v>85</v>
      </c>
      <c r="AT1455" s="132" t="s">
        <v>75</v>
      </c>
      <c r="AU1455" s="132" t="s">
        <v>76</v>
      </c>
      <c r="AY1455" s="125" t="s">
        <v>191</v>
      </c>
      <c r="BK1455" s="133">
        <f>BK1456+BK1558+BK1589+BK1676+BK1677+BK1831+BK1852+BK1884+BK1973+BK2195+BK2448+BK2616+BK2678</f>
        <v>0</v>
      </c>
    </row>
    <row r="1456" spans="2:65" s="11" customFormat="1" ht="22.9" customHeight="1">
      <c r="B1456" s="124"/>
      <c r="D1456" s="125" t="s">
        <v>75</v>
      </c>
      <c r="E1456" s="134" t="s">
        <v>1276</v>
      </c>
      <c r="F1456" s="134" t="s">
        <v>1277</v>
      </c>
      <c r="I1456" s="127"/>
      <c r="J1456" s="135">
        <f>BK1456</f>
        <v>0</v>
      </c>
      <c r="L1456" s="124"/>
      <c r="M1456" s="129"/>
      <c r="P1456" s="130">
        <f>SUM(P1457:P1557)</f>
        <v>0</v>
      </c>
      <c r="R1456" s="130">
        <f>SUM(R1457:R1557)</f>
        <v>0.45498871999999996</v>
      </c>
      <c r="T1456" s="131">
        <f>SUM(T1457:T1557)</f>
        <v>0.18931000000000001</v>
      </c>
      <c r="AR1456" s="125" t="s">
        <v>85</v>
      </c>
      <c r="AT1456" s="132" t="s">
        <v>75</v>
      </c>
      <c r="AU1456" s="132" t="s">
        <v>83</v>
      </c>
      <c r="AY1456" s="125" t="s">
        <v>191</v>
      </c>
      <c r="BK1456" s="133">
        <f>SUM(BK1457:BK1557)</f>
        <v>0</v>
      </c>
    </row>
    <row r="1457" spans="2:65" s="1" customFormat="1" ht="26.45" customHeight="1">
      <c r="B1457" s="32"/>
      <c r="C1457" s="136" t="s">
        <v>1278</v>
      </c>
      <c r="D1457" s="136" t="s">
        <v>195</v>
      </c>
      <c r="E1457" s="137" t="s">
        <v>1279</v>
      </c>
      <c r="F1457" s="138" t="s">
        <v>1280</v>
      </c>
      <c r="G1457" s="139" t="s">
        <v>289</v>
      </c>
      <c r="H1457" s="140">
        <v>22.31</v>
      </c>
      <c r="I1457" s="141"/>
      <c r="J1457" s="142">
        <f>ROUND(I1457*H1457,2)</f>
        <v>0</v>
      </c>
      <c r="K1457" s="138" t="s">
        <v>199</v>
      </c>
      <c r="L1457" s="32"/>
      <c r="M1457" s="143" t="s">
        <v>1</v>
      </c>
      <c r="N1457" s="144" t="s">
        <v>41</v>
      </c>
      <c r="P1457" s="145">
        <f>O1457*H1457</f>
        <v>0</v>
      </c>
      <c r="Q1457" s="145">
        <v>0</v>
      </c>
      <c r="R1457" s="145">
        <f>Q1457*H1457</f>
        <v>0</v>
      </c>
      <c r="S1457" s="145">
        <v>0</v>
      </c>
      <c r="T1457" s="146">
        <f>S1457*H1457</f>
        <v>0</v>
      </c>
      <c r="AR1457" s="147" t="s">
        <v>224</v>
      </c>
      <c r="AT1457" s="147" t="s">
        <v>195</v>
      </c>
      <c r="AU1457" s="147" t="s">
        <v>85</v>
      </c>
      <c r="AY1457" s="17" t="s">
        <v>191</v>
      </c>
      <c r="BE1457" s="148">
        <f>IF(N1457="základní",J1457,0)</f>
        <v>0</v>
      </c>
      <c r="BF1457" s="148">
        <f>IF(N1457="snížená",J1457,0)</f>
        <v>0</v>
      </c>
      <c r="BG1457" s="148">
        <f>IF(N1457="zákl. přenesená",J1457,0)</f>
        <v>0</v>
      </c>
      <c r="BH1457" s="148">
        <f>IF(N1457="sníž. přenesená",J1457,0)</f>
        <v>0</v>
      </c>
      <c r="BI1457" s="148">
        <f>IF(N1457="nulová",J1457,0)</f>
        <v>0</v>
      </c>
      <c r="BJ1457" s="17" t="s">
        <v>83</v>
      </c>
      <c r="BK1457" s="148">
        <f>ROUND(I1457*H1457,2)</f>
        <v>0</v>
      </c>
      <c r="BL1457" s="17" t="s">
        <v>224</v>
      </c>
      <c r="BM1457" s="147" t="s">
        <v>1281</v>
      </c>
    </row>
    <row r="1458" spans="2:65" s="1" customFormat="1">
      <c r="B1458" s="32"/>
      <c r="D1458" s="149" t="s">
        <v>203</v>
      </c>
      <c r="F1458" s="150" t="s">
        <v>1282</v>
      </c>
      <c r="I1458" s="151"/>
      <c r="L1458" s="32"/>
      <c r="M1458" s="152"/>
      <c r="T1458" s="56"/>
      <c r="AT1458" s="17" t="s">
        <v>203</v>
      </c>
      <c r="AU1458" s="17" t="s">
        <v>85</v>
      </c>
    </row>
    <row r="1459" spans="2:65" s="12" customFormat="1">
      <c r="B1459" s="153"/>
      <c r="D1459" s="154" t="s">
        <v>205</v>
      </c>
      <c r="E1459" s="155" t="s">
        <v>1</v>
      </c>
      <c r="F1459" s="156" t="s">
        <v>206</v>
      </c>
      <c r="H1459" s="155" t="s">
        <v>1</v>
      </c>
      <c r="I1459" s="157"/>
      <c r="L1459" s="153"/>
      <c r="M1459" s="158"/>
      <c r="T1459" s="159"/>
      <c r="AT1459" s="155" t="s">
        <v>205</v>
      </c>
      <c r="AU1459" s="155" t="s">
        <v>85</v>
      </c>
      <c r="AV1459" s="12" t="s">
        <v>83</v>
      </c>
      <c r="AW1459" s="12" t="s">
        <v>34</v>
      </c>
      <c r="AX1459" s="12" t="s">
        <v>76</v>
      </c>
      <c r="AY1459" s="155" t="s">
        <v>191</v>
      </c>
    </row>
    <row r="1460" spans="2:65" s="12" customFormat="1">
      <c r="B1460" s="153"/>
      <c r="D1460" s="154" t="s">
        <v>205</v>
      </c>
      <c r="E1460" s="155" t="s">
        <v>1</v>
      </c>
      <c r="F1460" s="156" t="s">
        <v>207</v>
      </c>
      <c r="H1460" s="155" t="s">
        <v>1</v>
      </c>
      <c r="I1460" s="157"/>
      <c r="L1460" s="153"/>
      <c r="M1460" s="158"/>
      <c r="T1460" s="159"/>
      <c r="AT1460" s="155" t="s">
        <v>205</v>
      </c>
      <c r="AU1460" s="155" t="s">
        <v>85</v>
      </c>
      <c r="AV1460" s="12" t="s">
        <v>83</v>
      </c>
      <c r="AW1460" s="12" t="s">
        <v>34</v>
      </c>
      <c r="AX1460" s="12" t="s">
        <v>76</v>
      </c>
      <c r="AY1460" s="155" t="s">
        <v>191</v>
      </c>
    </row>
    <row r="1461" spans="2:65" s="12" customFormat="1">
      <c r="B1461" s="153"/>
      <c r="D1461" s="154" t="s">
        <v>205</v>
      </c>
      <c r="E1461" s="155" t="s">
        <v>1</v>
      </c>
      <c r="F1461" s="156" t="s">
        <v>208</v>
      </c>
      <c r="H1461" s="155" t="s">
        <v>1</v>
      </c>
      <c r="I1461" s="157"/>
      <c r="L1461" s="153"/>
      <c r="M1461" s="158"/>
      <c r="T1461" s="159"/>
      <c r="AT1461" s="155" t="s">
        <v>205</v>
      </c>
      <c r="AU1461" s="155" t="s">
        <v>85</v>
      </c>
      <c r="AV1461" s="12" t="s">
        <v>83</v>
      </c>
      <c r="AW1461" s="12" t="s">
        <v>34</v>
      </c>
      <c r="AX1461" s="12" t="s">
        <v>76</v>
      </c>
      <c r="AY1461" s="155" t="s">
        <v>191</v>
      </c>
    </row>
    <row r="1462" spans="2:65" s="12" customFormat="1">
      <c r="B1462" s="153"/>
      <c r="D1462" s="154" t="s">
        <v>205</v>
      </c>
      <c r="E1462" s="155" t="s">
        <v>1</v>
      </c>
      <c r="F1462" s="156" t="s">
        <v>1283</v>
      </c>
      <c r="H1462" s="155" t="s">
        <v>1</v>
      </c>
      <c r="I1462" s="157"/>
      <c r="L1462" s="153"/>
      <c r="M1462" s="158"/>
      <c r="T1462" s="159"/>
      <c r="AT1462" s="155" t="s">
        <v>205</v>
      </c>
      <c r="AU1462" s="155" t="s">
        <v>85</v>
      </c>
      <c r="AV1462" s="12" t="s">
        <v>83</v>
      </c>
      <c r="AW1462" s="12" t="s">
        <v>34</v>
      </c>
      <c r="AX1462" s="12" t="s">
        <v>76</v>
      </c>
      <c r="AY1462" s="155" t="s">
        <v>191</v>
      </c>
    </row>
    <row r="1463" spans="2:65" s="13" customFormat="1">
      <c r="B1463" s="160"/>
      <c r="D1463" s="154" t="s">
        <v>205</v>
      </c>
      <c r="E1463" s="161" t="s">
        <v>1</v>
      </c>
      <c r="F1463" s="162" t="s">
        <v>1284</v>
      </c>
      <c r="H1463" s="163">
        <v>17.21</v>
      </c>
      <c r="I1463" s="164"/>
      <c r="L1463" s="160"/>
      <c r="M1463" s="165"/>
      <c r="T1463" s="166"/>
      <c r="AT1463" s="161" t="s">
        <v>205</v>
      </c>
      <c r="AU1463" s="161" t="s">
        <v>85</v>
      </c>
      <c r="AV1463" s="13" t="s">
        <v>85</v>
      </c>
      <c r="AW1463" s="13" t="s">
        <v>34</v>
      </c>
      <c r="AX1463" s="13" t="s">
        <v>76</v>
      </c>
      <c r="AY1463" s="161" t="s">
        <v>191</v>
      </c>
    </row>
    <row r="1464" spans="2:65" s="15" customFormat="1">
      <c r="B1464" s="174"/>
      <c r="D1464" s="154" t="s">
        <v>205</v>
      </c>
      <c r="E1464" s="175" t="s">
        <v>1</v>
      </c>
      <c r="F1464" s="176" t="s">
        <v>274</v>
      </c>
      <c r="H1464" s="177">
        <v>17.21</v>
      </c>
      <c r="I1464" s="178"/>
      <c r="L1464" s="174"/>
      <c r="M1464" s="179"/>
      <c r="T1464" s="180"/>
      <c r="AT1464" s="175" t="s">
        <v>205</v>
      </c>
      <c r="AU1464" s="175" t="s">
        <v>85</v>
      </c>
      <c r="AV1464" s="15" t="s">
        <v>201</v>
      </c>
      <c r="AW1464" s="15" t="s">
        <v>34</v>
      </c>
      <c r="AX1464" s="15" t="s">
        <v>76</v>
      </c>
      <c r="AY1464" s="175" t="s">
        <v>191</v>
      </c>
    </row>
    <row r="1465" spans="2:65" s="12" customFormat="1">
      <c r="B1465" s="153"/>
      <c r="D1465" s="154" t="s">
        <v>205</v>
      </c>
      <c r="E1465" s="155" t="s">
        <v>1</v>
      </c>
      <c r="F1465" s="156" t="s">
        <v>208</v>
      </c>
      <c r="H1465" s="155" t="s">
        <v>1</v>
      </c>
      <c r="I1465" s="157"/>
      <c r="L1465" s="153"/>
      <c r="M1465" s="158"/>
      <c r="T1465" s="159"/>
      <c r="AT1465" s="155" t="s">
        <v>205</v>
      </c>
      <c r="AU1465" s="155" t="s">
        <v>85</v>
      </c>
      <c r="AV1465" s="12" t="s">
        <v>83</v>
      </c>
      <c r="AW1465" s="12" t="s">
        <v>34</v>
      </c>
      <c r="AX1465" s="12" t="s">
        <v>76</v>
      </c>
      <c r="AY1465" s="155" t="s">
        <v>191</v>
      </c>
    </row>
    <row r="1466" spans="2:65" s="12" customFormat="1">
      <c r="B1466" s="153"/>
      <c r="D1466" s="154" t="s">
        <v>205</v>
      </c>
      <c r="E1466" s="155" t="s">
        <v>1</v>
      </c>
      <c r="F1466" s="156" t="s">
        <v>314</v>
      </c>
      <c r="H1466" s="155" t="s">
        <v>1</v>
      </c>
      <c r="I1466" s="157"/>
      <c r="L1466" s="153"/>
      <c r="M1466" s="158"/>
      <c r="T1466" s="159"/>
      <c r="AT1466" s="155" t="s">
        <v>205</v>
      </c>
      <c r="AU1466" s="155" t="s">
        <v>85</v>
      </c>
      <c r="AV1466" s="12" t="s">
        <v>83</v>
      </c>
      <c r="AW1466" s="12" t="s">
        <v>34</v>
      </c>
      <c r="AX1466" s="12" t="s">
        <v>76</v>
      </c>
      <c r="AY1466" s="155" t="s">
        <v>191</v>
      </c>
    </row>
    <row r="1467" spans="2:65" s="13" customFormat="1">
      <c r="B1467" s="160"/>
      <c r="D1467" s="154" t="s">
        <v>205</v>
      </c>
      <c r="E1467" s="161" t="s">
        <v>1</v>
      </c>
      <c r="F1467" s="162" t="s">
        <v>694</v>
      </c>
      <c r="H1467" s="163">
        <v>5.0999999999999996</v>
      </c>
      <c r="I1467" s="164"/>
      <c r="L1467" s="160"/>
      <c r="M1467" s="165"/>
      <c r="T1467" s="166"/>
      <c r="AT1467" s="161" t="s">
        <v>205</v>
      </c>
      <c r="AU1467" s="161" t="s">
        <v>85</v>
      </c>
      <c r="AV1467" s="13" t="s">
        <v>85</v>
      </c>
      <c r="AW1467" s="13" t="s">
        <v>34</v>
      </c>
      <c r="AX1467" s="13" t="s">
        <v>76</v>
      </c>
      <c r="AY1467" s="161" t="s">
        <v>191</v>
      </c>
    </row>
    <row r="1468" spans="2:65" s="15" customFormat="1">
      <c r="B1468" s="174"/>
      <c r="D1468" s="154" t="s">
        <v>205</v>
      </c>
      <c r="E1468" s="175" t="s">
        <v>1</v>
      </c>
      <c r="F1468" s="176" t="s">
        <v>274</v>
      </c>
      <c r="H1468" s="177">
        <v>5.0999999999999996</v>
      </c>
      <c r="I1468" s="178"/>
      <c r="L1468" s="174"/>
      <c r="M1468" s="179"/>
      <c r="T1468" s="180"/>
      <c r="AT1468" s="175" t="s">
        <v>205</v>
      </c>
      <c r="AU1468" s="175" t="s">
        <v>85</v>
      </c>
      <c r="AV1468" s="15" t="s">
        <v>201</v>
      </c>
      <c r="AW1468" s="15" t="s">
        <v>34</v>
      </c>
      <c r="AX1468" s="15" t="s">
        <v>76</v>
      </c>
      <c r="AY1468" s="175" t="s">
        <v>191</v>
      </c>
    </row>
    <row r="1469" spans="2:65" s="14" customFormat="1">
      <c r="B1469" s="167"/>
      <c r="D1469" s="154" t="s">
        <v>205</v>
      </c>
      <c r="E1469" s="168" t="s">
        <v>1</v>
      </c>
      <c r="F1469" s="169" t="s">
        <v>217</v>
      </c>
      <c r="H1469" s="170">
        <v>22.31</v>
      </c>
      <c r="I1469" s="171"/>
      <c r="L1469" s="167"/>
      <c r="M1469" s="172"/>
      <c r="T1469" s="173"/>
      <c r="AT1469" s="168" t="s">
        <v>205</v>
      </c>
      <c r="AU1469" s="168" t="s">
        <v>85</v>
      </c>
      <c r="AV1469" s="14" t="s">
        <v>200</v>
      </c>
      <c r="AW1469" s="14" t="s">
        <v>34</v>
      </c>
      <c r="AX1469" s="14" t="s">
        <v>83</v>
      </c>
      <c r="AY1469" s="168" t="s">
        <v>191</v>
      </c>
    </row>
    <row r="1470" spans="2:65" s="1" customFormat="1" ht="16.5" customHeight="1">
      <c r="B1470" s="32"/>
      <c r="C1470" s="181" t="s">
        <v>1285</v>
      </c>
      <c r="D1470" s="181" t="s">
        <v>388</v>
      </c>
      <c r="E1470" s="182" t="s">
        <v>1286</v>
      </c>
      <c r="F1470" s="183" t="s">
        <v>1287</v>
      </c>
      <c r="G1470" s="184" t="s">
        <v>271</v>
      </c>
      <c r="H1470" s="185">
        <v>7.0000000000000001E-3</v>
      </c>
      <c r="I1470" s="186"/>
      <c r="J1470" s="187">
        <f>ROUND(I1470*H1470,2)</f>
        <v>0</v>
      </c>
      <c r="K1470" s="183" t="s">
        <v>199</v>
      </c>
      <c r="L1470" s="188"/>
      <c r="M1470" s="189" t="s">
        <v>1</v>
      </c>
      <c r="N1470" s="190" t="s">
        <v>41</v>
      </c>
      <c r="P1470" s="145">
        <f>O1470*H1470</f>
        <v>0</v>
      </c>
      <c r="Q1470" s="145">
        <v>1</v>
      </c>
      <c r="R1470" s="145">
        <f>Q1470*H1470</f>
        <v>7.0000000000000001E-3</v>
      </c>
      <c r="S1470" s="145">
        <v>0</v>
      </c>
      <c r="T1470" s="146">
        <f>S1470*H1470</f>
        <v>0</v>
      </c>
      <c r="AR1470" s="147" t="s">
        <v>414</v>
      </c>
      <c r="AT1470" s="147" t="s">
        <v>388</v>
      </c>
      <c r="AU1470" s="147" t="s">
        <v>85</v>
      </c>
      <c r="AY1470" s="17" t="s">
        <v>191</v>
      </c>
      <c r="BE1470" s="148">
        <f>IF(N1470="základní",J1470,0)</f>
        <v>0</v>
      </c>
      <c r="BF1470" s="148">
        <f>IF(N1470="snížená",J1470,0)</f>
        <v>0</v>
      </c>
      <c r="BG1470" s="148">
        <f>IF(N1470="zákl. přenesená",J1470,0)</f>
        <v>0</v>
      </c>
      <c r="BH1470" s="148">
        <f>IF(N1470="sníž. přenesená",J1470,0)</f>
        <v>0</v>
      </c>
      <c r="BI1470" s="148">
        <f>IF(N1470="nulová",J1470,0)</f>
        <v>0</v>
      </c>
      <c r="BJ1470" s="17" t="s">
        <v>83</v>
      </c>
      <c r="BK1470" s="148">
        <f>ROUND(I1470*H1470,2)</f>
        <v>0</v>
      </c>
      <c r="BL1470" s="17" t="s">
        <v>224</v>
      </c>
      <c r="BM1470" s="147" t="s">
        <v>1288</v>
      </c>
    </row>
    <row r="1471" spans="2:65" s="13" customFormat="1">
      <c r="B1471" s="160"/>
      <c r="D1471" s="154" t="s">
        <v>205</v>
      </c>
      <c r="F1471" s="162" t="s">
        <v>1289</v>
      </c>
      <c r="H1471" s="163">
        <v>7.0000000000000001E-3</v>
      </c>
      <c r="I1471" s="164"/>
      <c r="L1471" s="160"/>
      <c r="M1471" s="165"/>
      <c r="T1471" s="166"/>
      <c r="AT1471" s="161" t="s">
        <v>205</v>
      </c>
      <c r="AU1471" s="161" t="s">
        <v>85</v>
      </c>
      <c r="AV1471" s="13" t="s">
        <v>85</v>
      </c>
      <c r="AW1471" s="13" t="s">
        <v>4</v>
      </c>
      <c r="AX1471" s="13" t="s">
        <v>83</v>
      </c>
      <c r="AY1471" s="161" t="s">
        <v>191</v>
      </c>
    </row>
    <row r="1472" spans="2:65" s="1" customFormat="1" ht="26.45" customHeight="1">
      <c r="B1472" s="32"/>
      <c r="C1472" s="136" t="s">
        <v>1290</v>
      </c>
      <c r="D1472" s="136" t="s">
        <v>195</v>
      </c>
      <c r="E1472" s="137" t="s">
        <v>1291</v>
      </c>
      <c r="F1472" s="138" t="s">
        <v>1292</v>
      </c>
      <c r="G1472" s="139" t="s">
        <v>289</v>
      </c>
      <c r="H1472" s="140">
        <v>10.058</v>
      </c>
      <c r="I1472" s="141"/>
      <c r="J1472" s="142">
        <f>ROUND(I1472*H1472,2)</f>
        <v>0</v>
      </c>
      <c r="K1472" s="138" t="s">
        <v>199</v>
      </c>
      <c r="L1472" s="32"/>
      <c r="M1472" s="143" t="s">
        <v>1</v>
      </c>
      <c r="N1472" s="144" t="s">
        <v>41</v>
      </c>
      <c r="P1472" s="145">
        <f>O1472*H1472</f>
        <v>0</v>
      </c>
      <c r="Q1472" s="145">
        <v>0</v>
      </c>
      <c r="R1472" s="145">
        <f>Q1472*H1472</f>
        <v>0</v>
      </c>
      <c r="S1472" s="145">
        <v>0</v>
      </c>
      <c r="T1472" s="146">
        <f>S1472*H1472</f>
        <v>0</v>
      </c>
      <c r="AR1472" s="147" t="s">
        <v>224</v>
      </c>
      <c r="AT1472" s="147" t="s">
        <v>195</v>
      </c>
      <c r="AU1472" s="147" t="s">
        <v>85</v>
      </c>
      <c r="AY1472" s="17" t="s">
        <v>191</v>
      </c>
      <c r="BE1472" s="148">
        <f>IF(N1472="základní",J1472,0)</f>
        <v>0</v>
      </c>
      <c r="BF1472" s="148">
        <f>IF(N1472="snížená",J1472,0)</f>
        <v>0</v>
      </c>
      <c r="BG1472" s="148">
        <f>IF(N1472="zákl. přenesená",J1472,0)</f>
        <v>0</v>
      </c>
      <c r="BH1472" s="148">
        <f>IF(N1472="sníž. přenesená",J1472,0)</f>
        <v>0</v>
      </c>
      <c r="BI1472" s="148">
        <f>IF(N1472="nulová",J1472,0)</f>
        <v>0</v>
      </c>
      <c r="BJ1472" s="17" t="s">
        <v>83</v>
      </c>
      <c r="BK1472" s="148">
        <f>ROUND(I1472*H1472,2)</f>
        <v>0</v>
      </c>
      <c r="BL1472" s="17" t="s">
        <v>224</v>
      </c>
      <c r="BM1472" s="147" t="s">
        <v>1293</v>
      </c>
    </row>
    <row r="1473" spans="2:65" s="1" customFormat="1">
      <c r="B1473" s="32"/>
      <c r="D1473" s="149" t="s">
        <v>203</v>
      </c>
      <c r="F1473" s="150" t="s">
        <v>1294</v>
      </c>
      <c r="I1473" s="151"/>
      <c r="L1473" s="32"/>
      <c r="M1473" s="152"/>
      <c r="T1473" s="56"/>
      <c r="AT1473" s="17" t="s">
        <v>203</v>
      </c>
      <c r="AU1473" s="17" t="s">
        <v>85</v>
      </c>
    </row>
    <row r="1474" spans="2:65" s="12" customFormat="1">
      <c r="B1474" s="153"/>
      <c r="D1474" s="154" t="s">
        <v>205</v>
      </c>
      <c r="E1474" s="155" t="s">
        <v>1</v>
      </c>
      <c r="F1474" s="156" t="s">
        <v>206</v>
      </c>
      <c r="H1474" s="155" t="s">
        <v>1</v>
      </c>
      <c r="I1474" s="157"/>
      <c r="L1474" s="153"/>
      <c r="M1474" s="158"/>
      <c r="T1474" s="159"/>
      <c r="AT1474" s="155" t="s">
        <v>205</v>
      </c>
      <c r="AU1474" s="155" t="s">
        <v>85</v>
      </c>
      <c r="AV1474" s="12" t="s">
        <v>83</v>
      </c>
      <c r="AW1474" s="12" t="s">
        <v>34</v>
      </c>
      <c r="AX1474" s="12" t="s">
        <v>76</v>
      </c>
      <c r="AY1474" s="155" t="s">
        <v>191</v>
      </c>
    </row>
    <row r="1475" spans="2:65" s="12" customFormat="1">
      <c r="B1475" s="153"/>
      <c r="D1475" s="154" t="s">
        <v>205</v>
      </c>
      <c r="E1475" s="155" t="s">
        <v>1</v>
      </c>
      <c r="F1475" s="156" t="s">
        <v>207</v>
      </c>
      <c r="H1475" s="155" t="s">
        <v>1</v>
      </c>
      <c r="I1475" s="157"/>
      <c r="L1475" s="153"/>
      <c r="M1475" s="158"/>
      <c r="T1475" s="159"/>
      <c r="AT1475" s="155" t="s">
        <v>205</v>
      </c>
      <c r="AU1475" s="155" t="s">
        <v>85</v>
      </c>
      <c r="AV1475" s="12" t="s">
        <v>83</v>
      </c>
      <c r="AW1475" s="12" t="s">
        <v>34</v>
      </c>
      <c r="AX1475" s="12" t="s">
        <v>76</v>
      </c>
      <c r="AY1475" s="155" t="s">
        <v>191</v>
      </c>
    </row>
    <row r="1476" spans="2:65" s="12" customFormat="1">
      <c r="B1476" s="153"/>
      <c r="D1476" s="154" t="s">
        <v>205</v>
      </c>
      <c r="E1476" s="155" t="s">
        <v>1</v>
      </c>
      <c r="F1476" s="156" t="s">
        <v>208</v>
      </c>
      <c r="H1476" s="155" t="s">
        <v>1</v>
      </c>
      <c r="I1476" s="157"/>
      <c r="L1476" s="153"/>
      <c r="M1476" s="158"/>
      <c r="T1476" s="159"/>
      <c r="AT1476" s="155" t="s">
        <v>205</v>
      </c>
      <c r="AU1476" s="155" t="s">
        <v>85</v>
      </c>
      <c r="AV1476" s="12" t="s">
        <v>83</v>
      </c>
      <c r="AW1476" s="12" t="s">
        <v>34</v>
      </c>
      <c r="AX1476" s="12" t="s">
        <v>76</v>
      </c>
      <c r="AY1476" s="155" t="s">
        <v>191</v>
      </c>
    </row>
    <row r="1477" spans="2:65" s="12" customFormat="1">
      <c r="B1477" s="153"/>
      <c r="D1477" s="154" t="s">
        <v>205</v>
      </c>
      <c r="E1477" s="155" t="s">
        <v>1</v>
      </c>
      <c r="F1477" s="156" t="s">
        <v>1295</v>
      </c>
      <c r="H1477" s="155" t="s">
        <v>1</v>
      </c>
      <c r="I1477" s="157"/>
      <c r="L1477" s="153"/>
      <c r="M1477" s="158"/>
      <c r="T1477" s="159"/>
      <c r="AT1477" s="155" t="s">
        <v>205</v>
      </c>
      <c r="AU1477" s="155" t="s">
        <v>85</v>
      </c>
      <c r="AV1477" s="12" t="s">
        <v>83</v>
      </c>
      <c r="AW1477" s="12" t="s">
        <v>34</v>
      </c>
      <c r="AX1477" s="12" t="s">
        <v>76</v>
      </c>
      <c r="AY1477" s="155" t="s">
        <v>191</v>
      </c>
    </row>
    <row r="1478" spans="2:65" s="13" customFormat="1">
      <c r="B1478" s="160"/>
      <c r="D1478" s="154" t="s">
        <v>205</v>
      </c>
      <c r="E1478" s="161" t="s">
        <v>1</v>
      </c>
      <c r="F1478" s="162" t="s">
        <v>1296</v>
      </c>
      <c r="H1478" s="163">
        <v>10.057499999999999</v>
      </c>
      <c r="I1478" s="164"/>
      <c r="L1478" s="160"/>
      <c r="M1478" s="165"/>
      <c r="T1478" s="166"/>
      <c r="AT1478" s="161" t="s">
        <v>205</v>
      </c>
      <c r="AU1478" s="161" t="s">
        <v>85</v>
      </c>
      <c r="AV1478" s="13" t="s">
        <v>85</v>
      </c>
      <c r="AW1478" s="13" t="s">
        <v>34</v>
      </c>
      <c r="AX1478" s="13" t="s">
        <v>76</v>
      </c>
      <c r="AY1478" s="161" t="s">
        <v>191</v>
      </c>
    </row>
    <row r="1479" spans="2:65" s="14" customFormat="1">
      <c r="B1479" s="167"/>
      <c r="D1479" s="154" t="s">
        <v>205</v>
      </c>
      <c r="E1479" s="168" t="s">
        <v>1</v>
      </c>
      <c r="F1479" s="169" t="s">
        <v>217</v>
      </c>
      <c r="H1479" s="170">
        <v>10.057499999999999</v>
      </c>
      <c r="I1479" s="171"/>
      <c r="L1479" s="167"/>
      <c r="M1479" s="172"/>
      <c r="T1479" s="173"/>
      <c r="AT1479" s="168" t="s">
        <v>205</v>
      </c>
      <c r="AU1479" s="168" t="s">
        <v>85</v>
      </c>
      <c r="AV1479" s="14" t="s">
        <v>200</v>
      </c>
      <c r="AW1479" s="14" t="s">
        <v>34</v>
      </c>
      <c r="AX1479" s="14" t="s">
        <v>83</v>
      </c>
      <c r="AY1479" s="168" t="s">
        <v>191</v>
      </c>
    </row>
    <row r="1480" spans="2:65" s="1" customFormat="1" ht="16.5" customHeight="1">
      <c r="B1480" s="32"/>
      <c r="C1480" s="181" t="s">
        <v>1297</v>
      </c>
      <c r="D1480" s="181" t="s">
        <v>388</v>
      </c>
      <c r="E1480" s="182" t="s">
        <v>1286</v>
      </c>
      <c r="F1480" s="183" t="s">
        <v>1287</v>
      </c>
      <c r="G1480" s="184" t="s">
        <v>271</v>
      </c>
      <c r="H1480" s="185">
        <v>3.0000000000000001E-3</v>
      </c>
      <c r="I1480" s="186"/>
      <c r="J1480" s="187">
        <f>ROUND(I1480*H1480,2)</f>
        <v>0</v>
      </c>
      <c r="K1480" s="183" t="s">
        <v>199</v>
      </c>
      <c r="L1480" s="188"/>
      <c r="M1480" s="189" t="s">
        <v>1</v>
      </c>
      <c r="N1480" s="190" t="s">
        <v>41</v>
      </c>
      <c r="P1480" s="145">
        <f>O1480*H1480</f>
        <v>0</v>
      </c>
      <c r="Q1480" s="145">
        <v>1</v>
      </c>
      <c r="R1480" s="145">
        <f>Q1480*H1480</f>
        <v>3.0000000000000001E-3</v>
      </c>
      <c r="S1480" s="145">
        <v>0</v>
      </c>
      <c r="T1480" s="146">
        <f>S1480*H1480</f>
        <v>0</v>
      </c>
      <c r="AR1480" s="147" t="s">
        <v>414</v>
      </c>
      <c r="AT1480" s="147" t="s">
        <v>388</v>
      </c>
      <c r="AU1480" s="147" t="s">
        <v>85</v>
      </c>
      <c r="AY1480" s="17" t="s">
        <v>191</v>
      </c>
      <c r="BE1480" s="148">
        <f>IF(N1480="základní",J1480,0)</f>
        <v>0</v>
      </c>
      <c r="BF1480" s="148">
        <f>IF(N1480="snížená",J1480,0)</f>
        <v>0</v>
      </c>
      <c r="BG1480" s="148">
        <f>IF(N1480="zákl. přenesená",J1480,0)</f>
        <v>0</v>
      </c>
      <c r="BH1480" s="148">
        <f>IF(N1480="sníž. přenesená",J1480,0)</f>
        <v>0</v>
      </c>
      <c r="BI1480" s="148">
        <f>IF(N1480="nulová",J1480,0)</f>
        <v>0</v>
      </c>
      <c r="BJ1480" s="17" t="s">
        <v>83</v>
      </c>
      <c r="BK1480" s="148">
        <f>ROUND(I1480*H1480,2)</f>
        <v>0</v>
      </c>
      <c r="BL1480" s="17" t="s">
        <v>224</v>
      </c>
      <c r="BM1480" s="147" t="s">
        <v>1298</v>
      </c>
    </row>
    <row r="1481" spans="2:65" s="13" customFormat="1">
      <c r="B1481" s="160"/>
      <c r="D1481" s="154" t="s">
        <v>205</v>
      </c>
      <c r="F1481" s="162" t="s">
        <v>1299</v>
      </c>
      <c r="H1481" s="163">
        <v>3.0000000000000001E-3</v>
      </c>
      <c r="I1481" s="164"/>
      <c r="L1481" s="160"/>
      <c r="M1481" s="165"/>
      <c r="T1481" s="166"/>
      <c r="AT1481" s="161" t="s">
        <v>205</v>
      </c>
      <c r="AU1481" s="161" t="s">
        <v>85</v>
      </c>
      <c r="AV1481" s="13" t="s">
        <v>85</v>
      </c>
      <c r="AW1481" s="13" t="s">
        <v>4</v>
      </c>
      <c r="AX1481" s="13" t="s">
        <v>83</v>
      </c>
      <c r="AY1481" s="161" t="s">
        <v>191</v>
      </c>
    </row>
    <row r="1482" spans="2:65" s="1" customFormat="1" ht="26.45" customHeight="1">
      <c r="B1482" s="32"/>
      <c r="C1482" s="136" t="s">
        <v>1300</v>
      </c>
      <c r="D1482" s="136" t="s">
        <v>195</v>
      </c>
      <c r="E1482" s="137" t="s">
        <v>1301</v>
      </c>
      <c r="F1482" s="138" t="s">
        <v>1302</v>
      </c>
      <c r="G1482" s="139" t="s">
        <v>289</v>
      </c>
      <c r="H1482" s="140">
        <v>44.62</v>
      </c>
      <c r="I1482" s="141"/>
      <c r="J1482" s="142">
        <f>ROUND(I1482*H1482,2)</f>
        <v>0</v>
      </c>
      <c r="K1482" s="138" t="s">
        <v>199</v>
      </c>
      <c r="L1482" s="32"/>
      <c r="M1482" s="143" t="s">
        <v>1</v>
      </c>
      <c r="N1482" s="144" t="s">
        <v>41</v>
      </c>
      <c r="P1482" s="145">
        <f>O1482*H1482</f>
        <v>0</v>
      </c>
      <c r="Q1482" s="145">
        <v>4.0000000000000002E-4</v>
      </c>
      <c r="R1482" s="145">
        <f>Q1482*H1482</f>
        <v>1.7847999999999999E-2</v>
      </c>
      <c r="S1482" s="145">
        <v>0</v>
      </c>
      <c r="T1482" s="146">
        <f>S1482*H1482</f>
        <v>0</v>
      </c>
      <c r="AR1482" s="147" t="s">
        <v>224</v>
      </c>
      <c r="AT1482" s="147" t="s">
        <v>195</v>
      </c>
      <c r="AU1482" s="147" t="s">
        <v>85</v>
      </c>
      <c r="AY1482" s="17" t="s">
        <v>191</v>
      </c>
      <c r="BE1482" s="148">
        <f>IF(N1482="základní",J1482,0)</f>
        <v>0</v>
      </c>
      <c r="BF1482" s="148">
        <f>IF(N1482="snížená",J1482,0)</f>
        <v>0</v>
      </c>
      <c r="BG1482" s="148">
        <f>IF(N1482="zákl. přenesená",J1482,0)</f>
        <v>0</v>
      </c>
      <c r="BH1482" s="148">
        <f>IF(N1482="sníž. přenesená",J1482,0)</f>
        <v>0</v>
      </c>
      <c r="BI1482" s="148">
        <f>IF(N1482="nulová",J1482,0)</f>
        <v>0</v>
      </c>
      <c r="BJ1482" s="17" t="s">
        <v>83</v>
      </c>
      <c r="BK1482" s="148">
        <f>ROUND(I1482*H1482,2)</f>
        <v>0</v>
      </c>
      <c r="BL1482" s="17" t="s">
        <v>224</v>
      </c>
      <c r="BM1482" s="147" t="s">
        <v>1303</v>
      </c>
    </row>
    <row r="1483" spans="2:65" s="1" customFormat="1">
      <c r="B1483" s="32"/>
      <c r="D1483" s="149" t="s">
        <v>203</v>
      </c>
      <c r="F1483" s="150" t="s">
        <v>1304</v>
      </c>
      <c r="I1483" s="151"/>
      <c r="L1483" s="32"/>
      <c r="M1483" s="152"/>
      <c r="T1483" s="56"/>
      <c r="AT1483" s="17" t="s">
        <v>203</v>
      </c>
      <c r="AU1483" s="17" t="s">
        <v>85</v>
      </c>
    </row>
    <row r="1484" spans="2:65" s="1" customFormat="1" ht="55.15" customHeight="1">
      <c r="B1484" s="32"/>
      <c r="C1484" s="181" t="s">
        <v>1305</v>
      </c>
      <c r="D1484" s="181" t="s">
        <v>388</v>
      </c>
      <c r="E1484" s="182" t="s">
        <v>1306</v>
      </c>
      <c r="F1484" s="183" t="s">
        <v>1307</v>
      </c>
      <c r="G1484" s="184" t="s">
        <v>289</v>
      </c>
      <c r="H1484" s="185">
        <v>26.001999999999999</v>
      </c>
      <c r="I1484" s="186"/>
      <c r="J1484" s="187">
        <f>ROUND(I1484*H1484,2)</f>
        <v>0</v>
      </c>
      <c r="K1484" s="183" t="s">
        <v>199</v>
      </c>
      <c r="L1484" s="188"/>
      <c r="M1484" s="189" t="s">
        <v>1</v>
      </c>
      <c r="N1484" s="190" t="s">
        <v>41</v>
      </c>
      <c r="P1484" s="145">
        <f>O1484*H1484</f>
        <v>0</v>
      </c>
      <c r="Q1484" s="145">
        <v>5.3E-3</v>
      </c>
      <c r="R1484" s="145">
        <f>Q1484*H1484</f>
        <v>0.13781060000000001</v>
      </c>
      <c r="S1484" s="145">
        <v>0</v>
      </c>
      <c r="T1484" s="146">
        <f>S1484*H1484</f>
        <v>0</v>
      </c>
      <c r="AR1484" s="147" t="s">
        <v>414</v>
      </c>
      <c r="AT1484" s="147" t="s">
        <v>388</v>
      </c>
      <c r="AU1484" s="147" t="s">
        <v>85</v>
      </c>
      <c r="AY1484" s="17" t="s">
        <v>191</v>
      </c>
      <c r="BE1484" s="148">
        <f>IF(N1484="základní",J1484,0)</f>
        <v>0</v>
      </c>
      <c r="BF1484" s="148">
        <f>IF(N1484="snížená",J1484,0)</f>
        <v>0</v>
      </c>
      <c r="BG1484" s="148">
        <f>IF(N1484="zákl. přenesená",J1484,0)</f>
        <v>0</v>
      </c>
      <c r="BH1484" s="148">
        <f>IF(N1484="sníž. přenesená",J1484,0)</f>
        <v>0</v>
      </c>
      <c r="BI1484" s="148">
        <f>IF(N1484="nulová",J1484,0)</f>
        <v>0</v>
      </c>
      <c r="BJ1484" s="17" t="s">
        <v>83</v>
      </c>
      <c r="BK1484" s="148">
        <f>ROUND(I1484*H1484,2)</f>
        <v>0</v>
      </c>
      <c r="BL1484" s="17" t="s">
        <v>224</v>
      </c>
      <c r="BM1484" s="147" t="s">
        <v>1308</v>
      </c>
    </row>
    <row r="1485" spans="2:65" s="12" customFormat="1">
      <c r="B1485" s="153"/>
      <c r="D1485" s="154" t="s">
        <v>205</v>
      </c>
      <c r="E1485" s="155" t="s">
        <v>1</v>
      </c>
      <c r="F1485" s="156" t="s">
        <v>206</v>
      </c>
      <c r="H1485" s="155" t="s">
        <v>1</v>
      </c>
      <c r="I1485" s="157"/>
      <c r="L1485" s="153"/>
      <c r="M1485" s="158"/>
      <c r="T1485" s="159"/>
      <c r="AT1485" s="155" t="s">
        <v>205</v>
      </c>
      <c r="AU1485" s="155" t="s">
        <v>85</v>
      </c>
      <c r="AV1485" s="12" t="s">
        <v>83</v>
      </c>
      <c r="AW1485" s="12" t="s">
        <v>34</v>
      </c>
      <c r="AX1485" s="12" t="s">
        <v>76</v>
      </c>
      <c r="AY1485" s="155" t="s">
        <v>191</v>
      </c>
    </row>
    <row r="1486" spans="2:65" s="12" customFormat="1">
      <c r="B1486" s="153"/>
      <c r="D1486" s="154" t="s">
        <v>205</v>
      </c>
      <c r="E1486" s="155" t="s">
        <v>1</v>
      </c>
      <c r="F1486" s="156" t="s">
        <v>207</v>
      </c>
      <c r="H1486" s="155" t="s">
        <v>1</v>
      </c>
      <c r="I1486" s="157"/>
      <c r="L1486" s="153"/>
      <c r="M1486" s="158"/>
      <c r="T1486" s="159"/>
      <c r="AT1486" s="155" t="s">
        <v>205</v>
      </c>
      <c r="AU1486" s="155" t="s">
        <v>85</v>
      </c>
      <c r="AV1486" s="12" t="s">
        <v>83</v>
      </c>
      <c r="AW1486" s="12" t="s">
        <v>34</v>
      </c>
      <c r="AX1486" s="12" t="s">
        <v>76</v>
      </c>
      <c r="AY1486" s="155" t="s">
        <v>191</v>
      </c>
    </row>
    <row r="1487" spans="2:65" s="12" customFormat="1">
      <c r="B1487" s="153"/>
      <c r="D1487" s="154" t="s">
        <v>205</v>
      </c>
      <c r="E1487" s="155" t="s">
        <v>1</v>
      </c>
      <c r="F1487" s="156" t="s">
        <v>208</v>
      </c>
      <c r="H1487" s="155" t="s">
        <v>1</v>
      </c>
      <c r="I1487" s="157"/>
      <c r="L1487" s="153"/>
      <c r="M1487" s="158"/>
      <c r="T1487" s="159"/>
      <c r="AT1487" s="155" t="s">
        <v>205</v>
      </c>
      <c r="AU1487" s="155" t="s">
        <v>85</v>
      </c>
      <c r="AV1487" s="12" t="s">
        <v>83</v>
      </c>
      <c r="AW1487" s="12" t="s">
        <v>34</v>
      </c>
      <c r="AX1487" s="12" t="s">
        <v>76</v>
      </c>
      <c r="AY1487" s="155" t="s">
        <v>191</v>
      </c>
    </row>
    <row r="1488" spans="2:65" s="12" customFormat="1">
      <c r="B1488" s="153"/>
      <c r="D1488" s="154" t="s">
        <v>205</v>
      </c>
      <c r="E1488" s="155" t="s">
        <v>1</v>
      </c>
      <c r="F1488" s="156" t="s">
        <v>1283</v>
      </c>
      <c r="H1488" s="155" t="s">
        <v>1</v>
      </c>
      <c r="I1488" s="157"/>
      <c r="L1488" s="153"/>
      <c r="M1488" s="158"/>
      <c r="T1488" s="159"/>
      <c r="AT1488" s="155" t="s">
        <v>205</v>
      </c>
      <c r="AU1488" s="155" t="s">
        <v>85</v>
      </c>
      <c r="AV1488" s="12" t="s">
        <v>83</v>
      </c>
      <c r="AW1488" s="12" t="s">
        <v>34</v>
      </c>
      <c r="AX1488" s="12" t="s">
        <v>76</v>
      </c>
      <c r="AY1488" s="155" t="s">
        <v>191</v>
      </c>
    </row>
    <row r="1489" spans="2:65" s="13" customFormat="1">
      <c r="B1489" s="160"/>
      <c r="D1489" s="154" t="s">
        <v>205</v>
      </c>
      <c r="E1489" s="161" t="s">
        <v>1</v>
      </c>
      <c r="F1489" s="162" t="s">
        <v>1284</v>
      </c>
      <c r="H1489" s="163">
        <v>17.21</v>
      </c>
      <c r="I1489" s="164"/>
      <c r="L1489" s="160"/>
      <c r="M1489" s="165"/>
      <c r="T1489" s="166"/>
      <c r="AT1489" s="161" t="s">
        <v>205</v>
      </c>
      <c r="AU1489" s="161" t="s">
        <v>85</v>
      </c>
      <c r="AV1489" s="13" t="s">
        <v>85</v>
      </c>
      <c r="AW1489" s="13" t="s">
        <v>34</v>
      </c>
      <c r="AX1489" s="13" t="s">
        <v>76</v>
      </c>
      <c r="AY1489" s="161" t="s">
        <v>191</v>
      </c>
    </row>
    <row r="1490" spans="2:65" s="15" customFormat="1">
      <c r="B1490" s="174"/>
      <c r="D1490" s="154" t="s">
        <v>205</v>
      </c>
      <c r="E1490" s="175" t="s">
        <v>1</v>
      </c>
      <c r="F1490" s="176" t="s">
        <v>274</v>
      </c>
      <c r="H1490" s="177">
        <v>17.21</v>
      </c>
      <c r="I1490" s="178"/>
      <c r="L1490" s="174"/>
      <c r="M1490" s="179"/>
      <c r="T1490" s="180"/>
      <c r="AT1490" s="175" t="s">
        <v>205</v>
      </c>
      <c r="AU1490" s="175" t="s">
        <v>85</v>
      </c>
      <c r="AV1490" s="15" t="s">
        <v>201</v>
      </c>
      <c r="AW1490" s="15" t="s">
        <v>34</v>
      </c>
      <c r="AX1490" s="15" t="s">
        <v>76</v>
      </c>
      <c r="AY1490" s="175" t="s">
        <v>191</v>
      </c>
    </row>
    <row r="1491" spans="2:65" s="12" customFormat="1">
      <c r="B1491" s="153"/>
      <c r="D1491" s="154" t="s">
        <v>205</v>
      </c>
      <c r="E1491" s="155" t="s">
        <v>1</v>
      </c>
      <c r="F1491" s="156" t="s">
        <v>208</v>
      </c>
      <c r="H1491" s="155" t="s">
        <v>1</v>
      </c>
      <c r="I1491" s="157"/>
      <c r="L1491" s="153"/>
      <c r="M1491" s="158"/>
      <c r="T1491" s="159"/>
      <c r="AT1491" s="155" t="s">
        <v>205</v>
      </c>
      <c r="AU1491" s="155" t="s">
        <v>85</v>
      </c>
      <c r="AV1491" s="12" t="s">
        <v>83</v>
      </c>
      <c r="AW1491" s="12" t="s">
        <v>34</v>
      </c>
      <c r="AX1491" s="12" t="s">
        <v>76</v>
      </c>
      <c r="AY1491" s="155" t="s">
        <v>191</v>
      </c>
    </row>
    <row r="1492" spans="2:65" s="12" customFormat="1">
      <c r="B1492" s="153"/>
      <c r="D1492" s="154" t="s">
        <v>205</v>
      </c>
      <c r="E1492" s="155" t="s">
        <v>1</v>
      </c>
      <c r="F1492" s="156" t="s">
        <v>314</v>
      </c>
      <c r="H1492" s="155" t="s">
        <v>1</v>
      </c>
      <c r="I1492" s="157"/>
      <c r="L1492" s="153"/>
      <c r="M1492" s="158"/>
      <c r="T1492" s="159"/>
      <c r="AT1492" s="155" t="s">
        <v>205</v>
      </c>
      <c r="AU1492" s="155" t="s">
        <v>85</v>
      </c>
      <c r="AV1492" s="12" t="s">
        <v>83</v>
      </c>
      <c r="AW1492" s="12" t="s">
        <v>34</v>
      </c>
      <c r="AX1492" s="12" t="s">
        <v>76</v>
      </c>
      <c r="AY1492" s="155" t="s">
        <v>191</v>
      </c>
    </row>
    <row r="1493" spans="2:65" s="13" customFormat="1">
      <c r="B1493" s="160"/>
      <c r="D1493" s="154" t="s">
        <v>205</v>
      </c>
      <c r="E1493" s="161" t="s">
        <v>1</v>
      </c>
      <c r="F1493" s="162" t="s">
        <v>694</v>
      </c>
      <c r="H1493" s="163">
        <v>5.0999999999999996</v>
      </c>
      <c r="I1493" s="164"/>
      <c r="L1493" s="160"/>
      <c r="M1493" s="165"/>
      <c r="T1493" s="166"/>
      <c r="AT1493" s="161" t="s">
        <v>205</v>
      </c>
      <c r="AU1493" s="161" t="s">
        <v>85</v>
      </c>
      <c r="AV1493" s="13" t="s">
        <v>85</v>
      </c>
      <c r="AW1493" s="13" t="s">
        <v>34</v>
      </c>
      <c r="AX1493" s="13" t="s">
        <v>76</v>
      </c>
      <c r="AY1493" s="161" t="s">
        <v>191</v>
      </c>
    </row>
    <row r="1494" spans="2:65" s="15" customFormat="1">
      <c r="B1494" s="174"/>
      <c r="D1494" s="154" t="s">
        <v>205</v>
      </c>
      <c r="E1494" s="175" t="s">
        <v>1</v>
      </c>
      <c r="F1494" s="176" t="s">
        <v>274</v>
      </c>
      <c r="H1494" s="177">
        <v>5.0999999999999996</v>
      </c>
      <c r="I1494" s="178"/>
      <c r="L1494" s="174"/>
      <c r="M1494" s="179"/>
      <c r="T1494" s="180"/>
      <c r="AT1494" s="175" t="s">
        <v>205</v>
      </c>
      <c r="AU1494" s="175" t="s">
        <v>85</v>
      </c>
      <c r="AV1494" s="15" t="s">
        <v>201</v>
      </c>
      <c r="AW1494" s="15" t="s">
        <v>34</v>
      </c>
      <c r="AX1494" s="15" t="s">
        <v>76</v>
      </c>
      <c r="AY1494" s="175" t="s">
        <v>191</v>
      </c>
    </row>
    <row r="1495" spans="2:65" s="14" customFormat="1">
      <c r="B1495" s="167"/>
      <c r="D1495" s="154" t="s">
        <v>205</v>
      </c>
      <c r="E1495" s="168" t="s">
        <v>1</v>
      </c>
      <c r="F1495" s="169" t="s">
        <v>217</v>
      </c>
      <c r="H1495" s="170">
        <v>22.31</v>
      </c>
      <c r="I1495" s="171"/>
      <c r="L1495" s="167"/>
      <c r="M1495" s="172"/>
      <c r="T1495" s="173"/>
      <c r="AT1495" s="168" t="s">
        <v>205</v>
      </c>
      <c r="AU1495" s="168" t="s">
        <v>85</v>
      </c>
      <c r="AV1495" s="14" t="s">
        <v>200</v>
      </c>
      <c r="AW1495" s="14" t="s">
        <v>34</v>
      </c>
      <c r="AX1495" s="14" t="s">
        <v>83</v>
      </c>
      <c r="AY1495" s="168" t="s">
        <v>191</v>
      </c>
    </row>
    <row r="1496" spans="2:65" s="13" customFormat="1">
      <c r="B1496" s="160"/>
      <c r="D1496" s="154" t="s">
        <v>205</v>
      </c>
      <c r="F1496" s="162" t="s">
        <v>1309</v>
      </c>
      <c r="H1496" s="163">
        <v>26.001999999999999</v>
      </c>
      <c r="I1496" s="164"/>
      <c r="L1496" s="160"/>
      <c r="M1496" s="165"/>
      <c r="T1496" s="166"/>
      <c r="AT1496" s="161" t="s">
        <v>205</v>
      </c>
      <c r="AU1496" s="161" t="s">
        <v>85</v>
      </c>
      <c r="AV1496" s="13" t="s">
        <v>85</v>
      </c>
      <c r="AW1496" s="13" t="s">
        <v>4</v>
      </c>
      <c r="AX1496" s="13" t="s">
        <v>83</v>
      </c>
      <c r="AY1496" s="161" t="s">
        <v>191</v>
      </c>
    </row>
    <row r="1497" spans="2:65" s="1" customFormat="1" ht="55.15" customHeight="1">
      <c r="B1497" s="32"/>
      <c r="C1497" s="181" t="s">
        <v>1310</v>
      </c>
      <c r="D1497" s="181" t="s">
        <v>388</v>
      </c>
      <c r="E1497" s="182" t="s">
        <v>1311</v>
      </c>
      <c r="F1497" s="183" t="s">
        <v>1312</v>
      </c>
      <c r="G1497" s="184" t="s">
        <v>289</v>
      </c>
      <c r="H1497" s="185">
        <v>25.991</v>
      </c>
      <c r="I1497" s="186"/>
      <c r="J1497" s="187">
        <f>ROUND(I1497*H1497,2)</f>
        <v>0</v>
      </c>
      <c r="K1497" s="183" t="s">
        <v>199</v>
      </c>
      <c r="L1497" s="188"/>
      <c r="M1497" s="189" t="s">
        <v>1</v>
      </c>
      <c r="N1497" s="190" t="s">
        <v>41</v>
      </c>
      <c r="P1497" s="145">
        <f>O1497*H1497</f>
        <v>0</v>
      </c>
      <c r="Q1497" s="145">
        <v>5.4000000000000003E-3</v>
      </c>
      <c r="R1497" s="145">
        <f>Q1497*H1497</f>
        <v>0.14035140000000002</v>
      </c>
      <c r="S1497" s="145">
        <v>0</v>
      </c>
      <c r="T1497" s="146">
        <f>S1497*H1497</f>
        <v>0</v>
      </c>
      <c r="AR1497" s="147" t="s">
        <v>414</v>
      </c>
      <c r="AT1497" s="147" t="s">
        <v>388</v>
      </c>
      <c r="AU1497" s="147" t="s">
        <v>85</v>
      </c>
      <c r="AY1497" s="17" t="s">
        <v>191</v>
      </c>
      <c r="BE1497" s="148">
        <f>IF(N1497="základní",J1497,0)</f>
        <v>0</v>
      </c>
      <c r="BF1497" s="148">
        <f>IF(N1497="snížená",J1497,0)</f>
        <v>0</v>
      </c>
      <c r="BG1497" s="148">
        <f>IF(N1497="zákl. přenesená",J1497,0)</f>
        <v>0</v>
      </c>
      <c r="BH1497" s="148">
        <f>IF(N1497="sníž. přenesená",J1497,0)</f>
        <v>0</v>
      </c>
      <c r="BI1497" s="148">
        <f>IF(N1497="nulová",J1497,0)</f>
        <v>0</v>
      </c>
      <c r="BJ1497" s="17" t="s">
        <v>83</v>
      </c>
      <c r="BK1497" s="148">
        <f>ROUND(I1497*H1497,2)</f>
        <v>0</v>
      </c>
      <c r="BL1497" s="17" t="s">
        <v>224</v>
      </c>
      <c r="BM1497" s="147" t="s">
        <v>1313</v>
      </c>
    </row>
    <row r="1498" spans="2:65" s="12" customFormat="1">
      <c r="B1498" s="153"/>
      <c r="D1498" s="154" t="s">
        <v>205</v>
      </c>
      <c r="E1498" s="155" t="s">
        <v>1</v>
      </c>
      <c r="F1498" s="156" t="s">
        <v>206</v>
      </c>
      <c r="H1498" s="155" t="s">
        <v>1</v>
      </c>
      <c r="I1498" s="157"/>
      <c r="L1498" s="153"/>
      <c r="M1498" s="158"/>
      <c r="T1498" s="159"/>
      <c r="AT1498" s="155" t="s">
        <v>205</v>
      </c>
      <c r="AU1498" s="155" t="s">
        <v>85</v>
      </c>
      <c r="AV1498" s="12" t="s">
        <v>83</v>
      </c>
      <c r="AW1498" s="12" t="s">
        <v>34</v>
      </c>
      <c r="AX1498" s="12" t="s">
        <v>76</v>
      </c>
      <c r="AY1498" s="155" t="s">
        <v>191</v>
      </c>
    </row>
    <row r="1499" spans="2:65" s="12" customFormat="1">
      <c r="B1499" s="153"/>
      <c r="D1499" s="154" t="s">
        <v>205</v>
      </c>
      <c r="E1499" s="155" t="s">
        <v>1</v>
      </c>
      <c r="F1499" s="156" t="s">
        <v>207</v>
      </c>
      <c r="H1499" s="155" t="s">
        <v>1</v>
      </c>
      <c r="I1499" s="157"/>
      <c r="L1499" s="153"/>
      <c r="M1499" s="158"/>
      <c r="T1499" s="159"/>
      <c r="AT1499" s="155" t="s">
        <v>205</v>
      </c>
      <c r="AU1499" s="155" t="s">
        <v>85</v>
      </c>
      <c r="AV1499" s="12" t="s">
        <v>83</v>
      </c>
      <c r="AW1499" s="12" t="s">
        <v>34</v>
      </c>
      <c r="AX1499" s="12" t="s">
        <v>76</v>
      </c>
      <c r="AY1499" s="155" t="s">
        <v>191</v>
      </c>
    </row>
    <row r="1500" spans="2:65" s="12" customFormat="1">
      <c r="B1500" s="153"/>
      <c r="D1500" s="154" t="s">
        <v>205</v>
      </c>
      <c r="E1500" s="155" t="s">
        <v>1</v>
      </c>
      <c r="F1500" s="156" t="s">
        <v>208</v>
      </c>
      <c r="H1500" s="155" t="s">
        <v>1</v>
      </c>
      <c r="I1500" s="157"/>
      <c r="L1500" s="153"/>
      <c r="M1500" s="158"/>
      <c r="T1500" s="159"/>
      <c r="AT1500" s="155" t="s">
        <v>205</v>
      </c>
      <c r="AU1500" s="155" t="s">
        <v>85</v>
      </c>
      <c r="AV1500" s="12" t="s">
        <v>83</v>
      </c>
      <c r="AW1500" s="12" t="s">
        <v>34</v>
      </c>
      <c r="AX1500" s="12" t="s">
        <v>76</v>
      </c>
      <c r="AY1500" s="155" t="s">
        <v>191</v>
      </c>
    </row>
    <row r="1501" spans="2:65" s="12" customFormat="1">
      <c r="B1501" s="153"/>
      <c r="D1501" s="154" t="s">
        <v>205</v>
      </c>
      <c r="E1501" s="155" t="s">
        <v>1</v>
      </c>
      <c r="F1501" s="156" t="s">
        <v>1283</v>
      </c>
      <c r="H1501" s="155" t="s">
        <v>1</v>
      </c>
      <c r="I1501" s="157"/>
      <c r="L1501" s="153"/>
      <c r="M1501" s="158"/>
      <c r="T1501" s="159"/>
      <c r="AT1501" s="155" t="s">
        <v>205</v>
      </c>
      <c r="AU1501" s="155" t="s">
        <v>85</v>
      </c>
      <c r="AV1501" s="12" t="s">
        <v>83</v>
      </c>
      <c r="AW1501" s="12" t="s">
        <v>34</v>
      </c>
      <c r="AX1501" s="12" t="s">
        <v>76</v>
      </c>
      <c r="AY1501" s="155" t="s">
        <v>191</v>
      </c>
    </row>
    <row r="1502" spans="2:65" s="13" customFormat="1">
      <c r="B1502" s="160"/>
      <c r="D1502" s="154" t="s">
        <v>205</v>
      </c>
      <c r="E1502" s="161" t="s">
        <v>1</v>
      </c>
      <c r="F1502" s="162" t="s">
        <v>1284</v>
      </c>
      <c r="H1502" s="163">
        <v>17.21</v>
      </c>
      <c r="I1502" s="164"/>
      <c r="L1502" s="160"/>
      <c r="M1502" s="165"/>
      <c r="T1502" s="166"/>
      <c r="AT1502" s="161" t="s">
        <v>205</v>
      </c>
      <c r="AU1502" s="161" t="s">
        <v>85</v>
      </c>
      <c r="AV1502" s="13" t="s">
        <v>85</v>
      </c>
      <c r="AW1502" s="13" t="s">
        <v>34</v>
      </c>
      <c r="AX1502" s="13" t="s">
        <v>76</v>
      </c>
      <c r="AY1502" s="161" t="s">
        <v>191</v>
      </c>
    </row>
    <row r="1503" spans="2:65" s="15" customFormat="1">
      <c r="B1503" s="174"/>
      <c r="D1503" s="154" t="s">
        <v>205</v>
      </c>
      <c r="E1503" s="175" t="s">
        <v>1</v>
      </c>
      <c r="F1503" s="176" t="s">
        <v>274</v>
      </c>
      <c r="H1503" s="177">
        <v>17.21</v>
      </c>
      <c r="I1503" s="178"/>
      <c r="L1503" s="174"/>
      <c r="M1503" s="179"/>
      <c r="T1503" s="180"/>
      <c r="AT1503" s="175" t="s">
        <v>205</v>
      </c>
      <c r="AU1503" s="175" t="s">
        <v>85</v>
      </c>
      <c r="AV1503" s="15" t="s">
        <v>201</v>
      </c>
      <c r="AW1503" s="15" t="s">
        <v>34</v>
      </c>
      <c r="AX1503" s="15" t="s">
        <v>76</v>
      </c>
      <c r="AY1503" s="175" t="s">
        <v>191</v>
      </c>
    </row>
    <row r="1504" spans="2:65" s="12" customFormat="1">
      <c r="B1504" s="153"/>
      <c r="D1504" s="154" t="s">
        <v>205</v>
      </c>
      <c r="E1504" s="155" t="s">
        <v>1</v>
      </c>
      <c r="F1504" s="156" t="s">
        <v>208</v>
      </c>
      <c r="H1504" s="155" t="s">
        <v>1</v>
      </c>
      <c r="I1504" s="157"/>
      <c r="L1504" s="153"/>
      <c r="M1504" s="158"/>
      <c r="T1504" s="159"/>
      <c r="AT1504" s="155" t="s">
        <v>205</v>
      </c>
      <c r="AU1504" s="155" t="s">
        <v>85</v>
      </c>
      <c r="AV1504" s="12" t="s">
        <v>83</v>
      </c>
      <c r="AW1504" s="12" t="s">
        <v>34</v>
      </c>
      <c r="AX1504" s="12" t="s">
        <v>76</v>
      </c>
      <c r="AY1504" s="155" t="s">
        <v>191</v>
      </c>
    </row>
    <row r="1505" spans="2:65" s="12" customFormat="1">
      <c r="B1505" s="153"/>
      <c r="D1505" s="154" t="s">
        <v>205</v>
      </c>
      <c r="E1505" s="155" t="s">
        <v>1</v>
      </c>
      <c r="F1505" s="156" t="s">
        <v>314</v>
      </c>
      <c r="H1505" s="155" t="s">
        <v>1</v>
      </c>
      <c r="I1505" s="157"/>
      <c r="L1505" s="153"/>
      <c r="M1505" s="158"/>
      <c r="T1505" s="159"/>
      <c r="AT1505" s="155" t="s">
        <v>205</v>
      </c>
      <c r="AU1505" s="155" t="s">
        <v>85</v>
      </c>
      <c r="AV1505" s="12" t="s">
        <v>83</v>
      </c>
      <c r="AW1505" s="12" t="s">
        <v>34</v>
      </c>
      <c r="AX1505" s="12" t="s">
        <v>76</v>
      </c>
      <c r="AY1505" s="155" t="s">
        <v>191</v>
      </c>
    </row>
    <row r="1506" spans="2:65" s="13" customFormat="1">
      <c r="B1506" s="160"/>
      <c r="D1506" s="154" t="s">
        <v>205</v>
      </c>
      <c r="E1506" s="161" t="s">
        <v>1</v>
      </c>
      <c r="F1506" s="162" t="s">
        <v>694</v>
      </c>
      <c r="H1506" s="163">
        <v>5.0999999999999996</v>
      </c>
      <c r="I1506" s="164"/>
      <c r="L1506" s="160"/>
      <c r="M1506" s="165"/>
      <c r="T1506" s="166"/>
      <c r="AT1506" s="161" t="s">
        <v>205</v>
      </c>
      <c r="AU1506" s="161" t="s">
        <v>85</v>
      </c>
      <c r="AV1506" s="13" t="s">
        <v>85</v>
      </c>
      <c r="AW1506" s="13" t="s">
        <v>34</v>
      </c>
      <c r="AX1506" s="13" t="s">
        <v>76</v>
      </c>
      <c r="AY1506" s="161" t="s">
        <v>191</v>
      </c>
    </row>
    <row r="1507" spans="2:65" s="15" customFormat="1">
      <c r="B1507" s="174"/>
      <c r="D1507" s="154" t="s">
        <v>205</v>
      </c>
      <c r="E1507" s="175" t="s">
        <v>1</v>
      </c>
      <c r="F1507" s="176" t="s">
        <v>274</v>
      </c>
      <c r="H1507" s="177">
        <v>5.0999999999999996</v>
      </c>
      <c r="I1507" s="178"/>
      <c r="L1507" s="174"/>
      <c r="M1507" s="179"/>
      <c r="T1507" s="180"/>
      <c r="AT1507" s="175" t="s">
        <v>205</v>
      </c>
      <c r="AU1507" s="175" t="s">
        <v>85</v>
      </c>
      <c r="AV1507" s="15" t="s">
        <v>201</v>
      </c>
      <c r="AW1507" s="15" t="s">
        <v>34</v>
      </c>
      <c r="AX1507" s="15" t="s">
        <v>76</v>
      </c>
      <c r="AY1507" s="175" t="s">
        <v>191</v>
      </c>
    </row>
    <row r="1508" spans="2:65" s="14" customFormat="1">
      <c r="B1508" s="167"/>
      <c r="D1508" s="154" t="s">
        <v>205</v>
      </c>
      <c r="E1508" s="168" t="s">
        <v>1</v>
      </c>
      <c r="F1508" s="169" t="s">
        <v>217</v>
      </c>
      <c r="H1508" s="170">
        <v>22.31</v>
      </c>
      <c r="I1508" s="171"/>
      <c r="L1508" s="167"/>
      <c r="M1508" s="172"/>
      <c r="T1508" s="173"/>
      <c r="AT1508" s="168" t="s">
        <v>205</v>
      </c>
      <c r="AU1508" s="168" t="s">
        <v>85</v>
      </c>
      <c r="AV1508" s="14" t="s">
        <v>200</v>
      </c>
      <c r="AW1508" s="14" t="s">
        <v>34</v>
      </c>
      <c r="AX1508" s="14" t="s">
        <v>83</v>
      </c>
      <c r="AY1508" s="168" t="s">
        <v>191</v>
      </c>
    </row>
    <row r="1509" spans="2:65" s="13" customFormat="1">
      <c r="B1509" s="160"/>
      <c r="D1509" s="154" t="s">
        <v>205</v>
      </c>
      <c r="F1509" s="162" t="s">
        <v>1314</v>
      </c>
      <c r="H1509" s="163">
        <v>25.991</v>
      </c>
      <c r="I1509" s="164"/>
      <c r="L1509" s="160"/>
      <c r="M1509" s="165"/>
      <c r="T1509" s="166"/>
      <c r="AT1509" s="161" t="s">
        <v>205</v>
      </c>
      <c r="AU1509" s="161" t="s">
        <v>85</v>
      </c>
      <c r="AV1509" s="13" t="s">
        <v>85</v>
      </c>
      <c r="AW1509" s="13" t="s">
        <v>4</v>
      </c>
      <c r="AX1509" s="13" t="s">
        <v>83</v>
      </c>
      <c r="AY1509" s="161" t="s">
        <v>191</v>
      </c>
    </row>
    <row r="1510" spans="2:65" s="1" customFormat="1" ht="36" customHeight="1">
      <c r="B1510" s="32"/>
      <c r="C1510" s="136" t="s">
        <v>1315</v>
      </c>
      <c r="D1510" s="136" t="s">
        <v>195</v>
      </c>
      <c r="E1510" s="137" t="s">
        <v>1316</v>
      </c>
      <c r="F1510" s="138" t="s">
        <v>1317</v>
      </c>
      <c r="G1510" s="139" t="s">
        <v>289</v>
      </c>
      <c r="H1510" s="140">
        <v>17.21</v>
      </c>
      <c r="I1510" s="141"/>
      <c r="J1510" s="142">
        <f>ROUND(I1510*H1510,2)</f>
        <v>0</v>
      </c>
      <c r="K1510" s="138" t="s">
        <v>199</v>
      </c>
      <c r="L1510" s="32"/>
      <c r="M1510" s="143" t="s">
        <v>1</v>
      </c>
      <c r="N1510" s="144" t="s">
        <v>41</v>
      </c>
      <c r="P1510" s="145">
        <f>O1510*H1510</f>
        <v>0</v>
      </c>
      <c r="Q1510" s="145">
        <v>0</v>
      </c>
      <c r="R1510" s="145">
        <f>Q1510*H1510</f>
        <v>0</v>
      </c>
      <c r="S1510" s="145">
        <v>1.0999999999999999E-2</v>
      </c>
      <c r="T1510" s="146">
        <f>S1510*H1510</f>
        <v>0.18931000000000001</v>
      </c>
      <c r="AR1510" s="147" t="s">
        <v>224</v>
      </c>
      <c r="AT1510" s="147" t="s">
        <v>195</v>
      </c>
      <c r="AU1510" s="147" t="s">
        <v>85</v>
      </c>
      <c r="AY1510" s="17" t="s">
        <v>191</v>
      </c>
      <c r="BE1510" s="148">
        <f>IF(N1510="základní",J1510,0)</f>
        <v>0</v>
      </c>
      <c r="BF1510" s="148">
        <f>IF(N1510="snížená",J1510,0)</f>
        <v>0</v>
      </c>
      <c r="BG1510" s="148">
        <f>IF(N1510="zákl. přenesená",J1510,0)</f>
        <v>0</v>
      </c>
      <c r="BH1510" s="148">
        <f>IF(N1510="sníž. přenesená",J1510,0)</f>
        <v>0</v>
      </c>
      <c r="BI1510" s="148">
        <f>IF(N1510="nulová",J1510,0)</f>
        <v>0</v>
      </c>
      <c r="BJ1510" s="17" t="s">
        <v>83</v>
      </c>
      <c r="BK1510" s="148">
        <f>ROUND(I1510*H1510,2)</f>
        <v>0</v>
      </c>
      <c r="BL1510" s="17" t="s">
        <v>224</v>
      </c>
      <c r="BM1510" s="147" t="s">
        <v>1318</v>
      </c>
    </row>
    <row r="1511" spans="2:65" s="1" customFormat="1">
      <c r="B1511" s="32"/>
      <c r="D1511" s="149" t="s">
        <v>203</v>
      </c>
      <c r="F1511" s="150" t="s">
        <v>1319</v>
      </c>
      <c r="I1511" s="151"/>
      <c r="L1511" s="32"/>
      <c r="M1511" s="152"/>
      <c r="T1511" s="56"/>
      <c r="AT1511" s="17" t="s">
        <v>203</v>
      </c>
      <c r="AU1511" s="17" t="s">
        <v>85</v>
      </c>
    </row>
    <row r="1512" spans="2:65" s="12" customFormat="1">
      <c r="B1512" s="153"/>
      <c r="D1512" s="154" t="s">
        <v>205</v>
      </c>
      <c r="E1512" s="155" t="s">
        <v>1</v>
      </c>
      <c r="F1512" s="156" t="s">
        <v>347</v>
      </c>
      <c r="H1512" s="155" t="s">
        <v>1</v>
      </c>
      <c r="I1512" s="157"/>
      <c r="L1512" s="153"/>
      <c r="M1512" s="158"/>
      <c r="T1512" s="159"/>
      <c r="AT1512" s="155" t="s">
        <v>205</v>
      </c>
      <c r="AU1512" s="155" t="s">
        <v>85</v>
      </c>
      <c r="AV1512" s="12" t="s">
        <v>83</v>
      </c>
      <c r="AW1512" s="12" t="s">
        <v>34</v>
      </c>
      <c r="AX1512" s="12" t="s">
        <v>76</v>
      </c>
      <c r="AY1512" s="155" t="s">
        <v>191</v>
      </c>
    </row>
    <row r="1513" spans="2:65" s="12" customFormat="1">
      <c r="B1513" s="153"/>
      <c r="D1513" s="154" t="s">
        <v>205</v>
      </c>
      <c r="E1513" s="155" t="s">
        <v>1</v>
      </c>
      <c r="F1513" s="156" t="s">
        <v>207</v>
      </c>
      <c r="H1513" s="155" t="s">
        <v>1</v>
      </c>
      <c r="I1513" s="157"/>
      <c r="L1513" s="153"/>
      <c r="M1513" s="158"/>
      <c r="T1513" s="159"/>
      <c r="AT1513" s="155" t="s">
        <v>205</v>
      </c>
      <c r="AU1513" s="155" t="s">
        <v>85</v>
      </c>
      <c r="AV1513" s="12" t="s">
        <v>83</v>
      </c>
      <c r="AW1513" s="12" t="s">
        <v>34</v>
      </c>
      <c r="AX1513" s="12" t="s">
        <v>76</v>
      </c>
      <c r="AY1513" s="155" t="s">
        <v>191</v>
      </c>
    </row>
    <row r="1514" spans="2:65" s="12" customFormat="1">
      <c r="B1514" s="153"/>
      <c r="D1514" s="154" t="s">
        <v>205</v>
      </c>
      <c r="E1514" s="155" t="s">
        <v>1</v>
      </c>
      <c r="F1514" s="156" t="s">
        <v>208</v>
      </c>
      <c r="H1514" s="155" t="s">
        <v>1</v>
      </c>
      <c r="I1514" s="157"/>
      <c r="L1514" s="153"/>
      <c r="M1514" s="158"/>
      <c r="T1514" s="159"/>
      <c r="AT1514" s="155" t="s">
        <v>205</v>
      </c>
      <c r="AU1514" s="155" t="s">
        <v>85</v>
      </c>
      <c r="AV1514" s="12" t="s">
        <v>83</v>
      </c>
      <c r="AW1514" s="12" t="s">
        <v>34</v>
      </c>
      <c r="AX1514" s="12" t="s">
        <v>76</v>
      </c>
      <c r="AY1514" s="155" t="s">
        <v>191</v>
      </c>
    </row>
    <row r="1515" spans="2:65" s="12" customFormat="1">
      <c r="B1515" s="153"/>
      <c r="D1515" s="154" t="s">
        <v>205</v>
      </c>
      <c r="E1515" s="155" t="s">
        <v>1</v>
      </c>
      <c r="F1515" s="156" t="s">
        <v>222</v>
      </c>
      <c r="H1515" s="155" t="s">
        <v>1</v>
      </c>
      <c r="I1515" s="157"/>
      <c r="L1515" s="153"/>
      <c r="M1515" s="158"/>
      <c r="T1515" s="159"/>
      <c r="AT1515" s="155" t="s">
        <v>205</v>
      </c>
      <c r="AU1515" s="155" t="s">
        <v>85</v>
      </c>
      <c r="AV1515" s="12" t="s">
        <v>83</v>
      </c>
      <c r="AW1515" s="12" t="s">
        <v>34</v>
      </c>
      <c r="AX1515" s="12" t="s">
        <v>76</v>
      </c>
      <c r="AY1515" s="155" t="s">
        <v>191</v>
      </c>
    </row>
    <row r="1516" spans="2:65" s="13" customFormat="1">
      <c r="B1516" s="160"/>
      <c r="D1516" s="154" t="s">
        <v>205</v>
      </c>
      <c r="E1516" s="161" t="s">
        <v>1</v>
      </c>
      <c r="F1516" s="162" t="s">
        <v>1284</v>
      </c>
      <c r="H1516" s="163">
        <v>17.21</v>
      </c>
      <c r="I1516" s="164"/>
      <c r="L1516" s="160"/>
      <c r="M1516" s="165"/>
      <c r="T1516" s="166"/>
      <c r="AT1516" s="161" t="s">
        <v>205</v>
      </c>
      <c r="AU1516" s="161" t="s">
        <v>85</v>
      </c>
      <c r="AV1516" s="13" t="s">
        <v>85</v>
      </c>
      <c r="AW1516" s="13" t="s">
        <v>34</v>
      </c>
      <c r="AX1516" s="13" t="s">
        <v>76</v>
      </c>
      <c r="AY1516" s="161" t="s">
        <v>191</v>
      </c>
    </row>
    <row r="1517" spans="2:65" s="14" customFormat="1">
      <c r="B1517" s="167"/>
      <c r="D1517" s="154" t="s">
        <v>205</v>
      </c>
      <c r="E1517" s="168" t="s">
        <v>1</v>
      </c>
      <c r="F1517" s="169" t="s">
        <v>217</v>
      </c>
      <c r="H1517" s="170">
        <v>17.21</v>
      </c>
      <c r="I1517" s="171"/>
      <c r="L1517" s="167"/>
      <c r="M1517" s="172"/>
      <c r="T1517" s="173"/>
      <c r="AT1517" s="168" t="s">
        <v>205</v>
      </c>
      <c r="AU1517" s="168" t="s">
        <v>85</v>
      </c>
      <c r="AV1517" s="14" t="s">
        <v>200</v>
      </c>
      <c r="AW1517" s="14" t="s">
        <v>34</v>
      </c>
      <c r="AX1517" s="14" t="s">
        <v>83</v>
      </c>
      <c r="AY1517" s="168" t="s">
        <v>191</v>
      </c>
    </row>
    <row r="1518" spans="2:65" s="1" customFormat="1" ht="26.45" customHeight="1">
      <c r="B1518" s="32"/>
      <c r="C1518" s="136" t="s">
        <v>1320</v>
      </c>
      <c r="D1518" s="136" t="s">
        <v>195</v>
      </c>
      <c r="E1518" s="137" t="s">
        <v>1321</v>
      </c>
      <c r="F1518" s="138" t="s">
        <v>1322</v>
      </c>
      <c r="G1518" s="139" t="s">
        <v>289</v>
      </c>
      <c r="H1518" s="140">
        <v>20.114999999999998</v>
      </c>
      <c r="I1518" s="141"/>
      <c r="J1518" s="142">
        <f>ROUND(I1518*H1518,2)</f>
        <v>0</v>
      </c>
      <c r="K1518" s="138" t="s">
        <v>199</v>
      </c>
      <c r="L1518" s="32"/>
      <c r="M1518" s="143" t="s">
        <v>1</v>
      </c>
      <c r="N1518" s="144" t="s">
        <v>41</v>
      </c>
      <c r="P1518" s="145">
        <f>O1518*H1518</f>
        <v>0</v>
      </c>
      <c r="Q1518" s="145">
        <v>4.0000000000000002E-4</v>
      </c>
      <c r="R1518" s="145">
        <f>Q1518*H1518</f>
        <v>8.0459999999999993E-3</v>
      </c>
      <c r="S1518" s="145">
        <v>0</v>
      </c>
      <c r="T1518" s="146">
        <f>S1518*H1518</f>
        <v>0</v>
      </c>
      <c r="AR1518" s="147" t="s">
        <v>224</v>
      </c>
      <c r="AT1518" s="147" t="s">
        <v>195</v>
      </c>
      <c r="AU1518" s="147" t="s">
        <v>85</v>
      </c>
      <c r="AY1518" s="17" t="s">
        <v>191</v>
      </c>
      <c r="BE1518" s="148">
        <f>IF(N1518="základní",J1518,0)</f>
        <v>0</v>
      </c>
      <c r="BF1518" s="148">
        <f>IF(N1518="snížená",J1518,0)</f>
        <v>0</v>
      </c>
      <c r="BG1518" s="148">
        <f>IF(N1518="zákl. přenesená",J1518,0)</f>
        <v>0</v>
      </c>
      <c r="BH1518" s="148">
        <f>IF(N1518="sníž. přenesená",J1518,0)</f>
        <v>0</v>
      </c>
      <c r="BI1518" s="148">
        <f>IF(N1518="nulová",J1518,0)</f>
        <v>0</v>
      </c>
      <c r="BJ1518" s="17" t="s">
        <v>83</v>
      </c>
      <c r="BK1518" s="148">
        <f>ROUND(I1518*H1518,2)</f>
        <v>0</v>
      </c>
      <c r="BL1518" s="17" t="s">
        <v>224</v>
      </c>
      <c r="BM1518" s="147" t="s">
        <v>1323</v>
      </c>
    </row>
    <row r="1519" spans="2:65" s="1" customFormat="1">
      <c r="B1519" s="32"/>
      <c r="D1519" s="149" t="s">
        <v>203</v>
      </c>
      <c r="F1519" s="150" t="s">
        <v>1324</v>
      </c>
      <c r="I1519" s="151"/>
      <c r="L1519" s="32"/>
      <c r="M1519" s="152"/>
      <c r="T1519" s="56"/>
      <c r="AT1519" s="17" t="s">
        <v>203</v>
      </c>
      <c r="AU1519" s="17" t="s">
        <v>85</v>
      </c>
    </row>
    <row r="1520" spans="2:65" s="1" customFormat="1" ht="55.15" customHeight="1">
      <c r="B1520" s="32"/>
      <c r="C1520" s="181" t="s">
        <v>1325</v>
      </c>
      <c r="D1520" s="181" t="s">
        <v>388</v>
      </c>
      <c r="E1520" s="182" t="s">
        <v>1311</v>
      </c>
      <c r="F1520" s="183" t="s">
        <v>1312</v>
      </c>
      <c r="G1520" s="184" t="s">
        <v>289</v>
      </c>
      <c r="H1520" s="185">
        <v>12.28</v>
      </c>
      <c r="I1520" s="186"/>
      <c r="J1520" s="187">
        <f>ROUND(I1520*H1520,2)</f>
        <v>0</v>
      </c>
      <c r="K1520" s="183" t="s">
        <v>199</v>
      </c>
      <c r="L1520" s="188"/>
      <c r="M1520" s="189" t="s">
        <v>1</v>
      </c>
      <c r="N1520" s="190" t="s">
        <v>41</v>
      </c>
      <c r="P1520" s="145">
        <f>O1520*H1520</f>
        <v>0</v>
      </c>
      <c r="Q1520" s="145">
        <v>5.4000000000000003E-3</v>
      </c>
      <c r="R1520" s="145">
        <f>Q1520*H1520</f>
        <v>6.6311999999999996E-2</v>
      </c>
      <c r="S1520" s="145">
        <v>0</v>
      </c>
      <c r="T1520" s="146">
        <f>S1520*H1520</f>
        <v>0</v>
      </c>
      <c r="AR1520" s="147" t="s">
        <v>414</v>
      </c>
      <c r="AT1520" s="147" t="s">
        <v>388</v>
      </c>
      <c r="AU1520" s="147" t="s">
        <v>85</v>
      </c>
      <c r="AY1520" s="17" t="s">
        <v>191</v>
      </c>
      <c r="BE1520" s="148">
        <f>IF(N1520="základní",J1520,0)</f>
        <v>0</v>
      </c>
      <c r="BF1520" s="148">
        <f>IF(N1520="snížená",J1520,0)</f>
        <v>0</v>
      </c>
      <c r="BG1520" s="148">
        <f>IF(N1520="zákl. přenesená",J1520,0)</f>
        <v>0</v>
      </c>
      <c r="BH1520" s="148">
        <f>IF(N1520="sníž. přenesená",J1520,0)</f>
        <v>0</v>
      </c>
      <c r="BI1520" s="148">
        <f>IF(N1520="nulová",J1520,0)</f>
        <v>0</v>
      </c>
      <c r="BJ1520" s="17" t="s">
        <v>83</v>
      </c>
      <c r="BK1520" s="148">
        <f>ROUND(I1520*H1520,2)</f>
        <v>0</v>
      </c>
      <c r="BL1520" s="17" t="s">
        <v>224</v>
      </c>
      <c r="BM1520" s="147" t="s">
        <v>1326</v>
      </c>
    </row>
    <row r="1521" spans="2:65" s="12" customFormat="1">
      <c r="B1521" s="153"/>
      <c r="D1521" s="154" t="s">
        <v>205</v>
      </c>
      <c r="E1521" s="155" t="s">
        <v>1</v>
      </c>
      <c r="F1521" s="156" t="s">
        <v>206</v>
      </c>
      <c r="H1521" s="155" t="s">
        <v>1</v>
      </c>
      <c r="I1521" s="157"/>
      <c r="L1521" s="153"/>
      <c r="M1521" s="158"/>
      <c r="T1521" s="159"/>
      <c r="AT1521" s="155" t="s">
        <v>205</v>
      </c>
      <c r="AU1521" s="155" t="s">
        <v>85</v>
      </c>
      <c r="AV1521" s="12" t="s">
        <v>83</v>
      </c>
      <c r="AW1521" s="12" t="s">
        <v>34</v>
      </c>
      <c r="AX1521" s="12" t="s">
        <v>76</v>
      </c>
      <c r="AY1521" s="155" t="s">
        <v>191</v>
      </c>
    </row>
    <row r="1522" spans="2:65" s="12" customFormat="1">
      <c r="B1522" s="153"/>
      <c r="D1522" s="154" t="s">
        <v>205</v>
      </c>
      <c r="E1522" s="155" t="s">
        <v>1</v>
      </c>
      <c r="F1522" s="156" t="s">
        <v>207</v>
      </c>
      <c r="H1522" s="155" t="s">
        <v>1</v>
      </c>
      <c r="I1522" s="157"/>
      <c r="L1522" s="153"/>
      <c r="M1522" s="158"/>
      <c r="T1522" s="159"/>
      <c r="AT1522" s="155" t="s">
        <v>205</v>
      </c>
      <c r="AU1522" s="155" t="s">
        <v>85</v>
      </c>
      <c r="AV1522" s="12" t="s">
        <v>83</v>
      </c>
      <c r="AW1522" s="12" t="s">
        <v>34</v>
      </c>
      <c r="AX1522" s="12" t="s">
        <v>76</v>
      </c>
      <c r="AY1522" s="155" t="s">
        <v>191</v>
      </c>
    </row>
    <row r="1523" spans="2:65" s="12" customFormat="1">
      <c r="B1523" s="153"/>
      <c r="D1523" s="154" t="s">
        <v>205</v>
      </c>
      <c r="E1523" s="155" t="s">
        <v>1</v>
      </c>
      <c r="F1523" s="156" t="s">
        <v>208</v>
      </c>
      <c r="H1523" s="155" t="s">
        <v>1</v>
      </c>
      <c r="I1523" s="157"/>
      <c r="L1523" s="153"/>
      <c r="M1523" s="158"/>
      <c r="T1523" s="159"/>
      <c r="AT1523" s="155" t="s">
        <v>205</v>
      </c>
      <c r="AU1523" s="155" t="s">
        <v>85</v>
      </c>
      <c r="AV1523" s="12" t="s">
        <v>83</v>
      </c>
      <c r="AW1523" s="12" t="s">
        <v>34</v>
      </c>
      <c r="AX1523" s="12" t="s">
        <v>76</v>
      </c>
      <c r="AY1523" s="155" t="s">
        <v>191</v>
      </c>
    </row>
    <row r="1524" spans="2:65" s="12" customFormat="1">
      <c r="B1524" s="153"/>
      <c r="D1524" s="154" t="s">
        <v>205</v>
      </c>
      <c r="E1524" s="155" t="s">
        <v>1</v>
      </c>
      <c r="F1524" s="156" t="s">
        <v>1295</v>
      </c>
      <c r="H1524" s="155" t="s">
        <v>1</v>
      </c>
      <c r="I1524" s="157"/>
      <c r="L1524" s="153"/>
      <c r="M1524" s="158"/>
      <c r="T1524" s="159"/>
      <c r="AT1524" s="155" t="s">
        <v>205</v>
      </c>
      <c r="AU1524" s="155" t="s">
        <v>85</v>
      </c>
      <c r="AV1524" s="12" t="s">
        <v>83</v>
      </c>
      <c r="AW1524" s="12" t="s">
        <v>34</v>
      </c>
      <c r="AX1524" s="12" t="s">
        <v>76</v>
      </c>
      <c r="AY1524" s="155" t="s">
        <v>191</v>
      </c>
    </row>
    <row r="1525" spans="2:65" s="13" customFormat="1">
      <c r="B1525" s="160"/>
      <c r="D1525" s="154" t="s">
        <v>205</v>
      </c>
      <c r="E1525" s="161" t="s">
        <v>1</v>
      </c>
      <c r="F1525" s="162" t="s">
        <v>1296</v>
      </c>
      <c r="H1525" s="163">
        <v>10.057499999999999</v>
      </c>
      <c r="I1525" s="164"/>
      <c r="L1525" s="160"/>
      <c r="M1525" s="165"/>
      <c r="T1525" s="166"/>
      <c r="AT1525" s="161" t="s">
        <v>205</v>
      </c>
      <c r="AU1525" s="161" t="s">
        <v>85</v>
      </c>
      <c r="AV1525" s="13" t="s">
        <v>85</v>
      </c>
      <c r="AW1525" s="13" t="s">
        <v>34</v>
      </c>
      <c r="AX1525" s="13" t="s">
        <v>76</v>
      </c>
      <c r="AY1525" s="161" t="s">
        <v>191</v>
      </c>
    </row>
    <row r="1526" spans="2:65" s="14" customFormat="1">
      <c r="B1526" s="167"/>
      <c r="D1526" s="154" t="s">
        <v>205</v>
      </c>
      <c r="E1526" s="168" t="s">
        <v>1</v>
      </c>
      <c r="F1526" s="169" t="s">
        <v>217</v>
      </c>
      <c r="H1526" s="170">
        <v>10.057499999999999</v>
      </c>
      <c r="I1526" s="171"/>
      <c r="L1526" s="167"/>
      <c r="M1526" s="172"/>
      <c r="T1526" s="173"/>
      <c r="AT1526" s="168" t="s">
        <v>205</v>
      </c>
      <c r="AU1526" s="168" t="s">
        <v>85</v>
      </c>
      <c r="AV1526" s="14" t="s">
        <v>200</v>
      </c>
      <c r="AW1526" s="14" t="s">
        <v>34</v>
      </c>
      <c r="AX1526" s="14" t="s">
        <v>83</v>
      </c>
      <c r="AY1526" s="168" t="s">
        <v>191</v>
      </c>
    </row>
    <row r="1527" spans="2:65" s="13" customFormat="1">
      <c r="B1527" s="160"/>
      <c r="D1527" s="154" t="s">
        <v>205</v>
      </c>
      <c r="F1527" s="162" t="s">
        <v>1327</v>
      </c>
      <c r="H1527" s="163">
        <v>12.28</v>
      </c>
      <c r="I1527" s="164"/>
      <c r="L1527" s="160"/>
      <c r="M1527" s="165"/>
      <c r="T1527" s="166"/>
      <c r="AT1527" s="161" t="s">
        <v>205</v>
      </c>
      <c r="AU1527" s="161" t="s">
        <v>85</v>
      </c>
      <c r="AV1527" s="13" t="s">
        <v>85</v>
      </c>
      <c r="AW1527" s="13" t="s">
        <v>4</v>
      </c>
      <c r="AX1527" s="13" t="s">
        <v>83</v>
      </c>
      <c r="AY1527" s="161" t="s">
        <v>191</v>
      </c>
    </row>
    <row r="1528" spans="2:65" s="1" customFormat="1" ht="55.15" customHeight="1">
      <c r="B1528" s="32"/>
      <c r="C1528" s="181" t="s">
        <v>1328</v>
      </c>
      <c r="D1528" s="181" t="s">
        <v>388</v>
      </c>
      <c r="E1528" s="182" t="s">
        <v>1306</v>
      </c>
      <c r="F1528" s="183" t="s">
        <v>1307</v>
      </c>
      <c r="G1528" s="184" t="s">
        <v>289</v>
      </c>
      <c r="H1528" s="185">
        <v>12.28</v>
      </c>
      <c r="I1528" s="186"/>
      <c r="J1528" s="187">
        <f>ROUND(I1528*H1528,2)</f>
        <v>0</v>
      </c>
      <c r="K1528" s="183" t="s">
        <v>199</v>
      </c>
      <c r="L1528" s="188"/>
      <c r="M1528" s="189" t="s">
        <v>1</v>
      </c>
      <c r="N1528" s="190" t="s">
        <v>41</v>
      </c>
      <c r="P1528" s="145">
        <f>O1528*H1528</f>
        <v>0</v>
      </c>
      <c r="Q1528" s="145">
        <v>5.3E-3</v>
      </c>
      <c r="R1528" s="145">
        <f>Q1528*H1528</f>
        <v>6.5084000000000003E-2</v>
      </c>
      <c r="S1528" s="145">
        <v>0</v>
      </c>
      <c r="T1528" s="146">
        <f>S1528*H1528</f>
        <v>0</v>
      </c>
      <c r="AR1528" s="147" t="s">
        <v>414</v>
      </c>
      <c r="AT1528" s="147" t="s">
        <v>388</v>
      </c>
      <c r="AU1528" s="147" t="s">
        <v>85</v>
      </c>
      <c r="AY1528" s="17" t="s">
        <v>191</v>
      </c>
      <c r="BE1528" s="148">
        <f>IF(N1528="základní",J1528,0)</f>
        <v>0</v>
      </c>
      <c r="BF1528" s="148">
        <f>IF(N1528="snížená",J1528,0)</f>
        <v>0</v>
      </c>
      <c r="BG1528" s="148">
        <f>IF(N1528="zákl. přenesená",J1528,0)</f>
        <v>0</v>
      </c>
      <c r="BH1528" s="148">
        <f>IF(N1528="sníž. přenesená",J1528,0)</f>
        <v>0</v>
      </c>
      <c r="BI1528" s="148">
        <f>IF(N1528="nulová",J1528,0)</f>
        <v>0</v>
      </c>
      <c r="BJ1528" s="17" t="s">
        <v>83</v>
      </c>
      <c r="BK1528" s="148">
        <f>ROUND(I1528*H1528,2)</f>
        <v>0</v>
      </c>
      <c r="BL1528" s="17" t="s">
        <v>224</v>
      </c>
      <c r="BM1528" s="147" t="s">
        <v>1329</v>
      </c>
    </row>
    <row r="1529" spans="2:65" s="12" customFormat="1">
      <c r="B1529" s="153"/>
      <c r="D1529" s="154" t="s">
        <v>205</v>
      </c>
      <c r="E1529" s="155" t="s">
        <v>1</v>
      </c>
      <c r="F1529" s="156" t="s">
        <v>206</v>
      </c>
      <c r="H1529" s="155" t="s">
        <v>1</v>
      </c>
      <c r="I1529" s="157"/>
      <c r="L1529" s="153"/>
      <c r="M1529" s="158"/>
      <c r="T1529" s="159"/>
      <c r="AT1529" s="155" t="s">
        <v>205</v>
      </c>
      <c r="AU1529" s="155" t="s">
        <v>85</v>
      </c>
      <c r="AV1529" s="12" t="s">
        <v>83</v>
      </c>
      <c r="AW1529" s="12" t="s">
        <v>34</v>
      </c>
      <c r="AX1529" s="12" t="s">
        <v>76</v>
      </c>
      <c r="AY1529" s="155" t="s">
        <v>191</v>
      </c>
    </row>
    <row r="1530" spans="2:65" s="12" customFormat="1">
      <c r="B1530" s="153"/>
      <c r="D1530" s="154" t="s">
        <v>205</v>
      </c>
      <c r="E1530" s="155" t="s">
        <v>1</v>
      </c>
      <c r="F1530" s="156" t="s">
        <v>207</v>
      </c>
      <c r="H1530" s="155" t="s">
        <v>1</v>
      </c>
      <c r="I1530" s="157"/>
      <c r="L1530" s="153"/>
      <c r="M1530" s="158"/>
      <c r="T1530" s="159"/>
      <c r="AT1530" s="155" t="s">
        <v>205</v>
      </c>
      <c r="AU1530" s="155" t="s">
        <v>85</v>
      </c>
      <c r="AV1530" s="12" t="s">
        <v>83</v>
      </c>
      <c r="AW1530" s="12" t="s">
        <v>34</v>
      </c>
      <c r="AX1530" s="12" t="s">
        <v>76</v>
      </c>
      <c r="AY1530" s="155" t="s">
        <v>191</v>
      </c>
    </row>
    <row r="1531" spans="2:65" s="12" customFormat="1">
      <c r="B1531" s="153"/>
      <c r="D1531" s="154" t="s">
        <v>205</v>
      </c>
      <c r="E1531" s="155" t="s">
        <v>1</v>
      </c>
      <c r="F1531" s="156" t="s">
        <v>208</v>
      </c>
      <c r="H1531" s="155" t="s">
        <v>1</v>
      </c>
      <c r="I1531" s="157"/>
      <c r="L1531" s="153"/>
      <c r="M1531" s="158"/>
      <c r="T1531" s="159"/>
      <c r="AT1531" s="155" t="s">
        <v>205</v>
      </c>
      <c r="AU1531" s="155" t="s">
        <v>85</v>
      </c>
      <c r="AV1531" s="12" t="s">
        <v>83</v>
      </c>
      <c r="AW1531" s="12" t="s">
        <v>34</v>
      </c>
      <c r="AX1531" s="12" t="s">
        <v>76</v>
      </c>
      <c r="AY1531" s="155" t="s">
        <v>191</v>
      </c>
    </row>
    <row r="1532" spans="2:65" s="12" customFormat="1">
      <c r="B1532" s="153"/>
      <c r="D1532" s="154" t="s">
        <v>205</v>
      </c>
      <c r="E1532" s="155" t="s">
        <v>1</v>
      </c>
      <c r="F1532" s="156" t="s">
        <v>1295</v>
      </c>
      <c r="H1532" s="155" t="s">
        <v>1</v>
      </c>
      <c r="I1532" s="157"/>
      <c r="L1532" s="153"/>
      <c r="M1532" s="158"/>
      <c r="T1532" s="159"/>
      <c r="AT1532" s="155" t="s">
        <v>205</v>
      </c>
      <c r="AU1532" s="155" t="s">
        <v>85</v>
      </c>
      <c r="AV1532" s="12" t="s">
        <v>83</v>
      </c>
      <c r="AW1532" s="12" t="s">
        <v>34</v>
      </c>
      <c r="AX1532" s="12" t="s">
        <v>76</v>
      </c>
      <c r="AY1532" s="155" t="s">
        <v>191</v>
      </c>
    </row>
    <row r="1533" spans="2:65" s="13" customFormat="1">
      <c r="B1533" s="160"/>
      <c r="D1533" s="154" t="s">
        <v>205</v>
      </c>
      <c r="E1533" s="161" t="s">
        <v>1</v>
      </c>
      <c r="F1533" s="162" t="s">
        <v>1296</v>
      </c>
      <c r="H1533" s="163">
        <v>10.057499999999999</v>
      </c>
      <c r="I1533" s="164"/>
      <c r="L1533" s="160"/>
      <c r="M1533" s="165"/>
      <c r="T1533" s="166"/>
      <c r="AT1533" s="161" t="s">
        <v>205</v>
      </c>
      <c r="AU1533" s="161" t="s">
        <v>85</v>
      </c>
      <c r="AV1533" s="13" t="s">
        <v>85</v>
      </c>
      <c r="AW1533" s="13" t="s">
        <v>34</v>
      </c>
      <c r="AX1533" s="13" t="s">
        <v>76</v>
      </c>
      <c r="AY1533" s="161" t="s">
        <v>191</v>
      </c>
    </row>
    <row r="1534" spans="2:65" s="14" customFormat="1">
      <c r="B1534" s="167"/>
      <c r="D1534" s="154" t="s">
        <v>205</v>
      </c>
      <c r="E1534" s="168" t="s">
        <v>1</v>
      </c>
      <c r="F1534" s="169" t="s">
        <v>217</v>
      </c>
      <c r="H1534" s="170">
        <v>10.057499999999999</v>
      </c>
      <c r="I1534" s="171"/>
      <c r="L1534" s="167"/>
      <c r="M1534" s="172"/>
      <c r="T1534" s="173"/>
      <c r="AT1534" s="168" t="s">
        <v>205</v>
      </c>
      <c r="AU1534" s="168" t="s">
        <v>85</v>
      </c>
      <c r="AV1534" s="14" t="s">
        <v>200</v>
      </c>
      <c r="AW1534" s="14" t="s">
        <v>34</v>
      </c>
      <c r="AX1534" s="14" t="s">
        <v>83</v>
      </c>
      <c r="AY1534" s="168" t="s">
        <v>191</v>
      </c>
    </row>
    <row r="1535" spans="2:65" s="13" customFormat="1">
      <c r="B1535" s="160"/>
      <c r="D1535" s="154" t="s">
        <v>205</v>
      </c>
      <c r="F1535" s="162" t="s">
        <v>1327</v>
      </c>
      <c r="H1535" s="163">
        <v>12.28</v>
      </c>
      <c r="I1535" s="164"/>
      <c r="L1535" s="160"/>
      <c r="M1535" s="165"/>
      <c r="T1535" s="166"/>
      <c r="AT1535" s="161" t="s">
        <v>205</v>
      </c>
      <c r="AU1535" s="161" t="s">
        <v>85</v>
      </c>
      <c r="AV1535" s="13" t="s">
        <v>85</v>
      </c>
      <c r="AW1535" s="13" t="s">
        <v>4</v>
      </c>
      <c r="AX1535" s="13" t="s">
        <v>83</v>
      </c>
      <c r="AY1535" s="161" t="s">
        <v>191</v>
      </c>
    </row>
    <row r="1536" spans="2:65" s="1" customFormat="1" ht="26.45" customHeight="1">
      <c r="B1536" s="32"/>
      <c r="C1536" s="136" t="s">
        <v>1330</v>
      </c>
      <c r="D1536" s="136" t="s">
        <v>195</v>
      </c>
      <c r="E1536" s="137" t="s">
        <v>1331</v>
      </c>
      <c r="F1536" s="138" t="s">
        <v>1332</v>
      </c>
      <c r="G1536" s="139" t="s">
        <v>289</v>
      </c>
      <c r="H1536" s="140">
        <v>10.058</v>
      </c>
      <c r="I1536" s="141"/>
      <c r="J1536" s="142">
        <f>ROUND(I1536*H1536,2)</f>
        <v>0</v>
      </c>
      <c r="K1536" s="138" t="s">
        <v>199</v>
      </c>
      <c r="L1536" s="32"/>
      <c r="M1536" s="143" t="s">
        <v>1</v>
      </c>
      <c r="N1536" s="144" t="s">
        <v>41</v>
      </c>
      <c r="P1536" s="145">
        <f>O1536*H1536</f>
        <v>0</v>
      </c>
      <c r="Q1536" s="145">
        <v>5.0000000000000002E-5</v>
      </c>
      <c r="R1536" s="145">
        <f>Q1536*H1536</f>
        <v>5.0290000000000003E-4</v>
      </c>
      <c r="S1536" s="145">
        <v>0</v>
      </c>
      <c r="T1536" s="146">
        <f>S1536*H1536</f>
        <v>0</v>
      </c>
      <c r="AR1536" s="147" t="s">
        <v>224</v>
      </c>
      <c r="AT1536" s="147" t="s">
        <v>195</v>
      </c>
      <c r="AU1536" s="147" t="s">
        <v>85</v>
      </c>
      <c r="AY1536" s="17" t="s">
        <v>191</v>
      </c>
      <c r="BE1536" s="148">
        <f>IF(N1536="základní",J1536,0)</f>
        <v>0</v>
      </c>
      <c r="BF1536" s="148">
        <f>IF(N1536="snížená",J1536,0)</f>
        <v>0</v>
      </c>
      <c r="BG1536" s="148">
        <f>IF(N1536="zákl. přenesená",J1536,0)</f>
        <v>0</v>
      </c>
      <c r="BH1536" s="148">
        <f>IF(N1536="sníž. přenesená",J1536,0)</f>
        <v>0</v>
      </c>
      <c r="BI1536" s="148">
        <f>IF(N1536="nulová",J1536,0)</f>
        <v>0</v>
      </c>
      <c r="BJ1536" s="17" t="s">
        <v>83</v>
      </c>
      <c r="BK1536" s="148">
        <f>ROUND(I1536*H1536,2)</f>
        <v>0</v>
      </c>
      <c r="BL1536" s="17" t="s">
        <v>224</v>
      </c>
      <c r="BM1536" s="147" t="s">
        <v>1333</v>
      </c>
    </row>
    <row r="1537" spans="2:65" s="1" customFormat="1">
      <c r="B1537" s="32"/>
      <c r="D1537" s="149" t="s">
        <v>203</v>
      </c>
      <c r="F1537" s="150" t="s">
        <v>1334</v>
      </c>
      <c r="I1537" s="151"/>
      <c r="L1537" s="32"/>
      <c r="M1537" s="152"/>
      <c r="T1537" s="56"/>
      <c r="AT1537" s="17" t="s">
        <v>203</v>
      </c>
      <c r="AU1537" s="17" t="s">
        <v>85</v>
      </c>
    </row>
    <row r="1538" spans="2:65" s="1" customFormat="1" ht="26.45" customHeight="1">
      <c r="B1538" s="32"/>
      <c r="C1538" s="181" t="s">
        <v>1335</v>
      </c>
      <c r="D1538" s="181" t="s">
        <v>388</v>
      </c>
      <c r="E1538" s="182" t="s">
        <v>1336</v>
      </c>
      <c r="F1538" s="183" t="s">
        <v>1337</v>
      </c>
      <c r="G1538" s="184" t="s">
        <v>289</v>
      </c>
      <c r="H1538" s="185">
        <v>12.28</v>
      </c>
      <c r="I1538" s="186"/>
      <c r="J1538" s="187">
        <f>ROUND(I1538*H1538,2)</f>
        <v>0</v>
      </c>
      <c r="K1538" s="183" t="s">
        <v>199</v>
      </c>
      <c r="L1538" s="188"/>
      <c r="M1538" s="189" t="s">
        <v>1</v>
      </c>
      <c r="N1538" s="190" t="s">
        <v>41</v>
      </c>
      <c r="P1538" s="145">
        <f>O1538*H1538</f>
        <v>0</v>
      </c>
      <c r="Q1538" s="145">
        <v>5.9999999999999995E-4</v>
      </c>
      <c r="R1538" s="145">
        <f>Q1538*H1538</f>
        <v>7.3679999999999987E-3</v>
      </c>
      <c r="S1538" s="145">
        <v>0</v>
      </c>
      <c r="T1538" s="146">
        <f>S1538*H1538</f>
        <v>0</v>
      </c>
      <c r="AR1538" s="147" t="s">
        <v>414</v>
      </c>
      <c r="AT1538" s="147" t="s">
        <v>388</v>
      </c>
      <c r="AU1538" s="147" t="s">
        <v>85</v>
      </c>
      <c r="AY1538" s="17" t="s">
        <v>191</v>
      </c>
      <c r="BE1538" s="148">
        <f>IF(N1538="základní",J1538,0)</f>
        <v>0</v>
      </c>
      <c r="BF1538" s="148">
        <f>IF(N1538="snížená",J1538,0)</f>
        <v>0</v>
      </c>
      <c r="BG1538" s="148">
        <f>IF(N1538="zákl. přenesená",J1538,0)</f>
        <v>0</v>
      </c>
      <c r="BH1538" s="148">
        <f>IF(N1538="sníž. přenesená",J1538,0)</f>
        <v>0</v>
      </c>
      <c r="BI1538" s="148">
        <f>IF(N1538="nulová",J1538,0)</f>
        <v>0</v>
      </c>
      <c r="BJ1538" s="17" t="s">
        <v>83</v>
      </c>
      <c r="BK1538" s="148">
        <f>ROUND(I1538*H1538,2)</f>
        <v>0</v>
      </c>
      <c r="BL1538" s="17" t="s">
        <v>224</v>
      </c>
      <c r="BM1538" s="147" t="s">
        <v>1338</v>
      </c>
    </row>
    <row r="1539" spans="2:65" s="12" customFormat="1">
      <c r="B1539" s="153"/>
      <c r="D1539" s="154" t="s">
        <v>205</v>
      </c>
      <c r="E1539" s="155" t="s">
        <v>1</v>
      </c>
      <c r="F1539" s="156" t="s">
        <v>206</v>
      </c>
      <c r="H1539" s="155" t="s">
        <v>1</v>
      </c>
      <c r="I1539" s="157"/>
      <c r="L1539" s="153"/>
      <c r="M1539" s="158"/>
      <c r="T1539" s="159"/>
      <c r="AT1539" s="155" t="s">
        <v>205</v>
      </c>
      <c r="AU1539" s="155" t="s">
        <v>85</v>
      </c>
      <c r="AV1539" s="12" t="s">
        <v>83</v>
      </c>
      <c r="AW1539" s="12" t="s">
        <v>34</v>
      </c>
      <c r="AX1539" s="12" t="s">
        <v>76</v>
      </c>
      <c r="AY1539" s="155" t="s">
        <v>191</v>
      </c>
    </row>
    <row r="1540" spans="2:65" s="12" customFormat="1">
      <c r="B1540" s="153"/>
      <c r="D1540" s="154" t="s">
        <v>205</v>
      </c>
      <c r="E1540" s="155" t="s">
        <v>1</v>
      </c>
      <c r="F1540" s="156" t="s">
        <v>207</v>
      </c>
      <c r="H1540" s="155" t="s">
        <v>1</v>
      </c>
      <c r="I1540" s="157"/>
      <c r="L1540" s="153"/>
      <c r="M1540" s="158"/>
      <c r="T1540" s="159"/>
      <c r="AT1540" s="155" t="s">
        <v>205</v>
      </c>
      <c r="AU1540" s="155" t="s">
        <v>85</v>
      </c>
      <c r="AV1540" s="12" t="s">
        <v>83</v>
      </c>
      <c r="AW1540" s="12" t="s">
        <v>34</v>
      </c>
      <c r="AX1540" s="12" t="s">
        <v>76</v>
      </c>
      <c r="AY1540" s="155" t="s">
        <v>191</v>
      </c>
    </row>
    <row r="1541" spans="2:65" s="12" customFormat="1">
      <c r="B1541" s="153"/>
      <c r="D1541" s="154" t="s">
        <v>205</v>
      </c>
      <c r="E1541" s="155" t="s">
        <v>1</v>
      </c>
      <c r="F1541" s="156" t="s">
        <v>208</v>
      </c>
      <c r="H1541" s="155" t="s">
        <v>1</v>
      </c>
      <c r="I1541" s="157"/>
      <c r="L1541" s="153"/>
      <c r="M1541" s="158"/>
      <c r="T1541" s="159"/>
      <c r="AT1541" s="155" t="s">
        <v>205</v>
      </c>
      <c r="AU1541" s="155" t="s">
        <v>85</v>
      </c>
      <c r="AV1541" s="12" t="s">
        <v>83</v>
      </c>
      <c r="AW1541" s="12" t="s">
        <v>34</v>
      </c>
      <c r="AX1541" s="12" t="s">
        <v>76</v>
      </c>
      <c r="AY1541" s="155" t="s">
        <v>191</v>
      </c>
    </row>
    <row r="1542" spans="2:65" s="12" customFormat="1">
      <c r="B1542" s="153"/>
      <c r="D1542" s="154" t="s">
        <v>205</v>
      </c>
      <c r="E1542" s="155" t="s">
        <v>1</v>
      </c>
      <c r="F1542" s="156" t="s">
        <v>1295</v>
      </c>
      <c r="H1542" s="155" t="s">
        <v>1</v>
      </c>
      <c r="I1542" s="157"/>
      <c r="L1542" s="153"/>
      <c r="M1542" s="158"/>
      <c r="T1542" s="159"/>
      <c r="AT1542" s="155" t="s">
        <v>205</v>
      </c>
      <c r="AU1542" s="155" t="s">
        <v>85</v>
      </c>
      <c r="AV1542" s="12" t="s">
        <v>83</v>
      </c>
      <c r="AW1542" s="12" t="s">
        <v>34</v>
      </c>
      <c r="AX1542" s="12" t="s">
        <v>76</v>
      </c>
      <c r="AY1542" s="155" t="s">
        <v>191</v>
      </c>
    </row>
    <row r="1543" spans="2:65" s="13" customFormat="1">
      <c r="B1543" s="160"/>
      <c r="D1543" s="154" t="s">
        <v>205</v>
      </c>
      <c r="E1543" s="161" t="s">
        <v>1</v>
      </c>
      <c r="F1543" s="162" t="s">
        <v>1296</v>
      </c>
      <c r="H1543" s="163">
        <v>10.057499999999999</v>
      </c>
      <c r="I1543" s="164"/>
      <c r="L1543" s="160"/>
      <c r="M1543" s="165"/>
      <c r="T1543" s="166"/>
      <c r="AT1543" s="161" t="s">
        <v>205</v>
      </c>
      <c r="AU1543" s="161" t="s">
        <v>85</v>
      </c>
      <c r="AV1543" s="13" t="s">
        <v>85</v>
      </c>
      <c r="AW1543" s="13" t="s">
        <v>34</v>
      </c>
      <c r="AX1543" s="13" t="s">
        <v>76</v>
      </c>
      <c r="AY1543" s="161" t="s">
        <v>191</v>
      </c>
    </row>
    <row r="1544" spans="2:65" s="14" customFormat="1">
      <c r="B1544" s="167"/>
      <c r="D1544" s="154" t="s">
        <v>205</v>
      </c>
      <c r="E1544" s="168" t="s">
        <v>1</v>
      </c>
      <c r="F1544" s="169" t="s">
        <v>217</v>
      </c>
      <c r="H1544" s="170">
        <v>10.057499999999999</v>
      </c>
      <c r="I1544" s="171"/>
      <c r="L1544" s="167"/>
      <c r="M1544" s="172"/>
      <c r="T1544" s="173"/>
      <c r="AT1544" s="168" t="s">
        <v>205</v>
      </c>
      <c r="AU1544" s="168" t="s">
        <v>85</v>
      </c>
      <c r="AV1544" s="14" t="s">
        <v>200</v>
      </c>
      <c r="AW1544" s="14" t="s">
        <v>34</v>
      </c>
      <c r="AX1544" s="14" t="s">
        <v>83</v>
      </c>
      <c r="AY1544" s="168" t="s">
        <v>191</v>
      </c>
    </row>
    <row r="1545" spans="2:65" s="13" customFormat="1">
      <c r="B1545" s="160"/>
      <c r="D1545" s="154" t="s">
        <v>205</v>
      </c>
      <c r="F1545" s="162" t="s">
        <v>1327</v>
      </c>
      <c r="H1545" s="163">
        <v>12.28</v>
      </c>
      <c r="I1545" s="164"/>
      <c r="L1545" s="160"/>
      <c r="M1545" s="165"/>
      <c r="T1545" s="166"/>
      <c r="AT1545" s="161" t="s">
        <v>205</v>
      </c>
      <c r="AU1545" s="161" t="s">
        <v>85</v>
      </c>
      <c r="AV1545" s="13" t="s">
        <v>85</v>
      </c>
      <c r="AW1545" s="13" t="s">
        <v>4</v>
      </c>
      <c r="AX1545" s="13" t="s">
        <v>83</v>
      </c>
      <c r="AY1545" s="161" t="s">
        <v>191</v>
      </c>
    </row>
    <row r="1546" spans="2:65" s="1" customFormat="1" ht="24" customHeight="1">
      <c r="B1546" s="32"/>
      <c r="C1546" s="136" t="s">
        <v>1339</v>
      </c>
      <c r="D1546" s="136" t="s">
        <v>195</v>
      </c>
      <c r="E1546" s="137" t="s">
        <v>1340</v>
      </c>
      <c r="F1546" s="138" t="s">
        <v>1341</v>
      </c>
      <c r="G1546" s="139" t="s">
        <v>403</v>
      </c>
      <c r="H1546" s="140">
        <v>7.45</v>
      </c>
      <c r="I1546" s="141"/>
      <c r="J1546" s="142">
        <f>ROUND(I1546*H1546,2)</f>
        <v>0</v>
      </c>
      <c r="K1546" s="138" t="s">
        <v>199</v>
      </c>
      <c r="L1546" s="32"/>
      <c r="M1546" s="143" t="s">
        <v>1</v>
      </c>
      <c r="N1546" s="144" t="s">
        <v>41</v>
      </c>
      <c r="P1546" s="145">
        <f>O1546*H1546</f>
        <v>0</v>
      </c>
      <c r="Q1546" s="145">
        <v>4.0000000000000003E-5</v>
      </c>
      <c r="R1546" s="145">
        <f>Q1546*H1546</f>
        <v>2.9800000000000003E-4</v>
      </c>
      <c r="S1546" s="145">
        <v>0</v>
      </c>
      <c r="T1546" s="146">
        <f>S1546*H1546</f>
        <v>0</v>
      </c>
      <c r="AR1546" s="147" t="s">
        <v>224</v>
      </c>
      <c r="AT1546" s="147" t="s">
        <v>195</v>
      </c>
      <c r="AU1546" s="147" t="s">
        <v>85</v>
      </c>
      <c r="AY1546" s="17" t="s">
        <v>191</v>
      </c>
      <c r="BE1546" s="148">
        <f>IF(N1546="základní",J1546,0)</f>
        <v>0</v>
      </c>
      <c r="BF1546" s="148">
        <f>IF(N1546="snížená",J1546,0)</f>
        <v>0</v>
      </c>
      <c r="BG1546" s="148">
        <f>IF(N1546="zákl. přenesená",J1546,0)</f>
        <v>0</v>
      </c>
      <c r="BH1546" s="148">
        <f>IF(N1546="sníž. přenesená",J1546,0)</f>
        <v>0</v>
      </c>
      <c r="BI1546" s="148">
        <f>IF(N1546="nulová",J1546,0)</f>
        <v>0</v>
      </c>
      <c r="BJ1546" s="17" t="s">
        <v>83</v>
      </c>
      <c r="BK1546" s="148">
        <f>ROUND(I1546*H1546,2)</f>
        <v>0</v>
      </c>
      <c r="BL1546" s="17" t="s">
        <v>224</v>
      </c>
      <c r="BM1546" s="147" t="s">
        <v>1342</v>
      </c>
    </row>
    <row r="1547" spans="2:65" s="1" customFormat="1">
      <c r="B1547" s="32"/>
      <c r="D1547" s="149" t="s">
        <v>203</v>
      </c>
      <c r="F1547" s="150" t="s">
        <v>1343</v>
      </c>
      <c r="I1547" s="151"/>
      <c r="L1547" s="32"/>
      <c r="M1547" s="152"/>
      <c r="T1547" s="56"/>
      <c r="AT1547" s="17" t="s">
        <v>203</v>
      </c>
      <c r="AU1547" s="17" t="s">
        <v>85</v>
      </c>
    </row>
    <row r="1548" spans="2:65" s="1" customFormat="1" ht="26.45" customHeight="1">
      <c r="B1548" s="32"/>
      <c r="C1548" s="181" t="s">
        <v>1344</v>
      </c>
      <c r="D1548" s="181" t="s">
        <v>388</v>
      </c>
      <c r="E1548" s="182" t="s">
        <v>1345</v>
      </c>
      <c r="F1548" s="183" t="s">
        <v>1346</v>
      </c>
      <c r="G1548" s="184" t="s">
        <v>403</v>
      </c>
      <c r="H1548" s="185">
        <v>7.5990000000000002</v>
      </c>
      <c r="I1548" s="186"/>
      <c r="J1548" s="187">
        <f>ROUND(I1548*H1548,2)</f>
        <v>0</v>
      </c>
      <c r="K1548" s="183" t="s">
        <v>305</v>
      </c>
      <c r="L1548" s="188"/>
      <c r="M1548" s="189" t="s">
        <v>1</v>
      </c>
      <c r="N1548" s="190" t="s">
        <v>41</v>
      </c>
      <c r="P1548" s="145">
        <f>O1548*H1548</f>
        <v>0</v>
      </c>
      <c r="Q1548" s="145">
        <v>1.8000000000000001E-4</v>
      </c>
      <c r="R1548" s="145">
        <f>Q1548*H1548</f>
        <v>1.3678200000000001E-3</v>
      </c>
      <c r="S1548" s="145">
        <v>0</v>
      </c>
      <c r="T1548" s="146">
        <f>S1548*H1548</f>
        <v>0</v>
      </c>
      <c r="AR1548" s="147" t="s">
        <v>414</v>
      </c>
      <c r="AT1548" s="147" t="s">
        <v>388</v>
      </c>
      <c r="AU1548" s="147" t="s">
        <v>85</v>
      </c>
      <c r="AY1548" s="17" t="s">
        <v>191</v>
      </c>
      <c r="BE1548" s="148">
        <f>IF(N1548="základní",J1548,0)</f>
        <v>0</v>
      </c>
      <c r="BF1548" s="148">
        <f>IF(N1548="snížená",J1548,0)</f>
        <v>0</v>
      </c>
      <c r="BG1548" s="148">
        <f>IF(N1548="zákl. přenesená",J1548,0)</f>
        <v>0</v>
      </c>
      <c r="BH1548" s="148">
        <f>IF(N1548="sníž. přenesená",J1548,0)</f>
        <v>0</v>
      </c>
      <c r="BI1548" s="148">
        <f>IF(N1548="nulová",J1548,0)</f>
        <v>0</v>
      </c>
      <c r="BJ1548" s="17" t="s">
        <v>83</v>
      </c>
      <c r="BK1548" s="148">
        <f>ROUND(I1548*H1548,2)</f>
        <v>0</v>
      </c>
      <c r="BL1548" s="17" t="s">
        <v>224</v>
      </c>
      <c r="BM1548" s="147" t="s">
        <v>1347</v>
      </c>
    </row>
    <row r="1549" spans="2:65" s="12" customFormat="1">
      <c r="B1549" s="153"/>
      <c r="D1549" s="154" t="s">
        <v>205</v>
      </c>
      <c r="E1549" s="155" t="s">
        <v>1</v>
      </c>
      <c r="F1549" s="156" t="s">
        <v>206</v>
      </c>
      <c r="H1549" s="155" t="s">
        <v>1</v>
      </c>
      <c r="I1549" s="157"/>
      <c r="L1549" s="153"/>
      <c r="M1549" s="158"/>
      <c r="T1549" s="159"/>
      <c r="AT1549" s="155" t="s">
        <v>205</v>
      </c>
      <c r="AU1549" s="155" t="s">
        <v>85</v>
      </c>
      <c r="AV1549" s="12" t="s">
        <v>83</v>
      </c>
      <c r="AW1549" s="12" t="s">
        <v>34</v>
      </c>
      <c r="AX1549" s="12" t="s">
        <v>76</v>
      </c>
      <c r="AY1549" s="155" t="s">
        <v>191</v>
      </c>
    </row>
    <row r="1550" spans="2:65" s="12" customFormat="1">
      <c r="B1550" s="153"/>
      <c r="D1550" s="154" t="s">
        <v>205</v>
      </c>
      <c r="E1550" s="155" t="s">
        <v>1</v>
      </c>
      <c r="F1550" s="156" t="s">
        <v>207</v>
      </c>
      <c r="H1550" s="155" t="s">
        <v>1</v>
      </c>
      <c r="I1550" s="157"/>
      <c r="L1550" s="153"/>
      <c r="M1550" s="158"/>
      <c r="T1550" s="159"/>
      <c r="AT1550" s="155" t="s">
        <v>205</v>
      </c>
      <c r="AU1550" s="155" t="s">
        <v>85</v>
      </c>
      <c r="AV1550" s="12" t="s">
        <v>83</v>
      </c>
      <c r="AW1550" s="12" t="s">
        <v>34</v>
      </c>
      <c r="AX1550" s="12" t="s">
        <v>76</v>
      </c>
      <c r="AY1550" s="155" t="s">
        <v>191</v>
      </c>
    </row>
    <row r="1551" spans="2:65" s="12" customFormat="1">
      <c r="B1551" s="153"/>
      <c r="D1551" s="154" t="s">
        <v>205</v>
      </c>
      <c r="E1551" s="155" t="s">
        <v>1</v>
      </c>
      <c r="F1551" s="156" t="s">
        <v>208</v>
      </c>
      <c r="H1551" s="155" t="s">
        <v>1</v>
      </c>
      <c r="I1551" s="157"/>
      <c r="L1551" s="153"/>
      <c r="M1551" s="158"/>
      <c r="T1551" s="159"/>
      <c r="AT1551" s="155" t="s">
        <v>205</v>
      </c>
      <c r="AU1551" s="155" t="s">
        <v>85</v>
      </c>
      <c r="AV1551" s="12" t="s">
        <v>83</v>
      </c>
      <c r="AW1551" s="12" t="s">
        <v>34</v>
      </c>
      <c r="AX1551" s="12" t="s">
        <v>76</v>
      </c>
      <c r="AY1551" s="155" t="s">
        <v>191</v>
      </c>
    </row>
    <row r="1552" spans="2:65" s="12" customFormat="1">
      <c r="B1552" s="153"/>
      <c r="D1552" s="154" t="s">
        <v>205</v>
      </c>
      <c r="E1552" s="155" t="s">
        <v>1</v>
      </c>
      <c r="F1552" s="156" t="s">
        <v>1295</v>
      </c>
      <c r="H1552" s="155" t="s">
        <v>1</v>
      </c>
      <c r="I1552" s="157"/>
      <c r="L1552" s="153"/>
      <c r="M1552" s="158"/>
      <c r="T1552" s="159"/>
      <c r="AT1552" s="155" t="s">
        <v>205</v>
      </c>
      <c r="AU1552" s="155" t="s">
        <v>85</v>
      </c>
      <c r="AV1552" s="12" t="s">
        <v>83</v>
      </c>
      <c r="AW1552" s="12" t="s">
        <v>34</v>
      </c>
      <c r="AX1552" s="12" t="s">
        <v>76</v>
      </c>
      <c r="AY1552" s="155" t="s">
        <v>191</v>
      </c>
    </row>
    <row r="1553" spans="2:65" s="13" customFormat="1">
      <c r="B1553" s="160"/>
      <c r="D1553" s="154" t="s">
        <v>205</v>
      </c>
      <c r="E1553" s="161" t="s">
        <v>1</v>
      </c>
      <c r="F1553" s="162" t="s">
        <v>1348</v>
      </c>
      <c r="H1553" s="163">
        <v>7.45</v>
      </c>
      <c r="I1553" s="164"/>
      <c r="L1553" s="160"/>
      <c r="M1553" s="165"/>
      <c r="T1553" s="166"/>
      <c r="AT1553" s="161" t="s">
        <v>205</v>
      </c>
      <c r="AU1553" s="161" t="s">
        <v>85</v>
      </c>
      <c r="AV1553" s="13" t="s">
        <v>85</v>
      </c>
      <c r="AW1553" s="13" t="s">
        <v>34</v>
      </c>
      <c r="AX1553" s="13" t="s">
        <v>76</v>
      </c>
      <c r="AY1553" s="161" t="s">
        <v>191</v>
      </c>
    </row>
    <row r="1554" spans="2:65" s="14" customFormat="1">
      <c r="B1554" s="167"/>
      <c r="D1554" s="154" t="s">
        <v>205</v>
      </c>
      <c r="E1554" s="168" t="s">
        <v>1</v>
      </c>
      <c r="F1554" s="169" t="s">
        <v>217</v>
      </c>
      <c r="H1554" s="170">
        <v>7.45</v>
      </c>
      <c r="I1554" s="171"/>
      <c r="L1554" s="167"/>
      <c r="M1554" s="172"/>
      <c r="T1554" s="173"/>
      <c r="AT1554" s="168" t="s">
        <v>205</v>
      </c>
      <c r="AU1554" s="168" t="s">
        <v>85</v>
      </c>
      <c r="AV1554" s="14" t="s">
        <v>200</v>
      </c>
      <c r="AW1554" s="14" t="s">
        <v>34</v>
      </c>
      <c r="AX1554" s="14" t="s">
        <v>83</v>
      </c>
      <c r="AY1554" s="168" t="s">
        <v>191</v>
      </c>
    </row>
    <row r="1555" spans="2:65" s="13" customFormat="1">
      <c r="B1555" s="160"/>
      <c r="D1555" s="154" t="s">
        <v>205</v>
      </c>
      <c r="F1555" s="162" t="s">
        <v>1349</v>
      </c>
      <c r="H1555" s="163">
        <v>7.5990000000000002</v>
      </c>
      <c r="I1555" s="164"/>
      <c r="L1555" s="160"/>
      <c r="M1555" s="165"/>
      <c r="T1555" s="166"/>
      <c r="AT1555" s="161" t="s">
        <v>205</v>
      </c>
      <c r="AU1555" s="161" t="s">
        <v>85</v>
      </c>
      <c r="AV1555" s="13" t="s">
        <v>85</v>
      </c>
      <c r="AW1555" s="13" t="s">
        <v>4</v>
      </c>
      <c r="AX1555" s="13" t="s">
        <v>83</v>
      </c>
      <c r="AY1555" s="161" t="s">
        <v>191</v>
      </c>
    </row>
    <row r="1556" spans="2:65" s="1" customFormat="1" ht="40.9" customHeight="1">
      <c r="B1556" s="32"/>
      <c r="C1556" s="136" t="s">
        <v>1350</v>
      </c>
      <c r="D1556" s="136" t="s">
        <v>195</v>
      </c>
      <c r="E1556" s="137" t="s">
        <v>1351</v>
      </c>
      <c r="F1556" s="138" t="s">
        <v>1352</v>
      </c>
      <c r="G1556" s="139" t="s">
        <v>271</v>
      </c>
      <c r="H1556" s="140">
        <v>0.45500000000000002</v>
      </c>
      <c r="I1556" s="141"/>
      <c r="J1556" s="142">
        <f>ROUND(I1556*H1556,2)</f>
        <v>0</v>
      </c>
      <c r="K1556" s="138" t="s">
        <v>199</v>
      </c>
      <c r="L1556" s="32"/>
      <c r="M1556" s="143" t="s">
        <v>1</v>
      </c>
      <c r="N1556" s="144" t="s">
        <v>41</v>
      </c>
      <c r="P1556" s="145">
        <f>O1556*H1556</f>
        <v>0</v>
      </c>
      <c r="Q1556" s="145">
        <v>0</v>
      </c>
      <c r="R1556" s="145">
        <f>Q1556*H1556</f>
        <v>0</v>
      </c>
      <c r="S1556" s="145">
        <v>0</v>
      </c>
      <c r="T1556" s="146">
        <f>S1556*H1556</f>
        <v>0</v>
      </c>
      <c r="AR1556" s="147" t="s">
        <v>224</v>
      </c>
      <c r="AT1556" s="147" t="s">
        <v>195</v>
      </c>
      <c r="AU1556" s="147" t="s">
        <v>85</v>
      </c>
      <c r="AY1556" s="17" t="s">
        <v>191</v>
      </c>
      <c r="BE1556" s="148">
        <f>IF(N1556="základní",J1556,0)</f>
        <v>0</v>
      </c>
      <c r="BF1556" s="148">
        <f>IF(N1556="snížená",J1556,0)</f>
        <v>0</v>
      </c>
      <c r="BG1556" s="148">
        <f>IF(N1556="zákl. přenesená",J1556,0)</f>
        <v>0</v>
      </c>
      <c r="BH1556" s="148">
        <f>IF(N1556="sníž. přenesená",J1556,0)</f>
        <v>0</v>
      </c>
      <c r="BI1556" s="148">
        <f>IF(N1556="nulová",J1556,0)</f>
        <v>0</v>
      </c>
      <c r="BJ1556" s="17" t="s">
        <v>83</v>
      </c>
      <c r="BK1556" s="148">
        <f>ROUND(I1556*H1556,2)</f>
        <v>0</v>
      </c>
      <c r="BL1556" s="17" t="s">
        <v>224</v>
      </c>
      <c r="BM1556" s="147" t="s">
        <v>1353</v>
      </c>
    </row>
    <row r="1557" spans="2:65" s="1" customFormat="1">
      <c r="B1557" s="32"/>
      <c r="D1557" s="149" t="s">
        <v>203</v>
      </c>
      <c r="F1557" s="150" t="s">
        <v>1354</v>
      </c>
      <c r="I1557" s="151"/>
      <c r="L1557" s="32"/>
      <c r="M1557" s="152"/>
      <c r="T1557" s="56"/>
      <c r="AT1557" s="17" t="s">
        <v>203</v>
      </c>
      <c r="AU1557" s="17" t="s">
        <v>85</v>
      </c>
    </row>
    <row r="1558" spans="2:65" s="11" customFormat="1" ht="22.9" customHeight="1">
      <c r="B1558" s="124"/>
      <c r="D1558" s="125" t="s">
        <v>75</v>
      </c>
      <c r="E1558" s="134" t="s">
        <v>1355</v>
      </c>
      <c r="F1558" s="134" t="s">
        <v>1356</v>
      </c>
      <c r="I1558" s="127"/>
      <c r="J1558" s="135">
        <f>BK1558</f>
        <v>0</v>
      </c>
      <c r="L1558" s="124"/>
      <c r="M1558" s="129"/>
      <c r="P1558" s="130">
        <f>SUM(P1559:P1588)</f>
        <v>0</v>
      </c>
      <c r="R1558" s="130">
        <f>SUM(R1559:R1588)</f>
        <v>4.2067E-2</v>
      </c>
      <c r="T1558" s="131">
        <f>SUM(T1559:T1588)</f>
        <v>0</v>
      </c>
      <c r="AR1558" s="125" t="s">
        <v>85</v>
      </c>
      <c r="AT1558" s="132" t="s">
        <v>75</v>
      </c>
      <c r="AU1558" s="132" t="s">
        <v>83</v>
      </c>
      <c r="AY1558" s="125" t="s">
        <v>191</v>
      </c>
      <c r="BK1558" s="133">
        <f>SUM(BK1559:BK1588)</f>
        <v>0</v>
      </c>
    </row>
    <row r="1559" spans="2:65" s="1" customFormat="1" ht="26.45" customHeight="1">
      <c r="B1559" s="32"/>
      <c r="C1559" s="136" t="s">
        <v>1357</v>
      </c>
      <c r="D1559" s="136" t="s">
        <v>195</v>
      </c>
      <c r="E1559" s="137" t="s">
        <v>1358</v>
      </c>
      <c r="F1559" s="138" t="s">
        <v>1359</v>
      </c>
      <c r="G1559" s="139" t="s">
        <v>289</v>
      </c>
      <c r="H1559" s="140">
        <v>3.2</v>
      </c>
      <c r="I1559" s="141"/>
      <c r="J1559" s="142">
        <f>ROUND(I1559*H1559,2)</f>
        <v>0</v>
      </c>
      <c r="K1559" s="138" t="s">
        <v>199</v>
      </c>
      <c r="L1559" s="32"/>
      <c r="M1559" s="143" t="s">
        <v>1</v>
      </c>
      <c r="N1559" s="144" t="s">
        <v>41</v>
      </c>
      <c r="P1559" s="145">
        <f>O1559*H1559</f>
        <v>0</v>
      </c>
      <c r="Q1559" s="145">
        <v>0</v>
      </c>
      <c r="R1559" s="145">
        <f>Q1559*H1559</f>
        <v>0</v>
      </c>
      <c r="S1559" s="145">
        <v>0</v>
      </c>
      <c r="T1559" s="146">
        <f>S1559*H1559</f>
        <v>0</v>
      </c>
      <c r="AR1559" s="147" t="s">
        <v>224</v>
      </c>
      <c r="AT1559" s="147" t="s">
        <v>195</v>
      </c>
      <c r="AU1559" s="147" t="s">
        <v>85</v>
      </c>
      <c r="AY1559" s="17" t="s">
        <v>191</v>
      </c>
      <c r="BE1559" s="148">
        <f>IF(N1559="základní",J1559,0)</f>
        <v>0</v>
      </c>
      <c r="BF1559" s="148">
        <f>IF(N1559="snížená",J1559,0)</f>
        <v>0</v>
      </c>
      <c r="BG1559" s="148">
        <f>IF(N1559="zákl. přenesená",J1559,0)</f>
        <v>0</v>
      </c>
      <c r="BH1559" s="148">
        <f>IF(N1559="sníž. přenesená",J1559,0)</f>
        <v>0</v>
      </c>
      <c r="BI1559" s="148">
        <f>IF(N1559="nulová",J1559,0)</f>
        <v>0</v>
      </c>
      <c r="BJ1559" s="17" t="s">
        <v>83</v>
      </c>
      <c r="BK1559" s="148">
        <f>ROUND(I1559*H1559,2)</f>
        <v>0</v>
      </c>
      <c r="BL1559" s="17" t="s">
        <v>224</v>
      </c>
      <c r="BM1559" s="147" t="s">
        <v>1360</v>
      </c>
    </row>
    <row r="1560" spans="2:65" s="1" customFormat="1">
      <c r="B1560" s="32"/>
      <c r="D1560" s="149" t="s">
        <v>203</v>
      </c>
      <c r="F1560" s="150" t="s">
        <v>1361</v>
      </c>
      <c r="I1560" s="151"/>
      <c r="L1560" s="32"/>
      <c r="M1560" s="152"/>
      <c r="T1560" s="56"/>
      <c r="AT1560" s="17" t="s">
        <v>203</v>
      </c>
      <c r="AU1560" s="17" t="s">
        <v>85</v>
      </c>
    </row>
    <row r="1561" spans="2:65" s="12" customFormat="1">
      <c r="B1561" s="153"/>
      <c r="D1561" s="154" t="s">
        <v>205</v>
      </c>
      <c r="E1561" s="155" t="s">
        <v>1</v>
      </c>
      <c r="F1561" s="156" t="s">
        <v>347</v>
      </c>
      <c r="H1561" s="155" t="s">
        <v>1</v>
      </c>
      <c r="I1561" s="157"/>
      <c r="L1561" s="153"/>
      <c r="M1561" s="158"/>
      <c r="T1561" s="159"/>
      <c r="AT1561" s="155" t="s">
        <v>205</v>
      </c>
      <c r="AU1561" s="155" t="s">
        <v>85</v>
      </c>
      <c r="AV1561" s="12" t="s">
        <v>83</v>
      </c>
      <c r="AW1561" s="12" t="s">
        <v>34</v>
      </c>
      <c r="AX1561" s="12" t="s">
        <v>76</v>
      </c>
      <c r="AY1561" s="155" t="s">
        <v>191</v>
      </c>
    </row>
    <row r="1562" spans="2:65" s="12" customFormat="1">
      <c r="B1562" s="153"/>
      <c r="D1562" s="154" t="s">
        <v>205</v>
      </c>
      <c r="E1562" s="155" t="s">
        <v>1</v>
      </c>
      <c r="F1562" s="156" t="s">
        <v>207</v>
      </c>
      <c r="H1562" s="155" t="s">
        <v>1</v>
      </c>
      <c r="I1562" s="157"/>
      <c r="L1562" s="153"/>
      <c r="M1562" s="158"/>
      <c r="T1562" s="159"/>
      <c r="AT1562" s="155" t="s">
        <v>205</v>
      </c>
      <c r="AU1562" s="155" t="s">
        <v>85</v>
      </c>
      <c r="AV1562" s="12" t="s">
        <v>83</v>
      </c>
      <c r="AW1562" s="12" t="s">
        <v>34</v>
      </c>
      <c r="AX1562" s="12" t="s">
        <v>76</v>
      </c>
      <c r="AY1562" s="155" t="s">
        <v>191</v>
      </c>
    </row>
    <row r="1563" spans="2:65" s="12" customFormat="1">
      <c r="B1563" s="153"/>
      <c r="D1563" s="154" t="s">
        <v>205</v>
      </c>
      <c r="E1563" s="155" t="s">
        <v>1</v>
      </c>
      <c r="F1563" s="156" t="s">
        <v>208</v>
      </c>
      <c r="H1563" s="155" t="s">
        <v>1</v>
      </c>
      <c r="I1563" s="157"/>
      <c r="L1563" s="153"/>
      <c r="M1563" s="158"/>
      <c r="T1563" s="159"/>
      <c r="AT1563" s="155" t="s">
        <v>205</v>
      </c>
      <c r="AU1563" s="155" t="s">
        <v>85</v>
      </c>
      <c r="AV1563" s="12" t="s">
        <v>83</v>
      </c>
      <c r="AW1563" s="12" t="s">
        <v>34</v>
      </c>
      <c r="AX1563" s="12" t="s">
        <v>76</v>
      </c>
      <c r="AY1563" s="155" t="s">
        <v>191</v>
      </c>
    </row>
    <row r="1564" spans="2:65" s="12" customFormat="1">
      <c r="B1564" s="153"/>
      <c r="D1564" s="154" t="s">
        <v>205</v>
      </c>
      <c r="E1564" s="155" t="s">
        <v>1</v>
      </c>
      <c r="F1564" s="156" t="s">
        <v>1362</v>
      </c>
      <c r="H1564" s="155" t="s">
        <v>1</v>
      </c>
      <c r="I1564" s="157"/>
      <c r="L1564" s="153"/>
      <c r="M1564" s="158"/>
      <c r="T1564" s="159"/>
      <c r="AT1564" s="155" t="s">
        <v>205</v>
      </c>
      <c r="AU1564" s="155" t="s">
        <v>85</v>
      </c>
      <c r="AV1564" s="12" t="s">
        <v>83</v>
      </c>
      <c r="AW1564" s="12" t="s">
        <v>34</v>
      </c>
      <c r="AX1564" s="12" t="s">
        <v>76</v>
      </c>
      <c r="AY1564" s="155" t="s">
        <v>191</v>
      </c>
    </row>
    <row r="1565" spans="2:65" s="13" customFormat="1">
      <c r="B1565" s="160"/>
      <c r="D1565" s="154" t="s">
        <v>205</v>
      </c>
      <c r="E1565" s="161" t="s">
        <v>1</v>
      </c>
      <c r="F1565" s="162" t="s">
        <v>1363</v>
      </c>
      <c r="H1565" s="163">
        <v>3.2</v>
      </c>
      <c r="I1565" s="164"/>
      <c r="L1565" s="160"/>
      <c r="M1565" s="165"/>
      <c r="T1565" s="166"/>
      <c r="AT1565" s="161" t="s">
        <v>205</v>
      </c>
      <c r="AU1565" s="161" t="s">
        <v>85</v>
      </c>
      <c r="AV1565" s="13" t="s">
        <v>85</v>
      </c>
      <c r="AW1565" s="13" t="s">
        <v>34</v>
      </c>
      <c r="AX1565" s="13" t="s">
        <v>76</v>
      </c>
      <c r="AY1565" s="161" t="s">
        <v>191</v>
      </c>
    </row>
    <row r="1566" spans="2:65" s="14" customFormat="1">
      <c r="B1566" s="167"/>
      <c r="D1566" s="154" t="s">
        <v>205</v>
      </c>
      <c r="E1566" s="168" t="s">
        <v>1</v>
      </c>
      <c r="F1566" s="169" t="s">
        <v>217</v>
      </c>
      <c r="H1566" s="170">
        <v>3.2</v>
      </c>
      <c r="I1566" s="171"/>
      <c r="L1566" s="167"/>
      <c r="M1566" s="172"/>
      <c r="T1566" s="173"/>
      <c r="AT1566" s="168" t="s">
        <v>205</v>
      </c>
      <c r="AU1566" s="168" t="s">
        <v>85</v>
      </c>
      <c r="AV1566" s="14" t="s">
        <v>200</v>
      </c>
      <c r="AW1566" s="14" t="s">
        <v>34</v>
      </c>
      <c r="AX1566" s="14" t="s">
        <v>83</v>
      </c>
      <c r="AY1566" s="168" t="s">
        <v>191</v>
      </c>
    </row>
    <row r="1567" spans="2:65" s="1" customFormat="1" ht="16.5" customHeight="1">
      <c r="B1567" s="32"/>
      <c r="C1567" s="181" t="s">
        <v>1364</v>
      </c>
      <c r="D1567" s="181" t="s">
        <v>388</v>
      </c>
      <c r="E1567" s="182" t="s">
        <v>1286</v>
      </c>
      <c r="F1567" s="183" t="s">
        <v>1287</v>
      </c>
      <c r="G1567" s="184" t="s">
        <v>271</v>
      </c>
      <c r="H1567" s="185">
        <v>1E-3</v>
      </c>
      <c r="I1567" s="186"/>
      <c r="J1567" s="187">
        <f>ROUND(I1567*H1567,2)</f>
        <v>0</v>
      </c>
      <c r="K1567" s="183" t="s">
        <v>199</v>
      </c>
      <c r="L1567" s="188"/>
      <c r="M1567" s="189" t="s">
        <v>1</v>
      </c>
      <c r="N1567" s="190" t="s">
        <v>41</v>
      </c>
      <c r="P1567" s="145">
        <f>O1567*H1567</f>
        <v>0</v>
      </c>
      <c r="Q1567" s="145">
        <v>1</v>
      </c>
      <c r="R1567" s="145">
        <f>Q1567*H1567</f>
        <v>1E-3</v>
      </c>
      <c r="S1567" s="145">
        <v>0</v>
      </c>
      <c r="T1567" s="146">
        <f>S1567*H1567</f>
        <v>0</v>
      </c>
      <c r="AR1567" s="147" t="s">
        <v>414</v>
      </c>
      <c r="AT1567" s="147" t="s">
        <v>388</v>
      </c>
      <c r="AU1567" s="147" t="s">
        <v>85</v>
      </c>
      <c r="AY1567" s="17" t="s">
        <v>191</v>
      </c>
      <c r="BE1567" s="148">
        <f>IF(N1567="základní",J1567,0)</f>
        <v>0</v>
      </c>
      <c r="BF1567" s="148">
        <f>IF(N1567="snížená",J1567,0)</f>
        <v>0</v>
      </c>
      <c r="BG1567" s="148">
        <f>IF(N1567="zákl. přenesená",J1567,0)</f>
        <v>0</v>
      </c>
      <c r="BH1567" s="148">
        <f>IF(N1567="sníž. přenesená",J1567,0)</f>
        <v>0</v>
      </c>
      <c r="BI1567" s="148">
        <f>IF(N1567="nulová",J1567,0)</f>
        <v>0</v>
      </c>
      <c r="BJ1567" s="17" t="s">
        <v>83</v>
      </c>
      <c r="BK1567" s="148">
        <f>ROUND(I1567*H1567,2)</f>
        <v>0</v>
      </c>
      <c r="BL1567" s="17" t="s">
        <v>224</v>
      </c>
      <c r="BM1567" s="147" t="s">
        <v>1365</v>
      </c>
    </row>
    <row r="1568" spans="2:65" s="13" customFormat="1">
      <c r="B1568" s="160"/>
      <c r="D1568" s="154" t="s">
        <v>205</v>
      </c>
      <c r="F1568" s="162" t="s">
        <v>1366</v>
      </c>
      <c r="H1568" s="163">
        <v>1E-3</v>
      </c>
      <c r="I1568" s="164"/>
      <c r="L1568" s="160"/>
      <c r="M1568" s="165"/>
      <c r="T1568" s="166"/>
      <c r="AT1568" s="161" t="s">
        <v>205</v>
      </c>
      <c r="AU1568" s="161" t="s">
        <v>85</v>
      </c>
      <c r="AV1568" s="13" t="s">
        <v>85</v>
      </c>
      <c r="AW1568" s="13" t="s">
        <v>4</v>
      </c>
      <c r="AX1568" s="13" t="s">
        <v>83</v>
      </c>
      <c r="AY1568" s="161" t="s">
        <v>191</v>
      </c>
    </row>
    <row r="1569" spans="2:65" s="1" customFormat="1" ht="26.45" customHeight="1">
      <c r="B1569" s="32"/>
      <c r="C1569" s="136" t="s">
        <v>1367</v>
      </c>
      <c r="D1569" s="136" t="s">
        <v>195</v>
      </c>
      <c r="E1569" s="137" t="s">
        <v>1368</v>
      </c>
      <c r="F1569" s="138" t="s">
        <v>1369</v>
      </c>
      <c r="G1569" s="139" t="s">
        <v>289</v>
      </c>
      <c r="H1569" s="140">
        <v>6.4</v>
      </c>
      <c r="I1569" s="141"/>
      <c r="J1569" s="142">
        <f>ROUND(I1569*H1569,2)</f>
        <v>0</v>
      </c>
      <c r="K1569" s="138" t="s">
        <v>199</v>
      </c>
      <c r="L1569" s="32"/>
      <c r="M1569" s="143" t="s">
        <v>1</v>
      </c>
      <c r="N1569" s="144" t="s">
        <v>41</v>
      </c>
      <c r="P1569" s="145">
        <f>O1569*H1569</f>
        <v>0</v>
      </c>
      <c r="Q1569" s="145">
        <v>8.8000000000000003E-4</v>
      </c>
      <c r="R1569" s="145">
        <f>Q1569*H1569</f>
        <v>5.6320000000000007E-3</v>
      </c>
      <c r="S1569" s="145">
        <v>0</v>
      </c>
      <c r="T1569" s="146">
        <f>S1569*H1569</f>
        <v>0</v>
      </c>
      <c r="AR1569" s="147" t="s">
        <v>224</v>
      </c>
      <c r="AT1569" s="147" t="s">
        <v>195</v>
      </c>
      <c r="AU1569" s="147" t="s">
        <v>85</v>
      </c>
      <c r="AY1569" s="17" t="s">
        <v>191</v>
      </c>
      <c r="BE1569" s="148">
        <f>IF(N1569="základní",J1569,0)</f>
        <v>0</v>
      </c>
      <c r="BF1569" s="148">
        <f>IF(N1569="snížená",J1569,0)</f>
        <v>0</v>
      </c>
      <c r="BG1569" s="148">
        <f>IF(N1569="zákl. přenesená",J1569,0)</f>
        <v>0</v>
      </c>
      <c r="BH1569" s="148">
        <f>IF(N1569="sníž. přenesená",J1569,0)</f>
        <v>0</v>
      </c>
      <c r="BI1569" s="148">
        <f>IF(N1569="nulová",J1569,0)</f>
        <v>0</v>
      </c>
      <c r="BJ1569" s="17" t="s">
        <v>83</v>
      </c>
      <c r="BK1569" s="148">
        <f>ROUND(I1569*H1569,2)</f>
        <v>0</v>
      </c>
      <c r="BL1569" s="17" t="s">
        <v>224</v>
      </c>
      <c r="BM1569" s="147" t="s">
        <v>1370</v>
      </c>
    </row>
    <row r="1570" spans="2:65" s="1" customFormat="1">
      <c r="B1570" s="32"/>
      <c r="D1570" s="149" t="s">
        <v>203</v>
      </c>
      <c r="F1570" s="150" t="s">
        <v>1371</v>
      </c>
      <c r="I1570" s="151"/>
      <c r="L1570" s="32"/>
      <c r="M1570" s="152"/>
      <c r="T1570" s="56"/>
      <c r="AT1570" s="17" t="s">
        <v>203</v>
      </c>
      <c r="AU1570" s="17" t="s">
        <v>85</v>
      </c>
    </row>
    <row r="1571" spans="2:65" s="1" customFormat="1" ht="55.15" customHeight="1">
      <c r="B1571" s="32"/>
      <c r="C1571" s="181" t="s">
        <v>1372</v>
      </c>
      <c r="D1571" s="181" t="s">
        <v>388</v>
      </c>
      <c r="E1571" s="182" t="s">
        <v>1373</v>
      </c>
      <c r="F1571" s="183" t="s">
        <v>1374</v>
      </c>
      <c r="G1571" s="184" t="s">
        <v>289</v>
      </c>
      <c r="H1571" s="185">
        <v>3.73</v>
      </c>
      <c r="I1571" s="186"/>
      <c r="J1571" s="187">
        <f>ROUND(I1571*H1571,2)</f>
        <v>0</v>
      </c>
      <c r="K1571" s="183" t="s">
        <v>199</v>
      </c>
      <c r="L1571" s="188"/>
      <c r="M1571" s="189" t="s">
        <v>1</v>
      </c>
      <c r="N1571" s="190" t="s">
        <v>41</v>
      </c>
      <c r="P1571" s="145">
        <f>O1571*H1571</f>
        <v>0</v>
      </c>
      <c r="Q1571" s="145">
        <v>4.4999999999999997E-3</v>
      </c>
      <c r="R1571" s="145">
        <f>Q1571*H1571</f>
        <v>1.6784999999999998E-2</v>
      </c>
      <c r="S1571" s="145">
        <v>0</v>
      </c>
      <c r="T1571" s="146">
        <f>S1571*H1571</f>
        <v>0</v>
      </c>
      <c r="AR1571" s="147" t="s">
        <v>414</v>
      </c>
      <c r="AT1571" s="147" t="s">
        <v>388</v>
      </c>
      <c r="AU1571" s="147" t="s">
        <v>85</v>
      </c>
      <c r="AY1571" s="17" t="s">
        <v>191</v>
      </c>
      <c r="BE1571" s="148">
        <f>IF(N1571="základní",J1571,0)</f>
        <v>0</v>
      </c>
      <c r="BF1571" s="148">
        <f>IF(N1571="snížená",J1571,0)</f>
        <v>0</v>
      </c>
      <c r="BG1571" s="148">
        <f>IF(N1571="zákl. přenesená",J1571,0)</f>
        <v>0</v>
      </c>
      <c r="BH1571" s="148">
        <f>IF(N1571="sníž. přenesená",J1571,0)</f>
        <v>0</v>
      </c>
      <c r="BI1571" s="148">
        <f>IF(N1571="nulová",J1571,0)</f>
        <v>0</v>
      </c>
      <c r="BJ1571" s="17" t="s">
        <v>83</v>
      </c>
      <c r="BK1571" s="148">
        <f>ROUND(I1571*H1571,2)</f>
        <v>0</v>
      </c>
      <c r="BL1571" s="17" t="s">
        <v>224</v>
      </c>
      <c r="BM1571" s="147" t="s">
        <v>1375</v>
      </c>
    </row>
    <row r="1572" spans="2:65" s="12" customFormat="1">
      <c r="B1572" s="153"/>
      <c r="D1572" s="154" t="s">
        <v>205</v>
      </c>
      <c r="E1572" s="155" t="s">
        <v>1</v>
      </c>
      <c r="F1572" s="156" t="s">
        <v>347</v>
      </c>
      <c r="H1572" s="155" t="s">
        <v>1</v>
      </c>
      <c r="I1572" s="157"/>
      <c r="L1572" s="153"/>
      <c r="M1572" s="158"/>
      <c r="T1572" s="159"/>
      <c r="AT1572" s="155" t="s">
        <v>205</v>
      </c>
      <c r="AU1572" s="155" t="s">
        <v>85</v>
      </c>
      <c r="AV1572" s="12" t="s">
        <v>83</v>
      </c>
      <c r="AW1572" s="12" t="s">
        <v>34</v>
      </c>
      <c r="AX1572" s="12" t="s">
        <v>76</v>
      </c>
      <c r="AY1572" s="155" t="s">
        <v>191</v>
      </c>
    </row>
    <row r="1573" spans="2:65" s="12" customFormat="1">
      <c r="B1573" s="153"/>
      <c r="D1573" s="154" t="s">
        <v>205</v>
      </c>
      <c r="E1573" s="155" t="s">
        <v>1</v>
      </c>
      <c r="F1573" s="156" t="s">
        <v>207</v>
      </c>
      <c r="H1573" s="155" t="s">
        <v>1</v>
      </c>
      <c r="I1573" s="157"/>
      <c r="L1573" s="153"/>
      <c r="M1573" s="158"/>
      <c r="T1573" s="159"/>
      <c r="AT1573" s="155" t="s">
        <v>205</v>
      </c>
      <c r="AU1573" s="155" t="s">
        <v>85</v>
      </c>
      <c r="AV1573" s="12" t="s">
        <v>83</v>
      </c>
      <c r="AW1573" s="12" t="s">
        <v>34</v>
      </c>
      <c r="AX1573" s="12" t="s">
        <v>76</v>
      </c>
      <c r="AY1573" s="155" t="s">
        <v>191</v>
      </c>
    </row>
    <row r="1574" spans="2:65" s="12" customFormat="1">
      <c r="B1574" s="153"/>
      <c r="D1574" s="154" t="s">
        <v>205</v>
      </c>
      <c r="E1574" s="155" t="s">
        <v>1</v>
      </c>
      <c r="F1574" s="156" t="s">
        <v>208</v>
      </c>
      <c r="H1574" s="155" t="s">
        <v>1</v>
      </c>
      <c r="I1574" s="157"/>
      <c r="L1574" s="153"/>
      <c r="M1574" s="158"/>
      <c r="T1574" s="159"/>
      <c r="AT1574" s="155" t="s">
        <v>205</v>
      </c>
      <c r="AU1574" s="155" t="s">
        <v>85</v>
      </c>
      <c r="AV1574" s="12" t="s">
        <v>83</v>
      </c>
      <c r="AW1574" s="12" t="s">
        <v>34</v>
      </c>
      <c r="AX1574" s="12" t="s">
        <v>76</v>
      </c>
      <c r="AY1574" s="155" t="s">
        <v>191</v>
      </c>
    </row>
    <row r="1575" spans="2:65" s="12" customFormat="1">
      <c r="B1575" s="153"/>
      <c r="D1575" s="154" t="s">
        <v>205</v>
      </c>
      <c r="E1575" s="155" t="s">
        <v>1</v>
      </c>
      <c r="F1575" s="156" t="s">
        <v>1362</v>
      </c>
      <c r="H1575" s="155" t="s">
        <v>1</v>
      </c>
      <c r="I1575" s="157"/>
      <c r="L1575" s="153"/>
      <c r="M1575" s="158"/>
      <c r="T1575" s="159"/>
      <c r="AT1575" s="155" t="s">
        <v>205</v>
      </c>
      <c r="AU1575" s="155" t="s">
        <v>85</v>
      </c>
      <c r="AV1575" s="12" t="s">
        <v>83</v>
      </c>
      <c r="AW1575" s="12" t="s">
        <v>34</v>
      </c>
      <c r="AX1575" s="12" t="s">
        <v>76</v>
      </c>
      <c r="AY1575" s="155" t="s">
        <v>191</v>
      </c>
    </row>
    <row r="1576" spans="2:65" s="13" customFormat="1">
      <c r="B1576" s="160"/>
      <c r="D1576" s="154" t="s">
        <v>205</v>
      </c>
      <c r="E1576" s="161" t="s">
        <v>1</v>
      </c>
      <c r="F1576" s="162" t="s">
        <v>1363</v>
      </c>
      <c r="H1576" s="163">
        <v>3.2</v>
      </c>
      <c r="I1576" s="164"/>
      <c r="L1576" s="160"/>
      <c r="M1576" s="165"/>
      <c r="T1576" s="166"/>
      <c r="AT1576" s="161" t="s">
        <v>205</v>
      </c>
      <c r="AU1576" s="161" t="s">
        <v>85</v>
      </c>
      <c r="AV1576" s="13" t="s">
        <v>85</v>
      </c>
      <c r="AW1576" s="13" t="s">
        <v>34</v>
      </c>
      <c r="AX1576" s="13" t="s">
        <v>76</v>
      </c>
      <c r="AY1576" s="161" t="s">
        <v>191</v>
      </c>
    </row>
    <row r="1577" spans="2:65" s="14" customFormat="1">
      <c r="B1577" s="167"/>
      <c r="D1577" s="154" t="s">
        <v>205</v>
      </c>
      <c r="E1577" s="168" t="s">
        <v>1</v>
      </c>
      <c r="F1577" s="169" t="s">
        <v>217</v>
      </c>
      <c r="H1577" s="170">
        <v>3.2</v>
      </c>
      <c r="I1577" s="171"/>
      <c r="L1577" s="167"/>
      <c r="M1577" s="172"/>
      <c r="T1577" s="173"/>
      <c r="AT1577" s="168" t="s">
        <v>205</v>
      </c>
      <c r="AU1577" s="168" t="s">
        <v>85</v>
      </c>
      <c r="AV1577" s="14" t="s">
        <v>200</v>
      </c>
      <c r="AW1577" s="14" t="s">
        <v>34</v>
      </c>
      <c r="AX1577" s="14" t="s">
        <v>83</v>
      </c>
      <c r="AY1577" s="168" t="s">
        <v>191</v>
      </c>
    </row>
    <row r="1578" spans="2:65" s="13" customFormat="1">
      <c r="B1578" s="160"/>
      <c r="D1578" s="154" t="s">
        <v>205</v>
      </c>
      <c r="F1578" s="162" t="s">
        <v>1376</v>
      </c>
      <c r="H1578" s="163">
        <v>3.73</v>
      </c>
      <c r="I1578" s="164"/>
      <c r="L1578" s="160"/>
      <c r="M1578" s="165"/>
      <c r="T1578" s="166"/>
      <c r="AT1578" s="161" t="s">
        <v>205</v>
      </c>
      <c r="AU1578" s="161" t="s">
        <v>85</v>
      </c>
      <c r="AV1578" s="13" t="s">
        <v>85</v>
      </c>
      <c r="AW1578" s="13" t="s">
        <v>4</v>
      </c>
      <c r="AX1578" s="13" t="s">
        <v>83</v>
      </c>
      <c r="AY1578" s="161" t="s">
        <v>191</v>
      </c>
    </row>
    <row r="1579" spans="2:65" s="1" customFormat="1" ht="48" customHeight="1">
      <c r="B1579" s="32"/>
      <c r="C1579" s="181" t="s">
        <v>1377</v>
      </c>
      <c r="D1579" s="181" t="s">
        <v>388</v>
      </c>
      <c r="E1579" s="182" t="s">
        <v>1378</v>
      </c>
      <c r="F1579" s="183" t="s">
        <v>1379</v>
      </c>
      <c r="G1579" s="184" t="s">
        <v>289</v>
      </c>
      <c r="H1579" s="185">
        <v>3.73</v>
      </c>
      <c r="I1579" s="186"/>
      <c r="J1579" s="187">
        <f>ROUND(I1579*H1579,2)</f>
        <v>0</v>
      </c>
      <c r="K1579" s="183" t="s">
        <v>199</v>
      </c>
      <c r="L1579" s="188"/>
      <c r="M1579" s="189" t="s">
        <v>1</v>
      </c>
      <c r="N1579" s="190" t="s">
        <v>41</v>
      </c>
      <c r="P1579" s="145">
        <f>O1579*H1579</f>
        <v>0</v>
      </c>
      <c r="Q1579" s="145">
        <v>5.0000000000000001E-3</v>
      </c>
      <c r="R1579" s="145">
        <f>Q1579*H1579</f>
        <v>1.865E-2</v>
      </c>
      <c r="S1579" s="145">
        <v>0</v>
      </c>
      <c r="T1579" s="146">
        <f>S1579*H1579</f>
        <v>0</v>
      </c>
      <c r="AR1579" s="147" t="s">
        <v>414</v>
      </c>
      <c r="AT1579" s="147" t="s">
        <v>388</v>
      </c>
      <c r="AU1579" s="147" t="s">
        <v>85</v>
      </c>
      <c r="AY1579" s="17" t="s">
        <v>191</v>
      </c>
      <c r="BE1579" s="148">
        <f>IF(N1579="základní",J1579,0)</f>
        <v>0</v>
      </c>
      <c r="BF1579" s="148">
        <f>IF(N1579="snížená",J1579,0)</f>
        <v>0</v>
      </c>
      <c r="BG1579" s="148">
        <f>IF(N1579="zákl. přenesená",J1579,0)</f>
        <v>0</v>
      </c>
      <c r="BH1579" s="148">
        <f>IF(N1579="sníž. přenesená",J1579,0)</f>
        <v>0</v>
      </c>
      <c r="BI1579" s="148">
        <f>IF(N1579="nulová",J1579,0)</f>
        <v>0</v>
      </c>
      <c r="BJ1579" s="17" t="s">
        <v>83</v>
      </c>
      <c r="BK1579" s="148">
        <f>ROUND(I1579*H1579,2)</f>
        <v>0</v>
      </c>
      <c r="BL1579" s="17" t="s">
        <v>224</v>
      </c>
      <c r="BM1579" s="147" t="s">
        <v>1380</v>
      </c>
    </row>
    <row r="1580" spans="2:65" s="12" customFormat="1">
      <c r="B1580" s="153"/>
      <c r="D1580" s="154" t="s">
        <v>205</v>
      </c>
      <c r="E1580" s="155" t="s">
        <v>1</v>
      </c>
      <c r="F1580" s="156" t="s">
        <v>347</v>
      </c>
      <c r="H1580" s="155" t="s">
        <v>1</v>
      </c>
      <c r="I1580" s="157"/>
      <c r="L1580" s="153"/>
      <c r="M1580" s="158"/>
      <c r="T1580" s="159"/>
      <c r="AT1580" s="155" t="s">
        <v>205</v>
      </c>
      <c r="AU1580" s="155" t="s">
        <v>85</v>
      </c>
      <c r="AV1580" s="12" t="s">
        <v>83</v>
      </c>
      <c r="AW1580" s="12" t="s">
        <v>34</v>
      </c>
      <c r="AX1580" s="12" t="s">
        <v>76</v>
      </c>
      <c r="AY1580" s="155" t="s">
        <v>191</v>
      </c>
    </row>
    <row r="1581" spans="2:65" s="12" customFormat="1">
      <c r="B1581" s="153"/>
      <c r="D1581" s="154" t="s">
        <v>205</v>
      </c>
      <c r="E1581" s="155" t="s">
        <v>1</v>
      </c>
      <c r="F1581" s="156" t="s">
        <v>207</v>
      </c>
      <c r="H1581" s="155" t="s">
        <v>1</v>
      </c>
      <c r="I1581" s="157"/>
      <c r="L1581" s="153"/>
      <c r="M1581" s="158"/>
      <c r="T1581" s="159"/>
      <c r="AT1581" s="155" t="s">
        <v>205</v>
      </c>
      <c r="AU1581" s="155" t="s">
        <v>85</v>
      </c>
      <c r="AV1581" s="12" t="s">
        <v>83</v>
      </c>
      <c r="AW1581" s="12" t="s">
        <v>34</v>
      </c>
      <c r="AX1581" s="12" t="s">
        <v>76</v>
      </c>
      <c r="AY1581" s="155" t="s">
        <v>191</v>
      </c>
    </row>
    <row r="1582" spans="2:65" s="12" customFormat="1">
      <c r="B1582" s="153"/>
      <c r="D1582" s="154" t="s">
        <v>205</v>
      </c>
      <c r="E1582" s="155" t="s">
        <v>1</v>
      </c>
      <c r="F1582" s="156" t="s">
        <v>208</v>
      </c>
      <c r="H1582" s="155" t="s">
        <v>1</v>
      </c>
      <c r="I1582" s="157"/>
      <c r="L1582" s="153"/>
      <c r="M1582" s="158"/>
      <c r="T1582" s="159"/>
      <c r="AT1582" s="155" t="s">
        <v>205</v>
      </c>
      <c r="AU1582" s="155" t="s">
        <v>85</v>
      </c>
      <c r="AV1582" s="12" t="s">
        <v>83</v>
      </c>
      <c r="AW1582" s="12" t="s">
        <v>34</v>
      </c>
      <c r="AX1582" s="12" t="s">
        <v>76</v>
      </c>
      <c r="AY1582" s="155" t="s">
        <v>191</v>
      </c>
    </row>
    <row r="1583" spans="2:65" s="12" customFormat="1">
      <c r="B1583" s="153"/>
      <c r="D1583" s="154" t="s">
        <v>205</v>
      </c>
      <c r="E1583" s="155" t="s">
        <v>1</v>
      </c>
      <c r="F1583" s="156" t="s">
        <v>1362</v>
      </c>
      <c r="H1583" s="155" t="s">
        <v>1</v>
      </c>
      <c r="I1583" s="157"/>
      <c r="L1583" s="153"/>
      <c r="M1583" s="158"/>
      <c r="T1583" s="159"/>
      <c r="AT1583" s="155" t="s">
        <v>205</v>
      </c>
      <c r="AU1583" s="155" t="s">
        <v>85</v>
      </c>
      <c r="AV1583" s="12" t="s">
        <v>83</v>
      </c>
      <c r="AW1583" s="12" t="s">
        <v>34</v>
      </c>
      <c r="AX1583" s="12" t="s">
        <v>76</v>
      </c>
      <c r="AY1583" s="155" t="s">
        <v>191</v>
      </c>
    </row>
    <row r="1584" spans="2:65" s="13" customFormat="1">
      <c r="B1584" s="160"/>
      <c r="D1584" s="154" t="s">
        <v>205</v>
      </c>
      <c r="E1584" s="161" t="s">
        <v>1</v>
      </c>
      <c r="F1584" s="162" t="s">
        <v>1363</v>
      </c>
      <c r="H1584" s="163">
        <v>3.2</v>
      </c>
      <c r="I1584" s="164"/>
      <c r="L1584" s="160"/>
      <c r="M1584" s="165"/>
      <c r="T1584" s="166"/>
      <c r="AT1584" s="161" t="s">
        <v>205</v>
      </c>
      <c r="AU1584" s="161" t="s">
        <v>85</v>
      </c>
      <c r="AV1584" s="13" t="s">
        <v>85</v>
      </c>
      <c r="AW1584" s="13" t="s">
        <v>34</v>
      </c>
      <c r="AX1584" s="13" t="s">
        <v>76</v>
      </c>
      <c r="AY1584" s="161" t="s">
        <v>191</v>
      </c>
    </row>
    <row r="1585" spans="2:65" s="14" customFormat="1">
      <c r="B1585" s="167"/>
      <c r="D1585" s="154" t="s">
        <v>205</v>
      </c>
      <c r="E1585" s="168" t="s">
        <v>1</v>
      </c>
      <c r="F1585" s="169" t="s">
        <v>217</v>
      </c>
      <c r="H1585" s="170">
        <v>3.2</v>
      </c>
      <c r="I1585" s="171"/>
      <c r="L1585" s="167"/>
      <c r="M1585" s="172"/>
      <c r="T1585" s="173"/>
      <c r="AT1585" s="168" t="s">
        <v>205</v>
      </c>
      <c r="AU1585" s="168" t="s">
        <v>85</v>
      </c>
      <c r="AV1585" s="14" t="s">
        <v>200</v>
      </c>
      <c r="AW1585" s="14" t="s">
        <v>34</v>
      </c>
      <c r="AX1585" s="14" t="s">
        <v>83</v>
      </c>
      <c r="AY1585" s="168" t="s">
        <v>191</v>
      </c>
    </row>
    <row r="1586" spans="2:65" s="13" customFormat="1">
      <c r="B1586" s="160"/>
      <c r="D1586" s="154" t="s">
        <v>205</v>
      </c>
      <c r="F1586" s="162" t="s">
        <v>1376</v>
      </c>
      <c r="H1586" s="163">
        <v>3.73</v>
      </c>
      <c r="I1586" s="164"/>
      <c r="L1586" s="160"/>
      <c r="M1586" s="165"/>
      <c r="T1586" s="166"/>
      <c r="AT1586" s="161" t="s">
        <v>205</v>
      </c>
      <c r="AU1586" s="161" t="s">
        <v>85</v>
      </c>
      <c r="AV1586" s="13" t="s">
        <v>85</v>
      </c>
      <c r="AW1586" s="13" t="s">
        <v>4</v>
      </c>
      <c r="AX1586" s="13" t="s">
        <v>83</v>
      </c>
      <c r="AY1586" s="161" t="s">
        <v>191</v>
      </c>
    </row>
    <row r="1587" spans="2:65" s="1" customFormat="1" ht="26.45" customHeight="1">
      <c r="B1587" s="32"/>
      <c r="C1587" s="136" t="s">
        <v>1381</v>
      </c>
      <c r="D1587" s="136" t="s">
        <v>195</v>
      </c>
      <c r="E1587" s="137" t="s">
        <v>1382</v>
      </c>
      <c r="F1587" s="138" t="s">
        <v>1383</v>
      </c>
      <c r="G1587" s="139" t="s">
        <v>271</v>
      </c>
      <c r="H1587" s="140">
        <v>4.2000000000000003E-2</v>
      </c>
      <c r="I1587" s="141"/>
      <c r="J1587" s="142">
        <f>ROUND(I1587*H1587,2)</f>
        <v>0</v>
      </c>
      <c r="K1587" s="138" t="s">
        <v>199</v>
      </c>
      <c r="L1587" s="32"/>
      <c r="M1587" s="143" t="s">
        <v>1</v>
      </c>
      <c r="N1587" s="144" t="s">
        <v>41</v>
      </c>
      <c r="P1587" s="145">
        <f>O1587*H1587</f>
        <v>0</v>
      </c>
      <c r="Q1587" s="145">
        <v>0</v>
      </c>
      <c r="R1587" s="145">
        <f>Q1587*H1587</f>
        <v>0</v>
      </c>
      <c r="S1587" s="145">
        <v>0</v>
      </c>
      <c r="T1587" s="146">
        <f>S1587*H1587</f>
        <v>0</v>
      </c>
      <c r="AR1587" s="147" t="s">
        <v>224</v>
      </c>
      <c r="AT1587" s="147" t="s">
        <v>195</v>
      </c>
      <c r="AU1587" s="147" t="s">
        <v>85</v>
      </c>
      <c r="AY1587" s="17" t="s">
        <v>191</v>
      </c>
      <c r="BE1587" s="148">
        <f>IF(N1587="základní",J1587,0)</f>
        <v>0</v>
      </c>
      <c r="BF1587" s="148">
        <f>IF(N1587="snížená",J1587,0)</f>
        <v>0</v>
      </c>
      <c r="BG1587" s="148">
        <f>IF(N1587="zákl. přenesená",J1587,0)</f>
        <v>0</v>
      </c>
      <c r="BH1587" s="148">
        <f>IF(N1587="sníž. přenesená",J1587,0)</f>
        <v>0</v>
      </c>
      <c r="BI1587" s="148">
        <f>IF(N1587="nulová",J1587,0)</f>
        <v>0</v>
      </c>
      <c r="BJ1587" s="17" t="s">
        <v>83</v>
      </c>
      <c r="BK1587" s="148">
        <f>ROUND(I1587*H1587,2)</f>
        <v>0</v>
      </c>
      <c r="BL1587" s="17" t="s">
        <v>224</v>
      </c>
      <c r="BM1587" s="147" t="s">
        <v>1384</v>
      </c>
    </row>
    <row r="1588" spans="2:65" s="1" customFormat="1">
      <c r="B1588" s="32"/>
      <c r="D1588" s="149" t="s">
        <v>203</v>
      </c>
      <c r="F1588" s="150" t="s">
        <v>1385</v>
      </c>
      <c r="I1588" s="151"/>
      <c r="L1588" s="32"/>
      <c r="M1588" s="152"/>
      <c r="T1588" s="56"/>
      <c r="AT1588" s="17" t="s">
        <v>203</v>
      </c>
      <c r="AU1588" s="17" t="s">
        <v>85</v>
      </c>
    </row>
    <row r="1589" spans="2:65" s="11" customFormat="1" ht="22.9" customHeight="1">
      <c r="B1589" s="124"/>
      <c r="D1589" s="125" t="s">
        <v>75</v>
      </c>
      <c r="E1589" s="134" t="s">
        <v>1386</v>
      </c>
      <c r="F1589" s="134" t="s">
        <v>1387</v>
      </c>
      <c r="I1589" s="127"/>
      <c r="J1589" s="135">
        <f>BK1589</f>
        <v>0</v>
      </c>
      <c r="L1589" s="124"/>
      <c r="M1589" s="129"/>
      <c r="P1589" s="130">
        <f>SUM(P1590:P1675)</f>
        <v>0</v>
      </c>
      <c r="R1589" s="130">
        <f>SUM(R1590:R1675)</f>
        <v>8.0441930000000009E-2</v>
      </c>
      <c r="T1589" s="131">
        <f>SUM(T1590:T1675)</f>
        <v>0</v>
      </c>
      <c r="AR1589" s="125" t="s">
        <v>85</v>
      </c>
      <c r="AT1589" s="132" t="s">
        <v>75</v>
      </c>
      <c r="AU1589" s="132" t="s">
        <v>83</v>
      </c>
      <c r="AY1589" s="125" t="s">
        <v>191</v>
      </c>
      <c r="BK1589" s="133">
        <f>SUM(BK1590:BK1675)</f>
        <v>0</v>
      </c>
    </row>
    <row r="1590" spans="2:65" s="1" customFormat="1" ht="26.45" customHeight="1">
      <c r="B1590" s="32"/>
      <c r="C1590" s="136" t="s">
        <v>1388</v>
      </c>
      <c r="D1590" s="136" t="s">
        <v>195</v>
      </c>
      <c r="E1590" s="137" t="s">
        <v>1389</v>
      </c>
      <c r="F1590" s="138" t="s">
        <v>1390</v>
      </c>
      <c r="G1590" s="139" t="s">
        <v>289</v>
      </c>
      <c r="H1590" s="140">
        <v>77.75</v>
      </c>
      <c r="I1590" s="141"/>
      <c r="J1590" s="142">
        <f>ROUND(I1590*H1590,2)</f>
        <v>0</v>
      </c>
      <c r="K1590" s="138" t="s">
        <v>199</v>
      </c>
      <c r="L1590" s="32"/>
      <c r="M1590" s="143" t="s">
        <v>1</v>
      </c>
      <c r="N1590" s="144" t="s">
        <v>41</v>
      </c>
      <c r="P1590" s="145">
        <f>O1590*H1590</f>
        <v>0</v>
      </c>
      <c r="Q1590" s="145">
        <v>0</v>
      </c>
      <c r="R1590" s="145">
        <f>Q1590*H1590</f>
        <v>0</v>
      </c>
      <c r="S1590" s="145">
        <v>0</v>
      </c>
      <c r="T1590" s="146">
        <f>S1590*H1590</f>
        <v>0</v>
      </c>
      <c r="AR1590" s="147" t="s">
        <v>224</v>
      </c>
      <c r="AT1590" s="147" t="s">
        <v>195</v>
      </c>
      <c r="AU1590" s="147" t="s">
        <v>85</v>
      </c>
      <c r="AY1590" s="17" t="s">
        <v>191</v>
      </c>
      <c r="BE1590" s="148">
        <f>IF(N1590="základní",J1590,0)</f>
        <v>0</v>
      </c>
      <c r="BF1590" s="148">
        <f>IF(N1590="snížená",J1590,0)</f>
        <v>0</v>
      </c>
      <c r="BG1590" s="148">
        <f>IF(N1590="zákl. přenesená",J1590,0)</f>
        <v>0</v>
      </c>
      <c r="BH1590" s="148">
        <f>IF(N1590="sníž. přenesená",J1590,0)</f>
        <v>0</v>
      </c>
      <c r="BI1590" s="148">
        <f>IF(N1590="nulová",J1590,0)</f>
        <v>0</v>
      </c>
      <c r="BJ1590" s="17" t="s">
        <v>83</v>
      </c>
      <c r="BK1590" s="148">
        <f>ROUND(I1590*H1590,2)</f>
        <v>0</v>
      </c>
      <c r="BL1590" s="17" t="s">
        <v>224</v>
      </c>
      <c r="BM1590" s="147" t="s">
        <v>1391</v>
      </c>
    </row>
    <row r="1591" spans="2:65" s="1" customFormat="1">
      <c r="B1591" s="32"/>
      <c r="D1591" s="149" t="s">
        <v>203</v>
      </c>
      <c r="F1591" s="150" t="s">
        <v>1392</v>
      </c>
      <c r="I1591" s="151"/>
      <c r="L1591" s="32"/>
      <c r="M1591" s="152"/>
      <c r="T1591" s="56"/>
      <c r="AT1591" s="17" t="s">
        <v>203</v>
      </c>
      <c r="AU1591" s="17" t="s">
        <v>85</v>
      </c>
    </row>
    <row r="1592" spans="2:65" s="1" customFormat="1" ht="26.45" customHeight="1">
      <c r="B1592" s="32"/>
      <c r="C1592" s="181" t="s">
        <v>1393</v>
      </c>
      <c r="D1592" s="181" t="s">
        <v>388</v>
      </c>
      <c r="E1592" s="182" t="s">
        <v>1394</v>
      </c>
      <c r="F1592" s="183" t="s">
        <v>1395</v>
      </c>
      <c r="G1592" s="184" t="s">
        <v>289</v>
      </c>
      <c r="H1592" s="185">
        <v>4.2530000000000001</v>
      </c>
      <c r="I1592" s="186"/>
      <c r="J1592" s="187">
        <f>ROUND(I1592*H1592,2)</f>
        <v>0</v>
      </c>
      <c r="K1592" s="183" t="s">
        <v>199</v>
      </c>
      <c r="L1592" s="188"/>
      <c r="M1592" s="189" t="s">
        <v>1</v>
      </c>
      <c r="N1592" s="190" t="s">
        <v>41</v>
      </c>
      <c r="P1592" s="145">
        <f>O1592*H1592</f>
        <v>0</v>
      </c>
      <c r="Q1592" s="145">
        <v>2.5999999999999998E-4</v>
      </c>
      <c r="R1592" s="145">
        <f>Q1592*H1592</f>
        <v>1.10578E-3</v>
      </c>
      <c r="S1592" s="145">
        <v>0</v>
      </c>
      <c r="T1592" s="146">
        <f>S1592*H1592</f>
        <v>0</v>
      </c>
      <c r="AR1592" s="147" t="s">
        <v>414</v>
      </c>
      <c r="AT1592" s="147" t="s">
        <v>388</v>
      </c>
      <c r="AU1592" s="147" t="s">
        <v>85</v>
      </c>
      <c r="AY1592" s="17" t="s">
        <v>191</v>
      </c>
      <c r="BE1592" s="148">
        <f>IF(N1592="základní",J1592,0)</f>
        <v>0</v>
      </c>
      <c r="BF1592" s="148">
        <f>IF(N1592="snížená",J1592,0)</f>
        <v>0</v>
      </c>
      <c r="BG1592" s="148">
        <f>IF(N1592="zákl. přenesená",J1592,0)</f>
        <v>0</v>
      </c>
      <c r="BH1592" s="148">
        <f>IF(N1592="sníž. přenesená",J1592,0)</f>
        <v>0</v>
      </c>
      <c r="BI1592" s="148">
        <f>IF(N1592="nulová",J1592,0)</f>
        <v>0</v>
      </c>
      <c r="BJ1592" s="17" t="s">
        <v>83</v>
      </c>
      <c r="BK1592" s="148">
        <f>ROUND(I1592*H1592,2)</f>
        <v>0</v>
      </c>
      <c r="BL1592" s="17" t="s">
        <v>224</v>
      </c>
      <c r="BM1592" s="147" t="s">
        <v>1396</v>
      </c>
    </row>
    <row r="1593" spans="2:65" s="12" customFormat="1">
      <c r="B1593" s="153"/>
      <c r="D1593" s="154" t="s">
        <v>205</v>
      </c>
      <c r="E1593" s="155" t="s">
        <v>1</v>
      </c>
      <c r="F1593" s="156" t="s">
        <v>347</v>
      </c>
      <c r="H1593" s="155" t="s">
        <v>1</v>
      </c>
      <c r="I1593" s="157"/>
      <c r="L1593" s="153"/>
      <c r="M1593" s="158"/>
      <c r="T1593" s="159"/>
      <c r="AT1593" s="155" t="s">
        <v>205</v>
      </c>
      <c r="AU1593" s="155" t="s">
        <v>85</v>
      </c>
      <c r="AV1593" s="12" t="s">
        <v>83</v>
      </c>
      <c r="AW1593" s="12" t="s">
        <v>34</v>
      </c>
      <c r="AX1593" s="12" t="s">
        <v>76</v>
      </c>
      <c r="AY1593" s="155" t="s">
        <v>191</v>
      </c>
    </row>
    <row r="1594" spans="2:65" s="12" customFormat="1">
      <c r="B1594" s="153"/>
      <c r="D1594" s="154" t="s">
        <v>205</v>
      </c>
      <c r="E1594" s="155" t="s">
        <v>1</v>
      </c>
      <c r="F1594" s="156" t="s">
        <v>207</v>
      </c>
      <c r="H1594" s="155" t="s">
        <v>1</v>
      </c>
      <c r="I1594" s="157"/>
      <c r="L1594" s="153"/>
      <c r="M1594" s="158"/>
      <c r="T1594" s="159"/>
      <c r="AT1594" s="155" t="s">
        <v>205</v>
      </c>
      <c r="AU1594" s="155" t="s">
        <v>85</v>
      </c>
      <c r="AV1594" s="12" t="s">
        <v>83</v>
      </c>
      <c r="AW1594" s="12" t="s">
        <v>34</v>
      </c>
      <c r="AX1594" s="12" t="s">
        <v>76</v>
      </c>
      <c r="AY1594" s="155" t="s">
        <v>191</v>
      </c>
    </row>
    <row r="1595" spans="2:65" s="12" customFormat="1">
      <c r="B1595" s="153"/>
      <c r="D1595" s="154" t="s">
        <v>205</v>
      </c>
      <c r="E1595" s="155" t="s">
        <v>1</v>
      </c>
      <c r="F1595" s="156" t="s">
        <v>208</v>
      </c>
      <c r="H1595" s="155" t="s">
        <v>1</v>
      </c>
      <c r="I1595" s="157"/>
      <c r="L1595" s="153"/>
      <c r="M1595" s="158"/>
      <c r="T1595" s="159"/>
      <c r="AT1595" s="155" t="s">
        <v>205</v>
      </c>
      <c r="AU1595" s="155" t="s">
        <v>85</v>
      </c>
      <c r="AV1595" s="12" t="s">
        <v>83</v>
      </c>
      <c r="AW1595" s="12" t="s">
        <v>34</v>
      </c>
      <c r="AX1595" s="12" t="s">
        <v>76</v>
      </c>
      <c r="AY1595" s="155" t="s">
        <v>191</v>
      </c>
    </row>
    <row r="1596" spans="2:65" s="12" customFormat="1">
      <c r="B1596" s="153"/>
      <c r="D1596" s="154" t="s">
        <v>205</v>
      </c>
      <c r="E1596" s="155" t="s">
        <v>1</v>
      </c>
      <c r="F1596" s="156" t="s">
        <v>636</v>
      </c>
      <c r="H1596" s="155" t="s">
        <v>1</v>
      </c>
      <c r="I1596" s="157"/>
      <c r="L1596" s="153"/>
      <c r="M1596" s="158"/>
      <c r="T1596" s="159"/>
      <c r="AT1596" s="155" t="s">
        <v>205</v>
      </c>
      <c r="AU1596" s="155" t="s">
        <v>85</v>
      </c>
      <c r="AV1596" s="12" t="s">
        <v>83</v>
      </c>
      <c r="AW1596" s="12" t="s">
        <v>34</v>
      </c>
      <c r="AX1596" s="12" t="s">
        <v>76</v>
      </c>
      <c r="AY1596" s="155" t="s">
        <v>191</v>
      </c>
    </row>
    <row r="1597" spans="2:65" s="12" customFormat="1">
      <c r="B1597" s="153"/>
      <c r="D1597" s="154" t="s">
        <v>205</v>
      </c>
      <c r="E1597" s="155" t="s">
        <v>1</v>
      </c>
      <c r="F1597" s="156" t="s">
        <v>208</v>
      </c>
      <c r="H1597" s="155" t="s">
        <v>1</v>
      </c>
      <c r="I1597" s="157"/>
      <c r="L1597" s="153"/>
      <c r="M1597" s="158"/>
      <c r="T1597" s="159"/>
      <c r="AT1597" s="155" t="s">
        <v>205</v>
      </c>
      <c r="AU1597" s="155" t="s">
        <v>85</v>
      </c>
      <c r="AV1597" s="12" t="s">
        <v>83</v>
      </c>
      <c r="AW1597" s="12" t="s">
        <v>34</v>
      </c>
      <c r="AX1597" s="12" t="s">
        <v>76</v>
      </c>
      <c r="AY1597" s="155" t="s">
        <v>191</v>
      </c>
    </row>
    <row r="1598" spans="2:65" s="12" customFormat="1">
      <c r="B1598" s="153"/>
      <c r="D1598" s="154" t="s">
        <v>205</v>
      </c>
      <c r="E1598" s="155" t="s">
        <v>1</v>
      </c>
      <c r="F1598" s="156" t="s">
        <v>678</v>
      </c>
      <c r="H1598" s="155" t="s">
        <v>1</v>
      </c>
      <c r="I1598" s="157"/>
      <c r="L1598" s="153"/>
      <c r="M1598" s="158"/>
      <c r="T1598" s="159"/>
      <c r="AT1598" s="155" t="s">
        <v>205</v>
      </c>
      <c r="AU1598" s="155" t="s">
        <v>85</v>
      </c>
      <c r="AV1598" s="12" t="s">
        <v>83</v>
      </c>
      <c r="AW1598" s="12" t="s">
        <v>34</v>
      </c>
      <c r="AX1598" s="12" t="s">
        <v>76</v>
      </c>
      <c r="AY1598" s="155" t="s">
        <v>191</v>
      </c>
    </row>
    <row r="1599" spans="2:65" s="13" customFormat="1">
      <c r="B1599" s="160"/>
      <c r="D1599" s="154" t="s">
        <v>205</v>
      </c>
      <c r="E1599" s="161" t="s">
        <v>1</v>
      </c>
      <c r="F1599" s="162" t="s">
        <v>679</v>
      </c>
      <c r="H1599" s="163">
        <v>4.05</v>
      </c>
      <c r="I1599" s="164"/>
      <c r="L1599" s="160"/>
      <c r="M1599" s="165"/>
      <c r="T1599" s="166"/>
      <c r="AT1599" s="161" t="s">
        <v>205</v>
      </c>
      <c r="AU1599" s="161" t="s">
        <v>85</v>
      </c>
      <c r="AV1599" s="13" t="s">
        <v>85</v>
      </c>
      <c r="AW1599" s="13" t="s">
        <v>34</v>
      </c>
      <c r="AX1599" s="13" t="s">
        <v>76</v>
      </c>
      <c r="AY1599" s="161" t="s">
        <v>191</v>
      </c>
    </row>
    <row r="1600" spans="2:65" s="14" customFormat="1">
      <c r="B1600" s="167"/>
      <c r="D1600" s="154" t="s">
        <v>205</v>
      </c>
      <c r="E1600" s="168" t="s">
        <v>1</v>
      </c>
      <c r="F1600" s="169" t="s">
        <v>217</v>
      </c>
      <c r="H1600" s="170">
        <v>4.05</v>
      </c>
      <c r="I1600" s="171"/>
      <c r="L1600" s="167"/>
      <c r="M1600" s="172"/>
      <c r="T1600" s="173"/>
      <c r="AT1600" s="168" t="s">
        <v>205</v>
      </c>
      <c r="AU1600" s="168" t="s">
        <v>85</v>
      </c>
      <c r="AV1600" s="14" t="s">
        <v>200</v>
      </c>
      <c r="AW1600" s="14" t="s">
        <v>34</v>
      </c>
      <c r="AX1600" s="14" t="s">
        <v>83</v>
      </c>
      <c r="AY1600" s="168" t="s">
        <v>191</v>
      </c>
    </row>
    <row r="1601" spans="2:65" s="13" customFormat="1">
      <c r="B1601" s="160"/>
      <c r="D1601" s="154" t="s">
        <v>205</v>
      </c>
      <c r="F1601" s="162" t="s">
        <v>1397</v>
      </c>
      <c r="H1601" s="163">
        <v>4.2530000000000001</v>
      </c>
      <c r="I1601" s="164"/>
      <c r="L1601" s="160"/>
      <c r="M1601" s="165"/>
      <c r="T1601" s="166"/>
      <c r="AT1601" s="161" t="s">
        <v>205</v>
      </c>
      <c r="AU1601" s="161" t="s">
        <v>85</v>
      </c>
      <c r="AV1601" s="13" t="s">
        <v>85</v>
      </c>
      <c r="AW1601" s="13" t="s">
        <v>4</v>
      </c>
      <c r="AX1601" s="13" t="s">
        <v>83</v>
      </c>
      <c r="AY1601" s="161" t="s">
        <v>191</v>
      </c>
    </row>
    <row r="1602" spans="2:65" s="1" customFormat="1" ht="26.45" customHeight="1">
      <c r="B1602" s="32"/>
      <c r="C1602" s="181" t="s">
        <v>1398</v>
      </c>
      <c r="D1602" s="181" t="s">
        <v>388</v>
      </c>
      <c r="E1602" s="182" t="s">
        <v>1399</v>
      </c>
      <c r="F1602" s="183" t="s">
        <v>1400</v>
      </c>
      <c r="G1602" s="184" t="s">
        <v>289</v>
      </c>
      <c r="H1602" s="185">
        <v>77.385000000000005</v>
      </c>
      <c r="I1602" s="186"/>
      <c r="J1602" s="187">
        <f>ROUND(I1602*H1602,2)</f>
        <v>0</v>
      </c>
      <c r="K1602" s="183" t="s">
        <v>199</v>
      </c>
      <c r="L1602" s="188"/>
      <c r="M1602" s="189" t="s">
        <v>1</v>
      </c>
      <c r="N1602" s="190" t="s">
        <v>41</v>
      </c>
      <c r="P1602" s="145">
        <f>O1602*H1602</f>
        <v>0</v>
      </c>
      <c r="Q1602" s="145">
        <v>3.8999999999999999E-4</v>
      </c>
      <c r="R1602" s="145">
        <f>Q1602*H1602</f>
        <v>3.0180150000000003E-2</v>
      </c>
      <c r="S1602" s="145">
        <v>0</v>
      </c>
      <c r="T1602" s="146">
        <f>S1602*H1602</f>
        <v>0</v>
      </c>
      <c r="AR1602" s="147" t="s">
        <v>414</v>
      </c>
      <c r="AT1602" s="147" t="s">
        <v>388</v>
      </c>
      <c r="AU1602" s="147" t="s">
        <v>85</v>
      </c>
      <c r="AY1602" s="17" t="s">
        <v>191</v>
      </c>
      <c r="BE1602" s="148">
        <f>IF(N1602="základní",J1602,0)</f>
        <v>0</v>
      </c>
      <c r="BF1602" s="148">
        <f>IF(N1602="snížená",J1602,0)</f>
        <v>0</v>
      </c>
      <c r="BG1602" s="148">
        <f>IF(N1602="zákl. přenesená",J1602,0)</f>
        <v>0</v>
      </c>
      <c r="BH1602" s="148">
        <f>IF(N1602="sníž. přenesená",J1602,0)</f>
        <v>0</v>
      </c>
      <c r="BI1602" s="148">
        <f>IF(N1602="nulová",J1602,0)</f>
        <v>0</v>
      </c>
      <c r="BJ1602" s="17" t="s">
        <v>83</v>
      </c>
      <c r="BK1602" s="148">
        <f>ROUND(I1602*H1602,2)</f>
        <v>0</v>
      </c>
      <c r="BL1602" s="17" t="s">
        <v>224</v>
      </c>
      <c r="BM1602" s="147" t="s">
        <v>1401</v>
      </c>
    </row>
    <row r="1603" spans="2:65" s="12" customFormat="1">
      <c r="B1603" s="153"/>
      <c r="D1603" s="154" t="s">
        <v>205</v>
      </c>
      <c r="E1603" s="155" t="s">
        <v>1</v>
      </c>
      <c r="F1603" s="156" t="s">
        <v>347</v>
      </c>
      <c r="H1603" s="155" t="s">
        <v>1</v>
      </c>
      <c r="I1603" s="157"/>
      <c r="L1603" s="153"/>
      <c r="M1603" s="158"/>
      <c r="T1603" s="159"/>
      <c r="AT1603" s="155" t="s">
        <v>205</v>
      </c>
      <c r="AU1603" s="155" t="s">
        <v>85</v>
      </c>
      <c r="AV1603" s="12" t="s">
        <v>83</v>
      </c>
      <c r="AW1603" s="12" t="s">
        <v>34</v>
      </c>
      <c r="AX1603" s="12" t="s">
        <v>76</v>
      </c>
      <c r="AY1603" s="155" t="s">
        <v>191</v>
      </c>
    </row>
    <row r="1604" spans="2:65" s="12" customFormat="1">
      <c r="B1604" s="153"/>
      <c r="D1604" s="154" t="s">
        <v>205</v>
      </c>
      <c r="E1604" s="155" t="s">
        <v>1</v>
      </c>
      <c r="F1604" s="156" t="s">
        <v>207</v>
      </c>
      <c r="H1604" s="155" t="s">
        <v>1</v>
      </c>
      <c r="I1604" s="157"/>
      <c r="L1604" s="153"/>
      <c r="M1604" s="158"/>
      <c r="T1604" s="159"/>
      <c r="AT1604" s="155" t="s">
        <v>205</v>
      </c>
      <c r="AU1604" s="155" t="s">
        <v>85</v>
      </c>
      <c r="AV1604" s="12" t="s">
        <v>83</v>
      </c>
      <c r="AW1604" s="12" t="s">
        <v>34</v>
      </c>
      <c r="AX1604" s="12" t="s">
        <v>76</v>
      </c>
      <c r="AY1604" s="155" t="s">
        <v>191</v>
      </c>
    </row>
    <row r="1605" spans="2:65" s="12" customFormat="1">
      <c r="B1605" s="153"/>
      <c r="D1605" s="154" t="s">
        <v>205</v>
      </c>
      <c r="E1605" s="155" t="s">
        <v>1</v>
      </c>
      <c r="F1605" s="156" t="s">
        <v>208</v>
      </c>
      <c r="H1605" s="155" t="s">
        <v>1</v>
      </c>
      <c r="I1605" s="157"/>
      <c r="L1605" s="153"/>
      <c r="M1605" s="158"/>
      <c r="T1605" s="159"/>
      <c r="AT1605" s="155" t="s">
        <v>205</v>
      </c>
      <c r="AU1605" s="155" t="s">
        <v>85</v>
      </c>
      <c r="AV1605" s="12" t="s">
        <v>83</v>
      </c>
      <c r="AW1605" s="12" t="s">
        <v>34</v>
      </c>
      <c r="AX1605" s="12" t="s">
        <v>76</v>
      </c>
      <c r="AY1605" s="155" t="s">
        <v>191</v>
      </c>
    </row>
    <row r="1606" spans="2:65" s="12" customFormat="1">
      <c r="B1606" s="153"/>
      <c r="D1606" s="154" t="s">
        <v>205</v>
      </c>
      <c r="E1606" s="155" t="s">
        <v>1</v>
      </c>
      <c r="F1606" s="156" t="s">
        <v>1402</v>
      </c>
      <c r="H1606" s="155" t="s">
        <v>1</v>
      </c>
      <c r="I1606" s="157"/>
      <c r="L1606" s="153"/>
      <c r="M1606" s="158"/>
      <c r="T1606" s="159"/>
      <c r="AT1606" s="155" t="s">
        <v>205</v>
      </c>
      <c r="AU1606" s="155" t="s">
        <v>85</v>
      </c>
      <c r="AV1606" s="12" t="s">
        <v>83</v>
      </c>
      <c r="AW1606" s="12" t="s">
        <v>34</v>
      </c>
      <c r="AX1606" s="12" t="s">
        <v>76</v>
      </c>
      <c r="AY1606" s="155" t="s">
        <v>191</v>
      </c>
    </row>
    <row r="1607" spans="2:65" s="12" customFormat="1">
      <c r="B1607" s="153"/>
      <c r="D1607" s="154" t="s">
        <v>205</v>
      </c>
      <c r="E1607" s="155" t="s">
        <v>1</v>
      </c>
      <c r="F1607" s="156" t="s">
        <v>208</v>
      </c>
      <c r="H1607" s="155" t="s">
        <v>1</v>
      </c>
      <c r="I1607" s="157"/>
      <c r="L1607" s="153"/>
      <c r="M1607" s="158"/>
      <c r="T1607" s="159"/>
      <c r="AT1607" s="155" t="s">
        <v>205</v>
      </c>
      <c r="AU1607" s="155" t="s">
        <v>85</v>
      </c>
      <c r="AV1607" s="12" t="s">
        <v>83</v>
      </c>
      <c r="AW1607" s="12" t="s">
        <v>34</v>
      </c>
      <c r="AX1607" s="12" t="s">
        <v>76</v>
      </c>
      <c r="AY1607" s="155" t="s">
        <v>191</v>
      </c>
    </row>
    <row r="1608" spans="2:65" s="12" customFormat="1">
      <c r="B1608" s="153"/>
      <c r="D1608" s="154" t="s">
        <v>205</v>
      </c>
      <c r="E1608" s="155" t="s">
        <v>1</v>
      </c>
      <c r="F1608" s="156" t="s">
        <v>715</v>
      </c>
      <c r="H1608" s="155" t="s">
        <v>1</v>
      </c>
      <c r="I1608" s="157"/>
      <c r="L1608" s="153"/>
      <c r="M1608" s="158"/>
      <c r="T1608" s="159"/>
      <c r="AT1608" s="155" t="s">
        <v>205</v>
      </c>
      <c r="AU1608" s="155" t="s">
        <v>85</v>
      </c>
      <c r="AV1608" s="12" t="s">
        <v>83</v>
      </c>
      <c r="AW1608" s="12" t="s">
        <v>34</v>
      </c>
      <c r="AX1608" s="12" t="s">
        <v>76</v>
      </c>
      <c r="AY1608" s="155" t="s">
        <v>191</v>
      </c>
    </row>
    <row r="1609" spans="2:65" s="13" customFormat="1">
      <c r="B1609" s="160"/>
      <c r="D1609" s="154" t="s">
        <v>205</v>
      </c>
      <c r="E1609" s="161" t="s">
        <v>1</v>
      </c>
      <c r="F1609" s="162" t="s">
        <v>672</v>
      </c>
      <c r="H1609" s="163">
        <v>1.55</v>
      </c>
      <c r="I1609" s="164"/>
      <c r="L1609" s="160"/>
      <c r="M1609" s="165"/>
      <c r="T1609" s="166"/>
      <c r="AT1609" s="161" t="s">
        <v>205</v>
      </c>
      <c r="AU1609" s="161" t="s">
        <v>85</v>
      </c>
      <c r="AV1609" s="13" t="s">
        <v>85</v>
      </c>
      <c r="AW1609" s="13" t="s">
        <v>34</v>
      </c>
      <c r="AX1609" s="13" t="s">
        <v>76</v>
      </c>
      <c r="AY1609" s="161" t="s">
        <v>191</v>
      </c>
    </row>
    <row r="1610" spans="2:65" s="13" customFormat="1">
      <c r="B1610" s="160"/>
      <c r="D1610" s="154" t="s">
        <v>205</v>
      </c>
      <c r="E1610" s="161" t="s">
        <v>1</v>
      </c>
      <c r="F1610" s="162" t="s">
        <v>673</v>
      </c>
      <c r="H1610" s="163">
        <v>2.2000000000000002</v>
      </c>
      <c r="I1610" s="164"/>
      <c r="L1610" s="160"/>
      <c r="M1610" s="165"/>
      <c r="T1610" s="166"/>
      <c r="AT1610" s="161" t="s">
        <v>205</v>
      </c>
      <c r="AU1610" s="161" t="s">
        <v>85</v>
      </c>
      <c r="AV1610" s="13" t="s">
        <v>85</v>
      </c>
      <c r="AW1610" s="13" t="s">
        <v>34</v>
      </c>
      <c r="AX1610" s="13" t="s">
        <v>76</v>
      </c>
      <c r="AY1610" s="161" t="s">
        <v>191</v>
      </c>
    </row>
    <row r="1611" spans="2:65" s="13" customFormat="1">
      <c r="B1611" s="160"/>
      <c r="D1611" s="154" t="s">
        <v>205</v>
      </c>
      <c r="E1611" s="161" t="s">
        <v>1</v>
      </c>
      <c r="F1611" s="162" t="s">
        <v>674</v>
      </c>
      <c r="H1611" s="163">
        <v>1.8</v>
      </c>
      <c r="I1611" s="164"/>
      <c r="L1611" s="160"/>
      <c r="M1611" s="165"/>
      <c r="T1611" s="166"/>
      <c r="AT1611" s="161" t="s">
        <v>205</v>
      </c>
      <c r="AU1611" s="161" t="s">
        <v>85</v>
      </c>
      <c r="AV1611" s="13" t="s">
        <v>85</v>
      </c>
      <c r="AW1611" s="13" t="s">
        <v>34</v>
      </c>
      <c r="AX1611" s="13" t="s">
        <v>76</v>
      </c>
      <c r="AY1611" s="161" t="s">
        <v>191</v>
      </c>
    </row>
    <row r="1612" spans="2:65" s="15" customFormat="1">
      <c r="B1612" s="174"/>
      <c r="D1612" s="154" t="s">
        <v>205</v>
      </c>
      <c r="E1612" s="175" t="s">
        <v>1</v>
      </c>
      <c r="F1612" s="176" t="s">
        <v>274</v>
      </c>
      <c r="H1612" s="177">
        <v>5.55</v>
      </c>
      <c r="I1612" s="178"/>
      <c r="L1612" s="174"/>
      <c r="M1612" s="179"/>
      <c r="T1612" s="180"/>
      <c r="AT1612" s="175" t="s">
        <v>205</v>
      </c>
      <c r="AU1612" s="175" t="s">
        <v>85</v>
      </c>
      <c r="AV1612" s="15" t="s">
        <v>201</v>
      </c>
      <c r="AW1612" s="15" t="s">
        <v>34</v>
      </c>
      <c r="AX1612" s="15" t="s">
        <v>76</v>
      </c>
      <c r="AY1612" s="175" t="s">
        <v>191</v>
      </c>
    </row>
    <row r="1613" spans="2:65" s="12" customFormat="1">
      <c r="B1613" s="153"/>
      <c r="D1613" s="154" t="s">
        <v>205</v>
      </c>
      <c r="E1613" s="155" t="s">
        <v>1</v>
      </c>
      <c r="F1613" s="156" t="s">
        <v>675</v>
      </c>
      <c r="H1613" s="155" t="s">
        <v>1</v>
      </c>
      <c r="I1613" s="157"/>
      <c r="L1613" s="153"/>
      <c r="M1613" s="158"/>
      <c r="T1613" s="159"/>
      <c r="AT1613" s="155" t="s">
        <v>205</v>
      </c>
      <c r="AU1613" s="155" t="s">
        <v>85</v>
      </c>
      <c r="AV1613" s="12" t="s">
        <v>83</v>
      </c>
      <c r="AW1613" s="12" t="s">
        <v>34</v>
      </c>
      <c r="AX1613" s="12" t="s">
        <v>76</v>
      </c>
      <c r="AY1613" s="155" t="s">
        <v>191</v>
      </c>
    </row>
    <row r="1614" spans="2:65" s="13" customFormat="1">
      <c r="B1614" s="160"/>
      <c r="D1614" s="154" t="s">
        <v>205</v>
      </c>
      <c r="E1614" s="161" t="s">
        <v>1</v>
      </c>
      <c r="F1614" s="162" t="s">
        <v>676</v>
      </c>
      <c r="H1614" s="163">
        <v>1.52</v>
      </c>
      <c r="I1614" s="164"/>
      <c r="L1614" s="160"/>
      <c r="M1614" s="165"/>
      <c r="T1614" s="166"/>
      <c r="AT1614" s="161" t="s">
        <v>205</v>
      </c>
      <c r="AU1614" s="161" t="s">
        <v>85</v>
      </c>
      <c r="AV1614" s="13" t="s">
        <v>85</v>
      </c>
      <c r="AW1614" s="13" t="s">
        <v>34</v>
      </c>
      <c r="AX1614" s="13" t="s">
        <v>76</v>
      </c>
      <c r="AY1614" s="161" t="s">
        <v>191</v>
      </c>
    </row>
    <row r="1615" spans="2:65" s="13" customFormat="1">
      <c r="B1615" s="160"/>
      <c r="D1615" s="154" t="s">
        <v>205</v>
      </c>
      <c r="E1615" s="161" t="s">
        <v>1</v>
      </c>
      <c r="F1615" s="162" t="s">
        <v>677</v>
      </c>
      <c r="H1615" s="163">
        <v>2.65</v>
      </c>
      <c r="I1615" s="164"/>
      <c r="L1615" s="160"/>
      <c r="M1615" s="165"/>
      <c r="T1615" s="166"/>
      <c r="AT1615" s="161" t="s">
        <v>205</v>
      </c>
      <c r="AU1615" s="161" t="s">
        <v>85</v>
      </c>
      <c r="AV1615" s="13" t="s">
        <v>85</v>
      </c>
      <c r="AW1615" s="13" t="s">
        <v>34</v>
      </c>
      <c r="AX1615" s="13" t="s">
        <v>76</v>
      </c>
      <c r="AY1615" s="161" t="s">
        <v>191</v>
      </c>
    </row>
    <row r="1616" spans="2:65" s="15" customFormat="1">
      <c r="B1616" s="174"/>
      <c r="D1616" s="154" t="s">
        <v>205</v>
      </c>
      <c r="E1616" s="175" t="s">
        <v>1</v>
      </c>
      <c r="F1616" s="176" t="s">
        <v>274</v>
      </c>
      <c r="H1616" s="177">
        <v>4.17</v>
      </c>
      <c r="I1616" s="178"/>
      <c r="L1616" s="174"/>
      <c r="M1616" s="179"/>
      <c r="T1616" s="180"/>
      <c r="AT1616" s="175" t="s">
        <v>205</v>
      </c>
      <c r="AU1616" s="175" t="s">
        <v>85</v>
      </c>
      <c r="AV1616" s="15" t="s">
        <v>201</v>
      </c>
      <c r="AW1616" s="15" t="s">
        <v>34</v>
      </c>
      <c r="AX1616" s="15" t="s">
        <v>76</v>
      </c>
      <c r="AY1616" s="175" t="s">
        <v>191</v>
      </c>
    </row>
    <row r="1617" spans="2:51" s="12" customFormat="1">
      <c r="B1617" s="153"/>
      <c r="D1617" s="154" t="s">
        <v>205</v>
      </c>
      <c r="E1617" s="155" t="s">
        <v>1</v>
      </c>
      <c r="F1617" s="156" t="s">
        <v>208</v>
      </c>
      <c r="H1617" s="155" t="s">
        <v>1</v>
      </c>
      <c r="I1617" s="157"/>
      <c r="L1617" s="153"/>
      <c r="M1617" s="158"/>
      <c r="T1617" s="159"/>
      <c r="AT1617" s="155" t="s">
        <v>205</v>
      </c>
      <c r="AU1617" s="155" t="s">
        <v>85</v>
      </c>
      <c r="AV1617" s="12" t="s">
        <v>83</v>
      </c>
      <c r="AW1617" s="12" t="s">
        <v>34</v>
      </c>
      <c r="AX1617" s="12" t="s">
        <v>76</v>
      </c>
      <c r="AY1617" s="155" t="s">
        <v>191</v>
      </c>
    </row>
    <row r="1618" spans="2:51" s="12" customFormat="1">
      <c r="B1618" s="153"/>
      <c r="D1618" s="154" t="s">
        <v>205</v>
      </c>
      <c r="E1618" s="155" t="s">
        <v>1</v>
      </c>
      <c r="F1618" s="156" t="s">
        <v>1403</v>
      </c>
      <c r="H1618" s="155" t="s">
        <v>1</v>
      </c>
      <c r="I1618" s="157"/>
      <c r="L1618" s="153"/>
      <c r="M1618" s="158"/>
      <c r="T1618" s="159"/>
      <c r="AT1618" s="155" t="s">
        <v>205</v>
      </c>
      <c r="AU1618" s="155" t="s">
        <v>85</v>
      </c>
      <c r="AV1618" s="12" t="s">
        <v>83</v>
      </c>
      <c r="AW1618" s="12" t="s">
        <v>34</v>
      </c>
      <c r="AX1618" s="12" t="s">
        <v>76</v>
      </c>
      <c r="AY1618" s="155" t="s">
        <v>191</v>
      </c>
    </row>
    <row r="1619" spans="2:51" s="12" customFormat="1">
      <c r="B1619" s="153"/>
      <c r="D1619" s="154" t="s">
        <v>205</v>
      </c>
      <c r="E1619" s="155" t="s">
        <v>1</v>
      </c>
      <c r="F1619" s="156" t="s">
        <v>208</v>
      </c>
      <c r="H1619" s="155" t="s">
        <v>1</v>
      </c>
      <c r="I1619" s="157"/>
      <c r="L1619" s="153"/>
      <c r="M1619" s="158"/>
      <c r="T1619" s="159"/>
      <c r="AT1619" s="155" t="s">
        <v>205</v>
      </c>
      <c r="AU1619" s="155" t="s">
        <v>85</v>
      </c>
      <c r="AV1619" s="12" t="s">
        <v>83</v>
      </c>
      <c r="AW1619" s="12" t="s">
        <v>34</v>
      </c>
      <c r="AX1619" s="12" t="s">
        <v>76</v>
      </c>
      <c r="AY1619" s="155" t="s">
        <v>191</v>
      </c>
    </row>
    <row r="1620" spans="2:51" s="12" customFormat="1">
      <c r="B1620" s="153"/>
      <c r="D1620" s="154" t="s">
        <v>205</v>
      </c>
      <c r="E1620" s="155" t="s">
        <v>1</v>
      </c>
      <c r="F1620" s="156" t="s">
        <v>681</v>
      </c>
      <c r="H1620" s="155" t="s">
        <v>1</v>
      </c>
      <c r="I1620" s="157"/>
      <c r="L1620" s="153"/>
      <c r="M1620" s="158"/>
      <c r="T1620" s="159"/>
      <c r="AT1620" s="155" t="s">
        <v>205</v>
      </c>
      <c r="AU1620" s="155" t="s">
        <v>85</v>
      </c>
      <c r="AV1620" s="12" t="s">
        <v>83</v>
      </c>
      <c r="AW1620" s="12" t="s">
        <v>34</v>
      </c>
      <c r="AX1620" s="12" t="s">
        <v>76</v>
      </c>
      <c r="AY1620" s="155" t="s">
        <v>191</v>
      </c>
    </row>
    <row r="1621" spans="2:51" s="13" customFormat="1">
      <c r="B1621" s="160"/>
      <c r="D1621" s="154" t="s">
        <v>205</v>
      </c>
      <c r="E1621" s="161" t="s">
        <v>1</v>
      </c>
      <c r="F1621" s="162" t="s">
        <v>722</v>
      </c>
      <c r="H1621" s="163">
        <v>13.59</v>
      </c>
      <c r="I1621" s="164"/>
      <c r="L1621" s="160"/>
      <c r="M1621" s="165"/>
      <c r="T1621" s="166"/>
      <c r="AT1621" s="161" t="s">
        <v>205</v>
      </c>
      <c r="AU1621" s="161" t="s">
        <v>85</v>
      </c>
      <c r="AV1621" s="13" t="s">
        <v>85</v>
      </c>
      <c r="AW1621" s="13" t="s">
        <v>34</v>
      </c>
      <c r="AX1621" s="13" t="s">
        <v>76</v>
      </c>
      <c r="AY1621" s="161" t="s">
        <v>191</v>
      </c>
    </row>
    <row r="1622" spans="2:51" s="13" customFormat="1">
      <c r="B1622" s="160"/>
      <c r="D1622" s="154" t="s">
        <v>205</v>
      </c>
      <c r="E1622" s="161" t="s">
        <v>1</v>
      </c>
      <c r="F1622" s="162" t="s">
        <v>723</v>
      </c>
      <c r="H1622" s="163">
        <v>11.44</v>
      </c>
      <c r="I1622" s="164"/>
      <c r="L1622" s="160"/>
      <c r="M1622" s="165"/>
      <c r="T1622" s="166"/>
      <c r="AT1622" s="161" t="s">
        <v>205</v>
      </c>
      <c r="AU1622" s="161" t="s">
        <v>85</v>
      </c>
      <c r="AV1622" s="13" t="s">
        <v>85</v>
      </c>
      <c r="AW1622" s="13" t="s">
        <v>34</v>
      </c>
      <c r="AX1622" s="13" t="s">
        <v>76</v>
      </c>
      <c r="AY1622" s="161" t="s">
        <v>191</v>
      </c>
    </row>
    <row r="1623" spans="2:51" s="15" customFormat="1">
      <c r="B1623" s="174"/>
      <c r="D1623" s="154" t="s">
        <v>205</v>
      </c>
      <c r="E1623" s="175" t="s">
        <v>1</v>
      </c>
      <c r="F1623" s="176" t="s">
        <v>274</v>
      </c>
      <c r="H1623" s="177">
        <v>25.03</v>
      </c>
      <c r="I1623" s="178"/>
      <c r="L1623" s="174"/>
      <c r="M1623" s="179"/>
      <c r="T1623" s="180"/>
      <c r="AT1623" s="175" t="s">
        <v>205</v>
      </c>
      <c r="AU1623" s="175" t="s">
        <v>85</v>
      </c>
      <c r="AV1623" s="15" t="s">
        <v>201</v>
      </c>
      <c r="AW1623" s="15" t="s">
        <v>34</v>
      </c>
      <c r="AX1623" s="15" t="s">
        <v>76</v>
      </c>
      <c r="AY1623" s="175" t="s">
        <v>191</v>
      </c>
    </row>
    <row r="1624" spans="2:51" s="12" customFormat="1">
      <c r="B1624" s="153"/>
      <c r="D1624" s="154" t="s">
        <v>205</v>
      </c>
      <c r="E1624" s="155" t="s">
        <v>1</v>
      </c>
      <c r="F1624" s="156" t="s">
        <v>684</v>
      </c>
      <c r="H1624" s="155" t="s">
        <v>1</v>
      </c>
      <c r="I1624" s="157"/>
      <c r="L1624" s="153"/>
      <c r="M1624" s="158"/>
      <c r="T1624" s="159"/>
      <c r="AT1624" s="155" t="s">
        <v>205</v>
      </c>
      <c r="AU1624" s="155" t="s">
        <v>85</v>
      </c>
      <c r="AV1624" s="12" t="s">
        <v>83</v>
      </c>
      <c r="AW1624" s="12" t="s">
        <v>34</v>
      </c>
      <c r="AX1624" s="12" t="s">
        <v>76</v>
      </c>
      <c r="AY1624" s="155" t="s">
        <v>191</v>
      </c>
    </row>
    <row r="1625" spans="2:51" s="13" customFormat="1">
      <c r="B1625" s="160"/>
      <c r="D1625" s="154" t="s">
        <v>205</v>
      </c>
      <c r="E1625" s="161" t="s">
        <v>1</v>
      </c>
      <c r="F1625" s="162" t="s">
        <v>724</v>
      </c>
      <c r="H1625" s="163">
        <v>20.41</v>
      </c>
      <c r="I1625" s="164"/>
      <c r="L1625" s="160"/>
      <c r="M1625" s="165"/>
      <c r="T1625" s="166"/>
      <c r="AT1625" s="161" t="s">
        <v>205</v>
      </c>
      <c r="AU1625" s="161" t="s">
        <v>85</v>
      </c>
      <c r="AV1625" s="13" t="s">
        <v>85</v>
      </c>
      <c r="AW1625" s="13" t="s">
        <v>34</v>
      </c>
      <c r="AX1625" s="13" t="s">
        <v>76</v>
      </c>
      <c r="AY1625" s="161" t="s">
        <v>191</v>
      </c>
    </row>
    <row r="1626" spans="2:51" s="13" customFormat="1">
      <c r="B1626" s="160"/>
      <c r="D1626" s="154" t="s">
        <v>205</v>
      </c>
      <c r="E1626" s="161" t="s">
        <v>1</v>
      </c>
      <c r="F1626" s="162" t="s">
        <v>725</v>
      </c>
      <c r="H1626" s="163">
        <v>13.19</v>
      </c>
      <c r="I1626" s="164"/>
      <c r="L1626" s="160"/>
      <c r="M1626" s="165"/>
      <c r="T1626" s="166"/>
      <c r="AT1626" s="161" t="s">
        <v>205</v>
      </c>
      <c r="AU1626" s="161" t="s">
        <v>85</v>
      </c>
      <c r="AV1626" s="13" t="s">
        <v>85</v>
      </c>
      <c r="AW1626" s="13" t="s">
        <v>34</v>
      </c>
      <c r="AX1626" s="13" t="s">
        <v>76</v>
      </c>
      <c r="AY1626" s="161" t="s">
        <v>191</v>
      </c>
    </row>
    <row r="1627" spans="2:51" s="15" customFormat="1">
      <c r="B1627" s="174"/>
      <c r="D1627" s="154" t="s">
        <v>205</v>
      </c>
      <c r="E1627" s="175" t="s">
        <v>1</v>
      </c>
      <c r="F1627" s="176" t="s">
        <v>274</v>
      </c>
      <c r="H1627" s="177">
        <v>33.6</v>
      </c>
      <c r="I1627" s="178"/>
      <c r="L1627" s="174"/>
      <c r="M1627" s="179"/>
      <c r="T1627" s="180"/>
      <c r="AT1627" s="175" t="s">
        <v>205</v>
      </c>
      <c r="AU1627" s="175" t="s">
        <v>85</v>
      </c>
      <c r="AV1627" s="15" t="s">
        <v>201</v>
      </c>
      <c r="AW1627" s="15" t="s">
        <v>34</v>
      </c>
      <c r="AX1627" s="15" t="s">
        <v>76</v>
      </c>
      <c r="AY1627" s="175" t="s">
        <v>191</v>
      </c>
    </row>
    <row r="1628" spans="2:51" s="12" customFormat="1">
      <c r="B1628" s="153"/>
      <c r="D1628" s="154" t="s">
        <v>205</v>
      </c>
      <c r="E1628" s="155" t="s">
        <v>1</v>
      </c>
      <c r="F1628" s="156" t="s">
        <v>689</v>
      </c>
      <c r="H1628" s="155" t="s">
        <v>1</v>
      </c>
      <c r="I1628" s="157"/>
      <c r="L1628" s="153"/>
      <c r="M1628" s="158"/>
      <c r="T1628" s="159"/>
      <c r="AT1628" s="155" t="s">
        <v>205</v>
      </c>
      <c r="AU1628" s="155" t="s">
        <v>85</v>
      </c>
      <c r="AV1628" s="12" t="s">
        <v>83</v>
      </c>
      <c r="AW1628" s="12" t="s">
        <v>34</v>
      </c>
      <c r="AX1628" s="12" t="s">
        <v>76</v>
      </c>
      <c r="AY1628" s="155" t="s">
        <v>191</v>
      </c>
    </row>
    <row r="1629" spans="2:51" s="13" customFormat="1">
      <c r="B1629" s="160"/>
      <c r="D1629" s="154" t="s">
        <v>205</v>
      </c>
      <c r="E1629" s="161" t="s">
        <v>1</v>
      </c>
      <c r="F1629" s="162" t="s">
        <v>690</v>
      </c>
      <c r="H1629" s="163">
        <v>2</v>
      </c>
      <c r="I1629" s="164"/>
      <c r="L1629" s="160"/>
      <c r="M1629" s="165"/>
      <c r="T1629" s="166"/>
      <c r="AT1629" s="161" t="s">
        <v>205</v>
      </c>
      <c r="AU1629" s="161" t="s">
        <v>85</v>
      </c>
      <c r="AV1629" s="13" t="s">
        <v>85</v>
      </c>
      <c r="AW1629" s="13" t="s">
        <v>34</v>
      </c>
      <c r="AX1629" s="13" t="s">
        <v>76</v>
      </c>
      <c r="AY1629" s="161" t="s">
        <v>191</v>
      </c>
    </row>
    <row r="1630" spans="2:51" s="13" customFormat="1">
      <c r="B1630" s="160"/>
      <c r="D1630" s="154" t="s">
        <v>205</v>
      </c>
      <c r="E1630" s="161" t="s">
        <v>1</v>
      </c>
      <c r="F1630" s="162" t="s">
        <v>691</v>
      </c>
      <c r="H1630" s="163">
        <v>3.35</v>
      </c>
      <c r="I1630" s="164"/>
      <c r="L1630" s="160"/>
      <c r="M1630" s="165"/>
      <c r="T1630" s="166"/>
      <c r="AT1630" s="161" t="s">
        <v>205</v>
      </c>
      <c r="AU1630" s="161" t="s">
        <v>85</v>
      </c>
      <c r="AV1630" s="13" t="s">
        <v>85</v>
      </c>
      <c r="AW1630" s="13" t="s">
        <v>34</v>
      </c>
      <c r="AX1630" s="13" t="s">
        <v>76</v>
      </c>
      <c r="AY1630" s="161" t="s">
        <v>191</v>
      </c>
    </row>
    <row r="1631" spans="2:51" s="15" customFormat="1">
      <c r="B1631" s="174"/>
      <c r="D1631" s="154" t="s">
        <v>205</v>
      </c>
      <c r="E1631" s="175" t="s">
        <v>1</v>
      </c>
      <c r="F1631" s="176" t="s">
        <v>274</v>
      </c>
      <c r="H1631" s="177">
        <v>5.35</v>
      </c>
      <c r="I1631" s="178"/>
      <c r="L1631" s="174"/>
      <c r="M1631" s="179"/>
      <c r="T1631" s="180"/>
      <c r="AT1631" s="175" t="s">
        <v>205</v>
      </c>
      <c r="AU1631" s="175" t="s">
        <v>85</v>
      </c>
      <c r="AV1631" s="15" t="s">
        <v>201</v>
      </c>
      <c r="AW1631" s="15" t="s">
        <v>34</v>
      </c>
      <c r="AX1631" s="15" t="s">
        <v>76</v>
      </c>
      <c r="AY1631" s="175" t="s">
        <v>191</v>
      </c>
    </row>
    <row r="1632" spans="2:51" s="14" customFormat="1">
      <c r="B1632" s="167"/>
      <c r="D1632" s="154" t="s">
        <v>205</v>
      </c>
      <c r="E1632" s="168" t="s">
        <v>1</v>
      </c>
      <c r="F1632" s="169" t="s">
        <v>217</v>
      </c>
      <c r="H1632" s="170">
        <v>73.7</v>
      </c>
      <c r="I1632" s="171"/>
      <c r="L1632" s="167"/>
      <c r="M1632" s="172"/>
      <c r="T1632" s="173"/>
      <c r="AT1632" s="168" t="s">
        <v>205</v>
      </c>
      <c r="AU1632" s="168" t="s">
        <v>85</v>
      </c>
      <c r="AV1632" s="14" t="s">
        <v>200</v>
      </c>
      <c r="AW1632" s="14" t="s">
        <v>34</v>
      </c>
      <c r="AX1632" s="14" t="s">
        <v>83</v>
      </c>
      <c r="AY1632" s="168" t="s">
        <v>191</v>
      </c>
    </row>
    <row r="1633" spans="2:65" s="13" customFormat="1">
      <c r="B1633" s="160"/>
      <c r="D1633" s="154" t="s">
        <v>205</v>
      </c>
      <c r="F1633" s="162" t="s">
        <v>1404</v>
      </c>
      <c r="H1633" s="163">
        <v>77.385000000000005</v>
      </c>
      <c r="I1633" s="164"/>
      <c r="L1633" s="160"/>
      <c r="M1633" s="165"/>
      <c r="T1633" s="166"/>
      <c r="AT1633" s="161" t="s">
        <v>205</v>
      </c>
      <c r="AU1633" s="161" t="s">
        <v>85</v>
      </c>
      <c r="AV1633" s="13" t="s">
        <v>85</v>
      </c>
      <c r="AW1633" s="13" t="s">
        <v>4</v>
      </c>
      <c r="AX1633" s="13" t="s">
        <v>83</v>
      </c>
      <c r="AY1633" s="161" t="s">
        <v>191</v>
      </c>
    </row>
    <row r="1634" spans="2:65" s="1" customFormat="1" ht="26.45" customHeight="1">
      <c r="B1634" s="32"/>
      <c r="C1634" s="136" t="s">
        <v>1405</v>
      </c>
      <c r="D1634" s="136" t="s">
        <v>195</v>
      </c>
      <c r="E1634" s="137" t="s">
        <v>1406</v>
      </c>
      <c r="F1634" s="138" t="s">
        <v>1407</v>
      </c>
      <c r="G1634" s="139" t="s">
        <v>289</v>
      </c>
      <c r="H1634" s="140">
        <v>105.44</v>
      </c>
      <c r="I1634" s="141"/>
      <c r="J1634" s="142">
        <f>ROUND(I1634*H1634,2)</f>
        <v>0</v>
      </c>
      <c r="K1634" s="138" t="s">
        <v>199</v>
      </c>
      <c r="L1634" s="32"/>
      <c r="M1634" s="143" t="s">
        <v>1</v>
      </c>
      <c r="N1634" s="144" t="s">
        <v>41</v>
      </c>
      <c r="P1634" s="145">
        <f>O1634*H1634</f>
        <v>0</v>
      </c>
      <c r="Q1634" s="145">
        <v>0</v>
      </c>
      <c r="R1634" s="145">
        <f>Q1634*H1634</f>
        <v>0</v>
      </c>
      <c r="S1634" s="145">
        <v>0</v>
      </c>
      <c r="T1634" s="146">
        <f>S1634*H1634</f>
        <v>0</v>
      </c>
      <c r="AR1634" s="147" t="s">
        <v>224</v>
      </c>
      <c r="AT1634" s="147" t="s">
        <v>195</v>
      </c>
      <c r="AU1634" s="147" t="s">
        <v>85</v>
      </c>
      <c r="AY1634" s="17" t="s">
        <v>191</v>
      </c>
      <c r="BE1634" s="148">
        <f>IF(N1634="základní",J1634,0)</f>
        <v>0</v>
      </c>
      <c r="BF1634" s="148">
        <f>IF(N1634="snížená",J1634,0)</f>
        <v>0</v>
      </c>
      <c r="BG1634" s="148">
        <f>IF(N1634="zákl. přenesená",J1634,0)</f>
        <v>0</v>
      </c>
      <c r="BH1634" s="148">
        <f>IF(N1634="sníž. přenesená",J1634,0)</f>
        <v>0</v>
      </c>
      <c r="BI1634" s="148">
        <f>IF(N1634="nulová",J1634,0)</f>
        <v>0</v>
      </c>
      <c r="BJ1634" s="17" t="s">
        <v>83</v>
      </c>
      <c r="BK1634" s="148">
        <f>ROUND(I1634*H1634,2)</f>
        <v>0</v>
      </c>
      <c r="BL1634" s="17" t="s">
        <v>224</v>
      </c>
      <c r="BM1634" s="147" t="s">
        <v>1408</v>
      </c>
    </row>
    <row r="1635" spans="2:65" s="1" customFormat="1">
      <c r="B1635" s="32"/>
      <c r="D1635" s="149" t="s">
        <v>203</v>
      </c>
      <c r="F1635" s="150" t="s">
        <v>1409</v>
      </c>
      <c r="I1635" s="151"/>
      <c r="L1635" s="32"/>
      <c r="M1635" s="152"/>
      <c r="T1635" s="56"/>
      <c r="AT1635" s="17" t="s">
        <v>203</v>
      </c>
      <c r="AU1635" s="17" t="s">
        <v>85</v>
      </c>
    </row>
    <row r="1636" spans="2:65" s="1" customFormat="1" ht="16.5" customHeight="1">
      <c r="B1636" s="32"/>
      <c r="C1636" s="181" t="s">
        <v>1410</v>
      </c>
      <c r="D1636" s="181" t="s">
        <v>388</v>
      </c>
      <c r="E1636" s="182" t="s">
        <v>1411</v>
      </c>
      <c r="F1636" s="183" t="s">
        <v>1412</v>
      </c>
      <c r="G1636" s="184" t="s">
        <v>289</v>
      </c>
      <c r="H1636" s="185">
        <v>122.89</v>
      </c>
      <c r="I1636" s="186"/>
      <c r="J1636" s="187">
        <f>ROUND(I1636*H1636,2)</f>
        <v>0</v>
      </c>
      <c r="K1636" s="183" t="s">
        <v>199</v>
      </c>
      <c r="L1636" s="188"/>
      <c r="M1636" s="189" t="s">
        <v>1</v>
      </c>
      <c r="N1636" s="190" t="s">
        <v>41</v>
      </c>
      <c r="P1636" s="145">
        <f>O1636*H1636</f>
        <v>0</v>
      </c>
      <c r="Q1636" s="145">
        <v>4.0000000000000002E-4</v>
      </c>
      <c r="R1636" s="145">
        <f>Q1636*H1636</f>
        <v>4.9156000000000005E-2</v>
      </c>
      <c r="S1636" s="145">
        <v>0</v>
      </c>
      <c r="T1636" s="146">
        <f>S1636*H1636</f>
        <v>0</v>
      </c>
      <c r="AR1636" s="147" t="s">
        <v>414</v>
      </c>
      <c r="AT1636" s="147" t="s">
        <v>388</v>
      </c>
      <c r="AU1636" s="147" t="s">
        <v>85</v>
      </c>
      <c r="AY1636" s="17" t="s">
        <v>191</v>
      </c>
      <c r="BE1636" s="148">
        <f>IF(N1636="základní",J1636,0)</f>
        <v>0</v>
      </c>
      <c r="BF1636" s="148">
        <f>IF(N1636="snížená",J1636,0)</f>
        <v>0</v>
      </c>
      <c r="BG1636" s="148">
        <f>IF(N1636="zákl. přenesená",J1636,0)</f>
        <v>0</v>
      </c>
      <c r="BH1636" s="148">
        <f>IF(N1636="sníž. přenesená",J1636,0)</f>
        <v>0</v>
      </c>
      <c r="BI1636" s="148">
        <f>IF(N1636="nulová",J1636,0)</f>
        <v>0</v>
      </c>
      <c r="BJ1636" s="17" t="s">
        <v>83</v>
      </c>
      <c r="BK1636" s="148">
        <f>ROUND(I1636*H1636,2)</f>
        <v>0</v>
      </c>
      <c r="BL1636" s="17" t="s">
        <v>224</v>
      </c>
      <c r="BM1636" s="147" t="s">
        <v>1413</v>
      </c>
    </row>
    <row r="1637" spans="2:65" s="12" customFormat="1">
      <c r="B1637" s="153"/>
      <c r="D1637" s="154" t="s">
        <v>205</v>
      </c>
      <c r="E1637" s="155" t="s">
        <v>1</v>
      </c>
      <c r="F1637" s="156" t="s">
        <v>347</v>
      </c>
      <c r="H1637" s="155" t="s">
        <v>1</v>
      </c>
      <c r="I1637" s="157"/>
      <c r="L1637" s="153"/>
      <c r="M1637" s="158"/>
      <c r="T1637" s="159"/>
      <c r="AT1637" s="155" t="s">
        <v>205</v>
      </c>
      <c r="AU1637" s="155" t="s">
        <v>85</v>
      </c>
      <c r="AV1637" s="12" t="s">
        <v>83</v>
      </c>
      <c r="AW1637" s="12" t="s">
        <v>34</v>
      </c>
      <c r="AX1637" s="12" t="s">
        <v>76</v>
      </c>
      <c r="AY1637" s="155" t="s">
        <v>191</v>
      </c>
    </row>
    <row r="1638" spans="2:65" s="12" customFormat="1">
      <c r="B1638" s="153"/>
      <c r="D1638" s="154" t="s">
        <v>205</v>
      </c>
      <c r="E1638" s="155" t="s">
        <v>1</v>
      </c>
      <c r="F1638" s="156" t="s">
        <v>207</v>
      </c>
      <c r="H1638" s="155" t="s">
        <v>1</v>
      </c>
      <c r="I1638" s="157"/>
      <c r="L1638" s="153"/>
      <c r="M1638" s="158"/>
      <c r="T1638" s="159"/>
      <c r="AT1638" s="155" t="s">
        <v>205</v>
      </c>
      <c r="AU1638" s="155" t="s">
        <v>85</v>
      </c>
      <c r="AV1638" s="12" t="s">
        <v>83</v>
      </c>
      <c r="AW1638" s="12" t="s">
        <v>34</v>
      </c>
      <c r="AX1638" s="12" t="s">
        <v>76</v>
      </c>
      <c r="AY1638" s="155" t="s">
        <v>191</v>
      </c>
    </row>
    <row r="1639" spans="2:65" s="12" customFormat="1">
      <c r="B1639" s="153"/>
      <c r="D1639" s="154" t="s">
        <v>205</v>
      </c>
      <c r="E1639" s="155" t="s">
        <v>1</v>
      </c>
      <c r="F1639" s="156" t="s">
        <v>208</v>
      </c>
      <c r="H1639" s="155" t="s">
        <v>1</v>
      </c>
      <c r="I1639" s="157"/>
      <c r="L1639" s="153"/>
      <c r="M1639" s="158"/>
      <c r="T1639" s="159"/>
      <c r="AT1639" s="155" t="s">
        <v>205</v>
      </c>
      <c r="AU1639" s="155" t="s">
        <v>85</v>
      </c>
      <c r="AV1639" s="12" t="s">
        <v>83</v>
      </c>
      <c r="AW1639" s="12" t="s">
        <v>34</v>
      </c>
      <c r="AX1639" s="12" t="s">
        <v>76</v>
      </c>
      <c r="AY1639" s="155" t="s">
        <v>191</v>
      </c>
    </row>
    <row r="1640" spans="2:65" s="12" customFormat="1">
      <c r="B1640" s="153"/>
      <c r="D1640" s="154" t="s">
        <v>205</v>
      </c>
      <c r="E1640" s="155" t="s">
        <v>1</v>
      </c>
      <c r="F1640" s="156" t="s">
        <v>628</v>
      </c>
      <c r="H1640" s="155" t="s">
        <v>1</v>
      </c>
      <c r="I1640" s="157"/>
      <c r="L1640" s="153"/>
      <c r="M1640" s="158"/>
      <c r="T1640" s="159"/>
      <c r="AT1640" s="155" t="s">
        <v>205</v>
      </c>
      <c r="AU1640" s="155" t="s">
        <v>85</v>
      </c>
      <c r="AV1640" s="12" t="s">
        <v>83</v>
      </c>
      <c r="AW1640" s="12" t="s">
        <v>34</v>
      </c>
      <c r="AX1640" s="12" t="s">
        <v>76</v>
      </c>
      <c r="AY1640" s="155" t="s">
        <v>191</v>
      </c>
    </row>
    <row r="1641" spans="2:65" s="12" customFormat="1">
      <c r="B1641" s="153"/>
      <c r="D1641" s="154" t="s">
        <v>205</v>
      </c>
      <c r="E1641" s="155" t="s">
        <v>1</v>
      </c>
      <c r="F1641" s="156" t="s">
        <v>208</v>
      </c>
      <c r="H1641" s="155" t="s">
        <v>1</v>
      </c>
      <c r="I1641" s="157"/>
      <c r="L1641" s="153"/>
      <c r="M1641" s="158"/>
      <c r="T1641" s="159"/>
      <c r="AT1641" s="155" t="s">
        <v>205</v>
      </c>
      <c r="AU1641" s="155" t="s">
        <v>85</v>
      </c>
      <c r="AV1641" s="12" t="s">
        <v>83</v>
      </c>
      <c r="AW1641" s="12" t="s">
        <v>34</v>
      </c>
      <c r="AX1641" s="12" t="s">
        <v>76</v>
      </c>
      <c r="AY1641" s="155" t="s">
        <v>191</v>
      </c>
    </row>
    <row r="1642" spans="2:65" s="12" customFormat="1">
      <c r="B1642" s="153"/>
      <c r="D1642" s="154" t="s">
        <v>205</v>
      </c>
      <c r="E1642" s="155" t="s">
        <v>1</v>
      </c>
      <c r="F1642" s="156" t="s">
        <v>715</v>
      </c>
      <c r="H1642" s="155" t="s">
        <v>1</v>
      </c>
      <c r="I1642" s="157"/>
      <c r="L1642" s="153"/>
      <c r="M1642" s="158"/>
      <c r="T1642" s="159"/>
      <c r="AT1642" s="155" t="s">
        <v>205</v>
      </c>
      <c r="AU1642" s="155" t="s">
        <v>85</v>
      </c>
      <c r="AV1642" s="12" t="s">
        <v>83</v>
      </c>
      <c r="AW1642" s="12" t="s">
        <v>34</v>
      </c>
      <c r="AX1642" s="12" t="s">
        <v>76</v>
      </c>
      <c r="AY1642" s="155" t="s">
        <v>191</v>
      </c>
    </row>
    <row r="1643" spans="2:65" s="13" customFormat="1">
      <c r="B1643" s="160"/>
      <c r="D1643" s="154" t="s">
        <v>205</v>
      </c>
      <c r="E1643" s="161" t="s">
        <v>1</v>
      </c>
      <c r="F1643" s="162" t="s">
        <v>672</v>
      </c>
      <c r="H1643" s="163">
        <v>1.55</v>
      </c>
      <c r="I1643" s="164"/>
      <c r="L1643" s="160"/>
      <c r="M1643" s="165"/>
      <c r="T1643" s="166"/>
      <c r="AT1643" s="161" t="s">
        <v>205</v>
      </c>
      <c r="AU1643" s="161" t="s">
        <v>85</v>
      </c>
      <c r="AV1643" s="13" t="s">
        <v>85</v>
      </c>
      <c r="AW1643" s="13" t="s">
        <v>34</v>
      </c>
      <c r="AX1643" s="13" t="s">
        <v>76</v>
      </c>
      <c r="AY1643" s="161" t="s">
        <v>191</v>
      </c>
    </row>
    <row r="1644" spans="2:65" s="13" customFormat="1">
      <c r="B1644" s="160"/>
      <c r="D1644" s="154" t="s">
        <v>205</v>
      </c>
      <c r="E1644" s="161" t="s">
        <v>1</v>
      </c>
      <c r="F1644" s="162" t="s">
        <v>673</v>
      </c>
      <c r="H1644" s="163">
        <v>2.2000000000000002</v>
      </c>
      <c r="I1644" s="164"/>
      <c r="L1644" s="160"/>
      <c r="M1644" s="165"/>
      <c r="T1644" s="166"/>
      <c r="AT1644" s="161" t="s">
        <v>205</v>
      </c>
      <c r="AU1644" s="161" t="s">
        <v>85</v>
      </c>
      <c r="AV1644" s="13" t="s">
        <v>85</v>
      </c>
      <c r="AW1644" s="13" t="s">
        <v>34</v>
      </c>
      <c r="AX1644" s="13" t="s">
        <v>76</v>
      </c>
      <c r="AY1644" s="161" t="s">
        <v>191</v>
      </c>
    </row>
    <row r="1645" spans="2:65" s="13" customFormat="1">
      <c r="B1645" s="160"/>
      <c r="D1645" s="154" t="s">
        <v>205</v>
      </c>
      <c r="E1645" s="161" t="s">
        <v>1</v>
      </c>
      <c r="F1645" s="162" t="s">
        <v>674</v>
      </c>
      <c r="H1645" s="163">
        <v>1.8</v>
      </c>
      <c r="I1645" s="164"/>
      <c r="L1645" s="160"/>
      <c r="M1645" s="165"/>
      <c r="T1645" s="166"/>
      <c r="AT1645" s="161" t="s">
        <v>205</v>
      </c>
      <c r="AU1645" s="161" t="s">
        <v>85</v>
      </c>
      <c r="AV1645" s="13" t="s">
        <v>85</v>
      </c>
      <c r="AW1645" s="13" t="s">
        <v>34</v>
      </c>
      <c r="AX1645" s="13" t="s">
        <v>76</v>
      </c>
      <c r="AY1645" s="161" t="s">
        <v>191</v>
      </c>
    </row>
    <row r="1646" spans="2:65" s="15" customFormat="1">
      <c r="B1646" s="174"/>
      <c r="D1646" s="154" t="s">
        <v>205</v>
      </c>
      <c r="E1646" s="175" t="s">
        <v>1</v>
      </c>
      <c r="F1646" s="176" t="s">
        <v>274</v>
      </c>
      <c r="H1646" s="177">
        <v>5.55</v>
      </c>
      <c r="I1646" s="178"/>
      <c r="L1646" s="174"/>
      <c r="M1646" s="179"/>
      <c r="T1646" s="180"/>
      <c r="AT1646" s="175" t="s">
        <v>205</v>
      </c>
      <c r="AU1646" s="175" t="s">
        <v>85</v>
      </c>
      <c r="AV1646" s="15" t="s">
        <v>201</v>
      </c>
      <c r="AW1646" s="15" t="s">
        <v>34</v>
      </c>
      <c r="AX1646" s="15" t="s">
        <v>76</v>
      </c>
      <c r="AY1646" s="175" t="s">
        <v>191</v>
      </c>
    </row>
    <row r="1647" spans="2:65" s="12" customFormat="1">
      <c r="B1647" s="153"/>
      <c r="D1647" s="154" t="s">
        <v>205</v>
      </c>
      <c r="E1647" s="155" t="s">
        <v>1</v>
      </c>
      <c r="F1647" s="156" t="s">
        <v>675</v>
      </c>
      <c r="H1647" s="155" t="s">
        <v>1</v>
      </c>
      <c r="I1647" s="157"/>
      <c r="L1647" s="153"/>
      <c r="M1647" s="158"/>
      <c r="T1647" s="159"/>
      <c r="AT1647" s="155" t="s">
        <v>205</v>
      </c>
      <c r="AU1647" s="155" t="s">
        <v>85</v>
      </c>
      <c r="AV1647" s="12" t="s">
        <v>83</v>
      </c>
      <c r="AW1647" s="12" t="s">
        <v>34</v>
      </c>
      <c r="AX1647" s="12" t="s">
        <v>76</v>
      </c>
      <c r="AY1647" s="155" t="s">
        <v>191</v>
      </c>
    </row>
    <row r="1648" spans="2:65" s="13" customFormat="1">
      <c r="B1648" s="160"/>
      <c r="D1648" s="154" t="s">
        <v>205</v>
      </c>
      <c r="E1648" s="161" t="s">
        <v>1</v>
      </c>
      <c r="F1648" s="162" t="s">
        <v>676</v>
      </c>
      <c r="H1648" s="163">
        <v>1.52</v>
      </c>
      <c r="I1648" s="164"/>
      <c r="L1648" s="160"/>
      <c r="M1648" s="165"/>
      <c r="T1648" s="166"/>
      <c r="AT1648" s="161" t="s">
        <v>205</v>
      </c>
      <c r="AU1648" s="161" t="s">
        <v>85</v>
      </c>
      <c r="AV1648" s="13" t="s">
        <v>85</v>
      </c>
      <c r="AW1648" s="13" t="s">
        <v>34</v>
      </c>
      <c r="AX1648" s="13" t="s">
        <v>76</v>
      </c>
      <c r="AY1648" s="161" t="s">
        <v>191</v>
      </c>
    </row>
    <row r="1649" spans="2:51" s="13" customFormat="1">
      <c r="B1649" s="160"/>
      <c r="D1649" s="154" t="s">
        <v>205</v>
      </c>
      <c r="E1649" s="161" t="s">
        <v>1</v>
      </c>
      <c r="F1649" s="162" t="s">
        <v>677</v>
      </c>
      <c r="H1649" s="163">
        <v>2.65</v>
      </c>
      <c r="I1649" s="164"/>
      <c r="L1649" s="160"/>
      <c r="M1649" s="165"/>
      <c r="T1649" s="166"/>
      <c r="AT1649" s="161" t="s">
        <v>205</v>
      </c>
      <c r="AU1649" s="161" t="s">
        <v>85</v>
      </c>
      <c r="AV1649" s="13" t="s">
        <v>85</v>
      </c>
      <c r="AW1649" s="13" t="s">
        <v>34</v>
      </c>
      <c r="AX1649" s="13" t="s">
        <v>76</v>
      </c>
      <c r="AY1649" s="161" t="s">
        <v>191</v>
      </c>
    </row>
    <row r="1650" spans="2:51" s="15" customFormat="1">
      <c r="B1650" s="174"/>
      <c r="D1650" s="154" t="s">
        <v>205</v>
      </c>
      <c r="E1650" s="175" t="s">
        <v>1</v>
      </c>
      <c r="F1650" s="176" t="s">
        <v>274</v>
      </c>
      <c r="H1650" s="177">
        <v>4.17</v>
      </c>
      <c r="I1650" s="178"/>
      <c r="L1650" s="174"/>
      <c r="M1650" s="179"/>
      <c r="T1650" s="180"/>
      <c r="AT1650" s="175" t="s">
        <v>205</v>
      </c>
      <c r="AU1650" s="175" t="s">
        <v>85</v>
      </c>
      <c r="AV1650" s="15" t="s">
        <v>201</v>
      </c>
      <c r="AW1650" s="15" t="s">
        <v>34</v>
      </c>
      <c r="AX1650" s="15" t="s">
        <v>76</v>
      </c>
      <c r="AY1650" s="175" t="s">
        <v>191</v>
      </c>
    </row>
    <row r="1651" spans="2:51" s="12" customFormat="1">
      <c r="B1651" s="153"/>
      <c r="D1651" s="154" t="s">
        <v>205</v>
      </c>
      <c r="E1651" s="155" t="s">
        <v>1</v>
      </c>
      <c r="F1651" s="156" t="s">
        <v>636</v>
      </c>
      <c r="H1651" s="155" t="s">
        <v>1</v>
      </c>
      <c r="I1651" s="157"/>
      <c r="L1651" s="153"/>
      <c r="M1651" s="158"/>
      <c r="T1651" s="159"/>
      <c r="AT1651" s="155" t="s">
        <v>205</v>
      </c>
      <c r="AU1651" s="155" t="s">
        <v>85</v>
      </c>
      <c r="AV1651" s="12" t="s">
        <v>83</v>
      </c>
      <c r="AW1651" s="12" t="s">
        <v>34</v>
      </c>
      <c r="AX1651" s="12" t="s">
        <v>76</v>
      </c>
      <c r="AY1651" s="155" t="s">
        <v>191</v>
      </c>
    </row>
    <row r="1652" spans="2:51" s="12" customFormat="1">
      <c r="B1652" s="153"/>
      <c r="D1652" s="154" t="s">
        <v>205</v>
      </c>
      <c r="E1652" s="155" t="s">
        <v>1</v>
      </c>
      <c r="F1652" s="156" t="s">
        <v>208</v>
      </c>
      <c r="H1652" s="155" t="s">
        <v>1</v>
      </c>
      <c r="I1652" s="157"/>
      <c r="L1652" s="153"/>
      <c r="M1652" s="158"/>
      <c r="T1652" s="159"/>
      <c r="AT1652" s="155" t="s">
        <v>205</v>
      </c>
      <c r="AU1652" s="155" t="s">
        <v>85</v>
      </c>
      <c r="AV1652" s="12" t="s">
        <v>83</v>
      </c>
      <c r="AW1652" s="12" t="s">
        <v>34</v>
      </c>
      <c r="AX1652" s="12" t="s">
        <v>76</v>
      </c>
      <c r="AY1652" s="155" t="s">
        <v>191</v>
      </c>
    </row>
    <row r="1653" spans="2:51" s="12" customFormat="1">
      <c r="B1653" s="153"/>
      <c r="D1653" s="154" t="s">
        <v>205</v>
      </c>
      <c r="E1653" s="155" t="s">
        <v>1</v>
      </c>
      <c r="F1653" s="156" t="s">
        <v>678</v>
      </c>
      <c r="H1653" s="155" t="s">
        <v>1</v>
      </c>
      <c r="I1653" s="157"/>
      <c r="L1653" s="153"/>
      <c r="M1653" s="158"/>
      <c r="T1653" s="159"/>
      <c r="AT1653" s="155" t="s">
        <v>205</v>
      </c>
      <c r="AU1653" s="155" t="s">
        <v>85</v>
      </c>
      <c r="AV1653" s="12" t="s">
        <v>83</v>
      </c>
      <c r="AW1653" s="12" t="s">
        <v>34</v>
      </c>
      <c r="AX1653" s="12" t="s">
        <v>76</v>
      </c>
      <c r="AY1653" s="155" t="s">
        <v>191</v>
      </c>
    </row>
    <row r="1654" spans="2:51" s="13" customFormat="1">
      <c r="B1654" s="160"/>
      <c r="D1654" s="154" t="s">
        <v>205</v>
      </c>
      <c r="E1654" s="161" t="s">
        <v>1</v>
      </c>
      <c r="F1654" s="162" t="s">
        <v>679</v>
      </c>
      <c r="H1654" s="163">
        <v>4.05</v>
      </c>
      <c r="I1654" s="164"/>
      <c r="L1654" s="160"/>
      <c r="M1654" s="165"/>
      <c r="T1654" s="166"/>
      <c r="AT1654" s="161" t="s">
        <v>205</v>
      </c>
      <c r="AU1654" s="161" t="s">
        <v>85</v>
      </c>
      <c r="AV1654" s="13" t="s">
        <v>85</v>
      </c>
      <c r="AW1654" s="13" t="s">
        <v>34</v>
      </c>
      <c r="AX1654" s="13" t="s">
        <v>76</v>
      </c>
      <c r="AY1654" s="161" t="s">
        <v>191</v>
      </c>
    </row>
    <row r="1655" spans="2:51" s="15" customFormat="1">
      <c r="B1655" s="174"/>
      <c r="D1655" s="154" t="s">
        <v>205</v>
      </c>
      <c r="E1655" s="175" t="s">
        <v>1</v>
      </c>
      <c r="F1655" s="176" t="s">
        <v>274</v>
      </c>
      <c r="H1655" s="177">
        <v>4.05</v>
      </c>
      <c r="I1655" s="178"/>
      <c r="L1655" s="174"/>
      <c r="M1655" s="179"/>
      <c r="T1655" s="180"/>
      <c r="AT1655" s="175" t="s">
        <v>205</v>
      </c>
      <c r="AU1655" s="175" t="s">
        <v>85</v>
      </c>
      <c r="AV1655" s="15" t="s">
        <v>201</v>
      </c>
      <c r="AW1655" s="15" t="s">
        <v>34</v>
      </c>
      <c r="AX1655" s="15" t="s">
        <v>76</v>
      </c>
      <c r="AY1655" s="175" t="s">
        <v>191</v>
      </c>
    </row>
    <row r="1656" spans="2:51" s="12" customFormat="1">
      <c r="B1656" s="153"/>
      <c r="D1656" s="154" t="s">
        <v>205</v>
      </c>
      <c r="E1656" s="155" t="s">
        <v>1</v>
      </c>
      <c r="F1656" s="156" t="s">
        <v>680</v>
      </c>
      <c r="H1656" s="155" t="s">
        <v>1</v>
      </c>
      <c r="I1656" s="157"/>
      <c r="L1656" s="153"/>
      <c r="M1656" s="158"/>
      <c r="T1656" s="159"/>
      <c r="AT1656" s="155" t="s">
        <v>205</v>
      </c>
      <c r="AU1656" s="155" t="s">
        <v>85</v>
      </c>
      <c r="AV1656" s="12" t="s">
        <v>83</v>
      </c>
      <c r="AW1656" s="12" t="s">
        <v>34</v>
      </c>
      <c r="AX1656" s="12" t="s">
        <v>76</v>
      </c>
      <c r="AY1656" s="155" t="s">
        <v>191</v>
      </c>
    </row>
    <row r="1657" spans="2:51" s="12" customFormat="1">
      <c r="B1657" s="153"/>
      <c r="D1657" s="154" t="s">
        <v>205</v>
      </c>
      <c r="E1657" s="155" t="s">
        <v>1</v>
      </c>
      <c r="F1657" s="156" t="s">
        <v>208</v>
      </c>
      <c r="H1657" s="155" t="s">
        <v>1</v>
      </c>
      <c r="I1657" s="157"/>
      <c r="L1657" s="153"/>
      <c r="M1657" s="158"/>
      <c r="T1657" s="159"/>
      <c r="AT1657" s="155" t="s">
        <v>205</v>
      </c>
      <c r="AU1657" s="155" t="s">
        <v>85</v>
      </c>
      <c r="AV1657" s="12" t="s">
        <v>83</v>
      </c>
      <c r="AW1657" s="12" t="s">
        <v>34</v>
      </c>
      <c r="AX1657" s="12" t="s">
        <v>76</v>
      </c>
      <c r="AY1657" s="155" t="s">
        <v>191</v>
      </c>
    </row>
    <row r="1658" spans="2:51" s="12" customFormat="1">
      <c r="B1658" s="153"/>
      <c r="D1658" s="154" t="s">
        <v>205</v>
      </c>
      <c r="E1658" s="155" t="s">
        <v>1</v>
      </c>
      <c r="F1658" s="156" t="s">
        <v>681</v>
      </c>
      <c r="H1658" s="155" t="s">
        <v>1</v>
      </c>
      <c r="I1658" s="157"/>
      <c r="L1658" s="153"/>
      <c r="M1658" s="158"/>
      <c r="T1658" s="159"/>
      <c r="AT1658" s="155" t="s">
        <v>205</v>
      </c>
      <c r="AU1658" s="155" t="s">
        <v>85</v>
      </c>
      <c r="AV1658" s="12" t="s">
        <v>83</v>
      </c>
      <c r="AW1658" s="12" t="s">
        <v>34</v>
      </c>
      <c r="AX1658" s="12" t="s">
        <v>76</v>
      </c>
      <c r="AY1658" s="155" t="s">
        <v>191</v>
      </c>
    </row>
    <row r="1659" spans="2:51" s="13" customFormat="1">
      <c r="B1659" s="160"/>
      <c r="D1659" s="154" t="s">
        <v>205</v>
      </c>
      <c r="E1659" s="161" t="s">
        <v>1</v>
      </c>
      <c r="F1659" s="162" t="s">
        <v>682</v>
      </c>
      <c r="H1659" s="163">
        <v>8.9</v>
      </c>
      <c r="I1659" s="164"/>
      <c r="L1659" s="160"/>
      <c r="M1659" s="165"/>
      <c r="T1659" s="166"/>
      <c r="AT1659" s="161" t="s">
        <v>205</v>
      </c>
      <c r="AU1659" s="161" t="s">
        <v>85</v>
      </c>
      <c r="AV1659" s="13" t="s">
        <v>85</v>
      </c>
      <c r="AW1659" s="13" t="s">
        <v>34</v>
      </c>
      <c r="AX1659" s="13" t="s">
        <v>76</v>
      </c>
      <c r="AY1659" s="161" t="s">
        <v>191</v>
      </c>
    </row>
    <row r="1660" spans="2:51" s="13" customFormat="1">
      <c r="B1660" s="160"/>
      <c r="D1660" s="154" t="s">
        <v>205</v>
      </c>
      <c r="E1660" s="161" t="s">
        <v>1</v>
      </c>
      <c r="F1660" s="162" t="s">
        <v>683</v>
      </c>
      <c r="H1660" s="163">
        <v>5.35</v>
      </c>
      <c r="I1660" s="164"/>
      <c r="L1660" s="160"/>
      <c r="M1660" s="165"/>
      <c r="T1660" s="166"/>
      <c r="AT1660" s="161" t="s">
        <v>205</v>
      </c>
      <c r="AU1660" s="161" t="s">
        <v>85</v>
      </c>
      <c r="AV1660" s="13" t="s">
        <v>85</v>
      </c>
      <c r="AW1660" s="13" t="s">
        <v>34</v>
      </c>
      <c r="AX1660" s="13" t="s">
        <v>76</v>
      </c>
      <c r="AY1660" s="161" t="s">
        <v>191</v>
      </c>
    </row>
    <row r="1661" spans="2:51" s="15" customFormat="1">
      <c r="B1661" s="174"/>
      <c r="D1661" s="154" t="s">
        <v>205</v>
      </c>
      <c r="E1661" s="175" t="s">
        <v>1</v>
      </c>
      <c r="F1661" s="176" t="s">
        <v>274</v>
      </c>
      <c r="H1661" s="177">
        <v>14.25</v>
      </c>
      <c r="I1661" s="178"/>
      <c r="L1661" s="174"/>
      <c r="M1661" s="179"/>
      <c r="T1661" s="180"/>
      <c r="AT1661" s="175" t="s">
        <v>205</v>
      </c>
      <c r="AU1661" s="175" t="s">
        <v>85</v>
      </c>
      <c r="AV1661" s="15" t="s">
        <v>201</v>
      </c>
      <c r="AW1661" s="15" t="s">
        <v>34</v>
      </c>
      <c r="AX1661" s="15" t="s">
        <v>76</v>
      </c>
      <c r="AY1661" s="175" t="s">
        <v>191</v>
      </c>
    </row>
    <row r="1662" spans="2:51" s="12" customFormat="1">
      <c r="B1662" s="153"/>
      <c r="D1662" s="154" t="s">
        <v>205</v>
      </c>
      <c r="E1662" s="155" t="s">
        <v>1</v>
      </c>
      <c r="F1662" s="156" t="s">
        <v>684</v>
      </c>
      <c r="H1662" s="155" t="s">
        <v>1</v>
      </c>
      <c r="I1662" s="157"/>
      <c r="L1662" s="153"/>
      <c r="M1662" s="158"/>
      <c r="T1662" s="159"/>
      <c r="AT1662" s="155" t="s">
        <v>205</v>
      </c>
      <c r="AU1662" s="155" t="s">
        <v>85</v>
      </c>
      <c r="AV1662" s="12" t="s">
        <v>83</v>
      </c>
      <c r="AW1662" s="12" t="s">
        <v>34</v>
      </c>
      <c r="AX1662" s="12" t="s">
        <v>76</v>
      </c>
      <c r="AY1662" s="155" t="s">
        <v>191</v>
      </c>
    </row>
    <row r="1663" spans="2:51" s="13" customFormat="1">
      <c r="B1663" s="160"/>
      <c r="D1663" s="154" t="s">
        <v>205</v>
      </c>
      <c r="E1663" s="161" t="s">
        <v>1</v>
      </c>
      <c r="F1663" s="162" t="s">
        <v>685</v>
      </c>
      <c r="H1663" s="163">
        <v>17.399999999999999</v>
      </c>
      <c r="I1663" s="164"/>
      <c r="L1663" s="160"/>
      <c r="M1663" s="165"/>
      <c r="T1663" s="166"/>
      <c r="AT1663" s="161" t="s">
        <v>205</v>
      </c>
      <c r="AU1663" s="161" t="s">
        <v>85</v>
      </c>
      <c r="AV1663" s="13" t="s">
        <v>85</v>
      </c>
      <c r="AW1663" s="13" t="s">
        <v>34</v>
      </c>
      <c r="AX1663" s="13" t="s">
        <v>76</v>
      </c>
      <c r="AY1663" s="161" t="s">
        <v>191</v>
      </c>
    </row>
    <row r="1664" spans="2:51" s="13" customFormat="1">
      <c r="B1664" s="160"/>
      <c r="D1664" s="154" t="s">
        <v>205</v>
      </c>
      <c r="E1664" s="161" t="s">
        <v>1</v>
      </c>
      <c r="F1664" s="162" t="s">
        <v>686</v>
      </c>
      <c r="H1664" s="163">
        <v>9</v>
      </c>
      <c r="I1664" s="164"/>
      <c r="L1664" s="160"/>
      <c r="M1664" s="165"/>
      <c r="T1664" s="166"/>
      <c r="AT1664" s="161" t="s">
        <v>205</v>
      </c>
      <c r="AU1664" s="161" t="s">
        <v>85</v>
      </c>
      <c r="AV1664" s="13" t="s">
        <v>85</v>
      </c>
      <c r="AW1664" s="13" t="s">
        <v>34</v>
      </c>
      <c r="AX1664" s="13" t="s">
        <v>76</v>
      </c>
      <c r="AY1664" s="161" t="s">
        <v>191</v>
      </c>
    </row>
    <row r="1665" spans="2:65" s="15" customFormat="1">
      <c r="B1665" s="174"/>
      <c r="D1665" s="154" t="s">
        <v>205</v>
      </c>
      <c r="E1665" s="175" t="s">
        <v>1</v>
      </c>
      <c r="F1665" s="176" t="s">
        <v>274</v>
      </c>
      <c r="H1665" s="177">
        <v>26.4</v>
      </c>
      <c r="I1665" s="178"/>
      <c r="L1665" s="174"/>
      <c r="M1665" s="179"/>
      <c r="T1665" s="180"/>
      <c r="AT1665" s="175" t="s">
        <v>205</v>
      </c>
      <c r="AU1665" s="175" t="s">
        <v>85</v>
      </c>
      <c r="AV1665" s="15" t="s">
        <v>201</v>
      </c>
      <c r="AW1665" s="15" t="s">
        <v>34</v>
      </c>
      <c r="AX1665" s="15" t="s">
        <v>76</v>
      </c>
      <c r="AY1665" s="175" t="s">
        <v>191</v>
      </c>
    </row>
    <row r="1666" spans="2:65" s="12" customFormat="1">
      <c r="B1666" s="153"/>
      <c r="D1666" s="154" t="s">
        <v>205</v>
      </c>
      <c r="E1666" s="155" t="s">
        <v>1</v>
      </c>
      <c r="F1666" s="156" t="s">
        <v>687</v>
      </c>
      <c r="H1666" s="155" t="s">
        <v>1</v>
      </c>
      <c r="I1666" s="157"/>
      <c r="L1666" s="153"/>
      <c r="M1666" s="158"/>
      <c r="T1666" s="159"/>
      <c r="AT1666" s="155" t="s">
        <v>205</v>
      </c>
      <c r="AU1666" s="155" t="s">
        <v>85</v>
      </c>
      <c r="AV1666" s="12" t="s">
        <v>83</v>
      </c>
      <c r="AW1666" s="12" t="s">
        <v>34</v>
      </c>
      <c r="AX1666" s="12" t="s">
        <v>76</v>
      </c>
      <c r="AY1666" s="155" t="s">
        <v>191</v>
      </c>
    </row>
    <row r="1667" spans="2:65" s="13" customFormat="1">
      <c r="B1667" s="160"/>
      <c r="D1667" s="154" t="s">
        <v>205</v>
      </c>
      <c r="E1667" s="161" t="s">
        <v>1</v>
      </c>
      <c r="F1667" s="162" t="s">
        <v>688</v>
      </c>
      <c r="H1667" s="163">
        <v>45.67</v>
      </c>
      <c r="I1667" s="164"/>
      <c r="L1667" s="160"/>
      <c r="M1667" s="165"/>
      <c r="T1667" s="166"/>
      <c r="AT1667" s="161" t="s">
        <v>205</v>
      </c>
      <c r="AU1667" s="161" t="s">
        <v>85</v>
      </c>
      <c r="AV1667" s="13" t="s">
        <v>85</v>
      </c>
      <c r="AW1667" s="13" t="s">
        <v>34</v>
      </c>
      <c r="AX1667" s="13" t="s">
        <v>76</v>
      </c>
      <c r="AY1667" s="161" t="s">
        <v>191</v>
      </c>
    </row>
    <row r="1668" spans="2:65" s="15" customFormat="1">
      <c r="B1668" s="174"/>
      <c r="D1668" s="154" t="s">
        <v>205</v>
      </c>
      <c r="E1668" s="175" t="s">
        <v>1</v>
      </c>
      <c r="F1668" s="176" t="s">
        <v>274</v>
      </c>
      <c r="H1668" s="177">
        <v>45.67</v>
      </c>
      <c r="I1668" s="178"/>
      <c r="L1668" s="174"/>
      <c r="M1668" s="179"/>
      <c r="T1668" s="180"/>
      <c r="AT1668" s="175" t="s">
        <v>205</v>
      </c>
      <c r="AU1668" s="175" t="s">
        <v>85</v>
      </c>
      <c r="AV1668" s="15" t="s">
        <v>201</v>
      </c>
      <c r="AW1668" s="15" t="s">
        <v>34</v>
      </c>
      <c r="AX1668" s="15" t="s">
        <v>76</v>
      </c>
      <c r="AY1668" s="175" t="s">
        <v>191</v>
      </c>
    </row>
    <row r="1669" spans="2:65" s="12" customFormat="1">
      <c r="B1669" s="153"/>
      <c r="D1669" s="154" t="s">
        <v>205</v>
      </c>
      <c r="E1669" s="155" t="s">
        <v>1</v>
      </c>
      <c r="F1669" s="156" t="s">
        <v>689</v>
      </c>
      <c r="H1669" s="155" t="s">
        <v>1</v>
      </c>
      <c r="I1669" s="157"/>
      <c r="L1669" s="153"/>
      <c r="M1669" s="158"/>
      <c r="T1669" s="159"/>
      <c r="AT1669" s="155" t="s">
        <v>205</v>
      </c>
      <c r="AU1669" s="155" t="s">
        <v>85</v>
      </c>
      <c r="AV1669" s="12" t="s">
        <v>83</v>
      </c>
      <c r="AW1669" s="12" t="s">
        <v>34</v>
      </c>
      <c r="AX1669" s="12" t="s">
        <v>76</v>
      </c>
      <c r="AY1669" s="155" t="s">
        <v>191</v>
      </c>
    </row>
    <row r="1670" spans="2:65" s="13" customFormat="1">
      <c r="B1670" s="160"/>
      <c r="D1670" s="154" t="s">
        <v>205</v>
      </c>
      <c r="E1670" s="161" t="s">
        <v>1</v>
      </c>
      <c r="F1670" s="162" t="s">
        <v>690</v>
      </c>
      <c r="H1670" s="163">
        <v>2</v>
      </c>
      <c r="I1670" s="164"/>
      <c r="L1670" s="160"/>
      <c r="M1670" s="165"/>
      <c r="T1670" s="166"/>
      <c r="AT1670" s="161" t="s">
        <v>205</v>
      </c>
      <c r="AU1670" s="161" t="s">
        <v>85</v>
      </c>
      <c r="AV1670" s="13" t="s">
        <v>85</v>
      </c>
      <c r="AW1670" s="13" t="s">
        <v>34</v>
      </c>
      <c r="AX1670" s="13" t="s">
        <v>76</v>
      </c>
      <c r="AY1670" s="161" t="s">
        <v>191</v>
      </c>
    </row>
    <row r="1671" spans="2:65" s="13" customFormat="1">
      <c r="B1671" s="160"/>
      <c r="D1671" s="154" t="s">
        <v>205</v>
      </c>
      <c r="E1671" s="161" t="s">
        <v>1</v>
      </c>
      <c r="F1671" s="162" t="s">
        <v>691</v>
      </c>
      <c r="H1671" s="163">
        <v>3.35</v>
      </c>
      <c r="I1671" s="164"/>
      <c r="L1671" s="160"/>
      <c r="M1671" s="165"/>
      <c r="T1671" s="166"/>
      <c r="AT1671" s="161" t="s">
        <v>205</v>
      </c>
      <c r="AU1671" s="161" t="s">
        <v>85</v>
      </c>
      <c r="AV1671" s="13" t="s">
        <v>85</v>
      </c>
      <c r="AW1671" s="13" t="s">
        <v>34</v>
      </c>
      <c r="AX1671" s="13" t="s">
        <v>76</v>
      </c>
      <c r="AY1671" s="161" t="s">
        <v>191</v>
      </c>
    </row>
    <row r="1672" spans="2:65" s="14" customFormat="1">
      <c r="B1672" s="167"/>
      <c r="D1672" s="154" t="s">
        <v>205</v>
      </c>
      <c r="E1672" s="168" t="s">
        <v>1</v>
      </c>
      <c r="F1672" s="169" t="s">
        <v>217</v>
      </c>
      <c r="H1672" s="170">
        <v>105.44</v>
      </c>
      <c r="I1672" s="171"/>
      <c r="L1672" s="167"/>
      <c r="M1672" s="172"/>
      <c r="T1672" s="173"/>
      <c r="AT1672" s="168" t="s">
        <v>205</v>
      </c>
      <c r="AU1672" s="168" t="s">
        <v>85</v>
      </c>
      <c r="AV1672" s="14" t="s">
        <v>200</v>
      </c>
      <c r="AW1672" s="14" t="s">
        <v>34</v>
      </c>
      <c r="AX1672" s="14" t="s">
        <v>83</v>
      </c>
      <c r="AY1672" s="168" t="s">
        <v>191</v>
      </c>
    </row>
    <row r="1673" spans="2:65" s="13" customFormat="1">
      <c r="B1673" s="160"/>
      <c r="D1673" s="154" t="s">
        <v>205</v>
      </c>
      <c r="F1673" s="162" t="s">
        <v>1414</v>
      </c>
      <c r="H1673" s="163">
        <v>122.89</v>
      </c>
      <c r="I1673" s="164"/>
      <c r="L1673" s="160"/>
      <c r="M1673" s="165"/>
      <c r="T1673" s="166"/>
      <c r="AT1673" s="161" t="s">
        <v>205</v>
      </c>
      <c r="AU1673" s="161" t="s">
        <v>85</v>
      </c>
      <c r="AV1673" s="13" t="s">
        <v>85</v>
      </c>
      <c r="AW1673" s="13" t="s">
        <v>4</v>
      </c>
      <c r="AX1673" s="13" t="s">
        <v>83</v>
      </c>
      <c r="AY1673" s="161" t="s">
        <v>191</v>
      </c>
    </row>
    <row r="1674" spans="2:65" s="1" customFormat="1" ht="26.45" customHeight="1">
      <c r="B1674" s="32"/>
      <c r="C1674" s="136" t="s">
        <v>1415</v>
      </c>
      <c r="D1674" s="136" t="s">
        <v>195</v>
      </c>
      <c r="E1674" s="137" t="s">
        <v>1416</v>
      </c>
      <c r="F1674" s="138" t="s">
        <v>1417</v>
      </c>
      <c r="G1674" s="139" t="s">
        <v>271</v>
      </c>
      <c r="H1674" s="140">
        <v>0.08</v>
      </c>
      <c r="I1674" s="141"/>
      <c r="J1674" s="142">
        <f>ROUND(I1674*H1674,2)</f>
        <v>0</v>
      </c>
      <c r="K1674" s="138" t="s">
        <v>199</v>
      </c>
      <c r="L1674" s="32"/>
      <c r="M1674" s="143" t="s">
        <v>1</v>
      </c>
      <c r="N1674" s="144" t="s">
        <v>41</v>
      </c>
      <c r="P1674" s="145">
        <f>O1674*H1674</f>
        <v>0</v>
      </c>
      <c r="Q1674" s="145">
        <v>0</v>
      </c>
      <c r="R1674" s="145">
        <f>Q1674*H1674</f>
        <v>0</v>
      </c>
      <c r="S1674" s="145">
        <v>0</v>
      </c>
      <c r="T1674" s="146">
        <f>S1674*H1674</f>
        <v>0</v>
      </c>
      <c r="AR1674" s="147" t="s">
        <v>224</v>
      </c>
      <c r="AT1674" s="147" t="s">
        <v>195</v>
      </c>
      <c r="AU1674" s="147" t="s">
        <v>85</v>
      </c>
      <c r="AY1674" s="17" t="s">
        <v>191</v>
      </c>
      <c r="BE1674" s="148">
        <f>IF(N1674="základní",J1674,0)</f>
        <v>0</v>
      </c>
      <c r="BF1674" s="148">
        <f>IF(N1674="snížená",J1674,0)</f>
        <v>0</v>
      </c>
      <c r="BG1674" s="148">
        <f>IF(N1674="zákl. přenesená",J1674,0)</f>
        <v>0</v>
      </c>
      <c r="BH1674" s="148">
        <f>IF(N1674="sníž. přenesená",J1674,0)</f>
        <v>0</v>
      </c>
      <c r="BI1674" s="148">
        <f>IF(N1674="nulová",J1674,0)</f>
        <v>0</v>
      </c>
      <c r="BJ1674" s="17" t="s">
        <v>83</v>
      </c>
      <c r="BK1674" s="148">
        <f>ROUND(I1674*H1674,2)</f>
        <v>0</v>
      </c>
      <c r="BL1674" s="17" t="s">
        <v>224</v>
      </c>
      <c r="BM1674" s="147" t="s">
        <v>1418</v>
      </c>
    </row>
    <row r="1675" spans="2:65" s="1" customFormat="1">
      <c r="B1675" s="32"/>
      <c r="D1675" s="149" t="s">
        <v>203</v>
      </c>
      <c r="F1675" s="150" t="s">
        <v>1419</v>
      </c>
      <c r="I1675" s="151"/>
      <c r="L1675" s="32"/>
      <c r="M1675" s="152"/>
      <c r="T1675" s="56"/>
      <c r="AT1675" s="17" t="s">
        <v>203</v>
      </c>
      <c r="AU1675" s="17" t="s">
        <v>85</v>
      </c>
    </row>
    <row r="1676" spans="2:65" s="11" customFormat="1" ht="22.9" customHeight="1">
      <c r="B1676" s="124"/>
      <c r="D1676" s="125" t="s">
        <v>75</v>
      </c>
      <c r="E1676" s="134" t="s">
        <v>1420</v>
      </c>
      <c r="F1676" s="134" t="s">
        <v>1421</v>
      </c>
      <c r="I1676" s="127"/>
      <c r="J1676" s="135">
        <f>BK1676</f>
        <v>0</v>
      </c>
      <c r="L1676" s="124"/>
      <c r="M1676" s="129"/>
      <c r="P1676" s="130">
        <v>0</v>
      </c>
      <c r="R1676" s="130">
        <v>0</v>
      </c>
      <c r="T1676" s="131">
        <v>0</v>
      </c>
      <c r="AR1676" s="125" t="s">
        <v>85</v>
      </c>
      <c r="AT1676" s="132" t="s">
        <v>75</v>
      </c>
      <c r="AU1676" s="132" t="s">
        <v>83</v>
      </c>
      <c r="AY1676" s="125" t="s">
        <v>191</v>
      </c>
      <c r="BK1676" s="133">
        <v>0</v>
      </c>
    </row>
    <row r="1677" spans="2:65" s="11" customFormat="1" ht="22.9" customHeight="1">
      <c r="B1677" s="124"/>
      <c r="D1677" s="125" t="s">
        <v>75</v>
      </c>
      <c r="E1677" s="134" t="s">
        <v>1422</v>
      </c>
      <c r="F1677" s="134" t="s">
        <v>1423</v>
      </c>
      <c r="I1677" s="127"/>
      <c r="J1677" s="135">
        <f>BK1677</f>
        <v>0</v>
      </c>
      <c r="L1677" s="124"/>
      <c r="M1677" s="129"/>
      <c r="P1677" s="130">
        <f>SUM(P1678:P1830)</f>
        <v>0</v>
      </c>
      <c r="R1677" s="130">
        <f>SUM(R1678:R1830)</f>
        <v>23.790795240000001</v>
      </c>
      <c r="T1677" s="131">
        <f>SUM(T1678:T1830)</f>
        <v>0.47600000000000003</v>
      </c>
      <c r="AR1677" s="125" t="s">
        <v>85</v>
      </c>
      <c r="AT1677" s="132" t="s">
        <v>75</v>
      </c>
      <c r="AU1677" s="132" t="s">
        <v>83</v>
      </c>
      <c r="AY1677" s="125" t="s">
        <v>191</v>
      </c>
      <c r="BK1677" s="133">
        <f>SUM(BK1678:BK1830)</f>
        <v>0</v>
      </c>
    </row>
    <row r="1678" spans="2:65" s="1" customFormat="1" ht="36" customHeight="1">
      <c r="B1678" s="32"/>
      <c r="C1678" s="136" t="s">
        <v>1424</v>
      </c>
      <c r="D1678" s="136" t="s">
        <v>195</v>
      </c>
      <c r="E1678" s="137" t="s">
        <v>1425</v>
      </c>
      <c r="F1678" s="138" t="s">
        <v>1426</v>
      </c>
      <c r="G1678" s="139" t="s">
        <v>378</v>
      </c>
      <c r="H1678" s="140">
        <v>34</v>
      </c>
      <c r="I1678" s="141"/>
      <c r="J1678" s="142">
        <f>ROUND(I1678*H1678,2)</f>
        <v>0</v>
      </c>
      <c r="K1678" s="138" t="s">
        <v>199</v>
      </c>
      <c r="L1678" s="32"/>
      <c r="M1678" s="143" t="s">
        <v>1</v>
      </c>
      <c r="N1678" s="144" t="s">
        <v>41</v>
      </c>
      <c r="P1678" s="145">
        <f>O1678*H1678</f>
        <v>0</v>
      </c>
      <c r="Q1678" s="145">
        <v>3.7799999999999999E-3</v>
      </c>
      <c r="R1678" s="145">
        <f>Q1678*H1678</f>
        <v>0.12852</v>
      </c>
      <c r="S1678" s="145">
        <v>1.4E-2</v>
      </c>
      <c r="T1678" s="146">
        <f>S1678*H1678</f>
        <v>0.47600000000000003</v>
      </c>
      <c r="AR1678" s="147" t="s">
        <v>224</v>
      </c>
      <c r="AT1678" s="147" t="s">
        <v>195</v>
      </c>
      <c r="AU1678" s="147" t="s">
        <v>85</v>
      </c>
      <c r="AY1678" s="17" t="s">
        <v>191</v>
      </c>
      <c r="BE1678" s="148">
        <f>IF(N1678="základní",J1678,0)</f>
        <v>0</v>
      </c>
      <c r="BF1678" s="148">
        <f>IF(N1678="snížená",J1678,0)</f>
        <v>0</v>
      </c>
      <c r="BG1678" s="148">
        <f>IF(N1678="zákl. přenesená",J1678,0)</f>
        <v>0</v>
      </c>
      <c r="BH1678" s="148">
        <f>IF(N1678="sníž. přenesená",J1678,0)</f>
        <v>0</v>
      </c>
      <c r="BI1678" s="148">
        <f>IF(N1678="nulová",J1678,0)</f>
        <v>0</v>
      </c>
      <c r="BJ1678" s="17" t="s">
        <v>83</v>
      </c>
      <c r="BK1678" s="148">
        <f>ROUND(I1678*H1678,2)</f>
        <v>0</v>
      </c>
      <c r="BL1678" s="17" t="s">
        <v>224</v>
      </c>
      <c r="BM1678" s="147" t="s">
        <v>1427</v>
      </c>
    </row>
    <row r="1679" spans="2:65" s="1" customFormat="1">
      <c r="B1679" s="32"/>
      <c r="D1679" s="149" t="s">
        <v>203</v>
      </c>
      <c r="F1679" s="150" t="s">
        <v>1428</v>
      </c>
      <c r="I1679" s="151"/>
      <c r="L1679" s="32"/>
      <c r="M1679" s="152"/>
      <c r="T1679" s="56"/>
      <c r="AT1679" s="17" t="s">
        <v>203</v>
      </c>
      <c r="AU1679" s="17" t="s">
        <v>85</v>
      </c>
    </row>
    <row r="1680" spans="2:65" s="12" customFormat="1">
      <c r="B1680" s="153"/>
      <c r="D1680" s="154" t="s">
        <v>205</v>
      </c>
      <c r="E1680" s="155" t="s">
        <v>1</v>
      </c>
      <c r="F1680" s="156" t="s">
        <v>347</v>
      </c>
      <c r="H1680" s="155" t="s">
        <v>1</v>
      </c>
      <c r="I1680" s="157"/>
      <c r="L1680" s="153"/>
      <c r="M1680" s="158"/>
      <c r="T1680" s="159"/>
      <c r="AT1680" s="155" t="s">
        <v>205</v>
      </c>
      <c r="AU1680" s="155" t="s">
        <v>85</v>
      </c>
      <c r="AV1680" s="12" t="s">
        <v>83</v>
      </c>
      <c r="AW1680" s="12" t="s">
        <v>34</v>
      </c>
      <c r="AX1680" s="12" t="s">
        <v>76</v>
      </c>
      <c r="AY1680" s="155" t="s">
        <v>191</v>
      </c>
    </row>
    <row r="1681" spans="2:65" s="12" customFormat="1">
      <c r="B1681" s="153"/>
      <c r="D1681" s="154" t="s">
        <v>205</v>
      </c>
      <c r="E1681" s="155" t="s">
        <v>1</v>
      </c>
      <c r="F1681" s="156" t="s">
        <v>207</v>
      </c>
      <c r="H1681" s="155" t="s">
        <v>1</v>
      </c>
      <c r="I1681" s="157"/>
      <c r="L1681" s="153"/>
      <c r="M1681" s="158"/>
      <c r="T1681" s="159"/>
      <c r="AT1681" s="155" t="s">
        <v>205</v>
      </c>
      <c r="AU1681" s="155" t="s">
        <v>85</v>
      </c>
      <c r="AV1681" s="12" t="s">
        <v>83</v>
      </c>
      <c r="AW1681" s="12" t="s">
        <v>34</v>
      </c>
      <c r="AX1681" s="12" t="s">
        <v>76</v>
      </c>
      <c r="AY1681" s="155" t="s">
        <v>191</v>
      </c>
    </row>
    <row r="1682" spans="2:65" s="12" customFormat="1">
      <c r="B1682" s="153"/>
      <c r="D1682" s="154" t="s">
        <v>205</v>
      </c>
      <c r="E1682" s="155" t="s">
        <v>1</v>
      </c>
      <c r="F1682" s="156" t="s">
        <v>208</v>
      </c>
      <c r="H1682" s="155" t="s">
        <v>1</v>
      </c>
      <c r="I1682" s="157"/>
      <c r="L1682" s="153"/>
      <c r="M1682" s="158"/>
      <c r="T1682" s="159"/>
      <c r="AT1682" s="155" t="s">
        <v>205</v>
      </c>
      <c r="AU1682" s="155" t="s">
        <v>85</v>
      </c>
      <c r="AV1682" s="12" t="s">
        <v>83</v>
      </c>
      <c r="AW1682" s="12" t="s">
        <v>34</v>
      </c>
      <c r="AX1682" s="12" t="s">
        <v>76</v>
      </c>
      <c r="AY1682" s="155" t="s">
        <v>191</v>
      </c>
    </row>
    <row r="1683" spans="2:65" s="12" customFormat="1">
      <c r="B1683" s="153"/>
      <c r="D1683" s="154" t="s">
        <v>205</v>
      </c>
      <c r="E1683" s="155" t="s">
        <v>1</v>
      </c>
      <c r="F1683" s="156" t="s">
        <v>1030</v>
      </c>
      <c r="H1683" s="155" t="s">
        <v>1</v>
      </c>
      <c r="I1683" s="157"/>
      <c r="L1683" s="153"/>
      <c r="M1683" s="158"/>
      <c r="T1683" s="159"/>
      <c r="AT1683" s="155" t="s">
        <v>205</v>
      </c>
      <c r="AU1683" s="155" t="s">
        <v>85</v>
      </c>
      <c r="AV1683" s="12" t="s">
        <v>83</v>
      </c>
      <c r="AW1683" s="12" t="s">
        <v>34</v>
      </c>
      <c r="AX1683" s="12" t="s">
        <v>76</v>
      </c>
      <c r="AY1683" s="155" t="s">
        <v>191</v>
      </c>
    </row>
    <row r="1684" spans="2:65" s="13" customFormat="1">
      <c r="B1684" s="160"/>
      <c r="D1684" s="154" t="s">
        <v>205</v>
      </c>
      <c r="E1684" s="161" t="s">
        <v>1</v>
      </c>
      <c r="F1684" s="162" t="s">
        <v>1429</v>
      </c>
      <c r="H1684" s="163">
        <v>4</v>
      </c>
      <c r="I1684" s="164"/>
      <c r="L1684" s="160"/>
      <c r="M1684" s="165"/>
      <c r="T1684" s="166"/>
      <c r="AT1684" s="161" t="s">
        <v>205</v>
      </c>
      <c r="AU1684" s="161" t="s">
        <v>85</v>
      </c>
      <c r="AV1684" s="13" t="s">
        <v>85</v>
      </c>
      <c r="AW1684" s="13" t="s">
        <v>34</v>
      </c>
      <c r="AX1684" s="13" t="s">
        <v>76</v>
      </c>
      <c r="AY1684" s="161" t="s">
        <v>191</v>
      </c>
    </row>
    <row r="1685" spans="2:65" s="13" customFormat="1">
      <c r="B1685" s="160"/>
      <c r="D1685" s="154" t="s">
        <v>205</v>
      </c>
      <c r="E1685" s="161" t="s">
        <v>1</v>
      </c>
      <c r="F1685" s="162" t="s">
        <v>1430</v>
      </c>
      <c r="H1685" s="163">
        <v>30</v>
      </c>
      <c r="I1685" s="164"/>
      <c r="L1685" s="160"/>
      <c r="M1685" s="165"/>
      <c r="T1685" s="166"/>
      <c r="AT1685" s="161" t="s">
        <v>205</v>
      </c>
      <c r="AU1685" s="161" t="s">
        <v>85</v>
      </c>
      <c r="AV1685" s="13" t="s">
        <v>85</v>
      </c>
      <c r="AW1685" s="13" t="s">
        <v>34</v>
      </c>
      <c r="AX1685" s="13" t="s">
        <v>76</v>
      </c>
      <c r="AY1685" s="161" t="s">
        <v>191</v>
      </c>
    </row>
    <row r="1686" spans="2:65" s="14" customFormat="1">
      <c r="B1686" s="167"/>
      <c r="D1686" s="154" t="s">
        <v>205</v>
      </c>
      <c r="E1686" s="168" t="s">
        <v>1</v>
      </c>
      <c r="F1686" s="169" t="s">
        <v>217</v>
      </c>
      <c r="H1686" s="170">
        <v>34</v>
      </c>
      <c r="I1686" s="171"/>
      <c r="L1686" s="167"/>
      <c r="M1686" s="172"/>
      <c r="T1686" s="173"/>
      <c r="AT1686" s="168" t="s">
        <v>205</v>
      </c>
      <c r="AU1686" s="168" t="s">
        <v>85</v>
      </c>
      <c r="AV1686" s="14" t="s">
        <v>200</v>
      </c>
      <c r="AW1686" s="14" t="s">
        <v>34</v>
      </c>
      <c r="AX1686" s="14" t="s">
        <v>83</v>
      </c>
      <c r="AY1686" s="168" t="s">
        <v>191</v>
      </c>
    </row>
    <row r="1687" spans="2:65" s="1" customFormat="1" ht="26.45" customHeight="1">
      <c r="B1687" s="32"/>
      <c r="C1687" s="136" t="s">
        <v>1431</v>
      </c>
      <c r="D1687" s="136" t="s">
        <v>195</v>
      </c>
      <c r="E1687" s="137" t="s">
        <v>1432</v>
      </c>
      <c r="F1687" s="138" t="s">
        <v>1433</v>
      </c>
      <c r="G1687" s="139" t="s">
        <v>289</v>
      </c>
      <c r="H1687" s="140">
        <v>13.802</v>
      </c>
      <c r="I1687" s="141"/>
      <c r="J1687" s="142">
        <f>ROUND(I1687*H1687,2)</f>
        <v>0</v>
      </c>
      <c r="K1687" s="138" t="s">
        <v>1</v>
      </c>
      <c r="L1687" s="32"/>
      <c r="M1687" s="143" t="s">
        <v>1</v>
      </c>
      <c r="N1687" s="144" t="s">
        <v>41</v>
      </c>
      <c r="P1687" s="145">
        <f>O1687*H1687</f>
        <v>0</v>
      </c>
      <c r="Q1687" s="145">
        <v>2.4649999999999998E-2</v>
      </c>
      <c r="R1687" s="145">
        <f>Q1687*H1687</f>
        <v>0.34021929999999995</v>
      </c>
      <c r="S1687" s="145">
        <v>0</v>
      </c>
      <c r="T1687" s="146">
        <f>S1687*H1687</f>
        <v>0</v>
      </c>
      <c r="AR1687" s="147" t="s">
        <v>224</v>
      </c>
      <c r="AT1687" s="147" t="s">
        <v>195</v>
      </c>
      <c r="AU1687" s="147" t="s">
        <v>85</v>
      </c>
      <c r="AY1687" s="17" t="s">
        <v>191</v>
      </c>
      <c r="BE1687" s="148">
        <f>IF(N1687="základní",J1687,0)</f>
        <v>0</v>
      </c>
      <c r="BF1687" s="148">
        <f>IF(N1687="snížená",J1687,0)</f>
        <v>0</v>
      </c>
      <c r="BG1687" s="148">
        <f>IF(N1687="zákl. přenesená",J1687,0)</f>
        <v>0</v>
      </c>
      <c r="BH1687" s="148">
        <f>IF(N1687="sníž. přenesená",J1687,0)</f>
        <v>0</v>
      </c>
      <c r="BI1687" s="148">
        <f>IF(N1687="nulová",J1687,0)</f>
        <v>0</v>
      </c>
      <c r="BJ1687" s="17" t="s">
        <v>83</v>
      </c>
      <c r="BK1687" s="148">
        <f>ROUND(I1687*H1687,2)</f>
        <v>0</v>
      </c>
      <c r="BL1687" s="17" t="s">
        <v>224</v>
      </c>
      <c r="BM1687" s="147" t="s">
        <v>1434</v>
      </c>
    </row>
    <row r="1688" spans="2:65" s="12" customFormat="1">
      <c r="B1688" s="153"/>
      <c r="D1688" s="154" t="s">
        <v>205</v>
      </c>
      <c r="E1688" s="155" t="s">
        <v>1</v>
      </c>
      <c r="F1688" s="156" t="s">
        <v>347</v>
      </c>
      <c r="H1688" s="155" t="s">
        <v>1</v>
      </c>
      <c r="I1688" s="157"/>
      <c r="L1688" s="153"/>
      <c r="M1688" s="158"/>
      <c r="T1688" s="159"/>
      <c r="AT1688" s="155" t="s">
        <v>205</v>
      </c>
      <c r="AU1688" s="155" t="s">
        <v>85</v>
      </c>
      <c r="AV1688" s="12" t="s">
        <v>83</v>
      </c>
      <c r="AW1688" s="12" t="s">
        <v>34</v>
      </c>
      <c r="AX1688" s="12" t="s">
        <v>76</v>
      </c>
      <c r="AY1688" s="155" t="s">
        <v>191</v>
      </c>
    </row>
    <row r="1689" spans="2:65" s="12" customFormat="1">
      <c r="B1689" s="153"/>
      <c r="D1689" s="154" t="s">
        <v>205</v>
      </c>
      <c r="E1689" s="155" t="s">
        <v>1</v>
      </c>
      <c r="F1689" s="156" t="s">
        <v>207</v>
      </c>
      <c r="H1689" s="155" t="s">
        <v>1</v>
      </c>
      <c r="I1689" s="157"/>
      <c r="L1689" s="153"/>
      <c r="M1689" s="158"/>
      <c r="T1689" s="159"/>
      <c r="AT1689" s="155" t="s">
        <v>205</v>
      </c>
      <c r="AU1689" s="155" t="s">
        <v>85</v>
      </c>
      <c r="AV1689" s="12" t="s">
        <v>83</v>
      </c>
      <c r="AW1689" s="12" t="s">
        <v>34</v>
      </c>
      <c r="AX1689" s="12" t="s">
        <v>76</v>
      </c>
      <c r="AY1689" s="155" t="s">
        <v>191</v>
      </c>
    </row>
    <row r="1690" spans="2:65" s="12" customFormat="1">
      <c r="B1690" s="153"/>
      <c r="D1690" s="154" t="s">
        <v>205</v>
      </c>
      <c r="E1690" s="155" t="s">
        <v>1</v>
      </c>
      <c r="F1690" s="156" t="s">
        <v>208</v>
      </c>
      <c r="H1690" s="155" t="s">
        <v>1</v>
      </c>
      <c r="I1690" s="157"/>
      <c r="L1690" s="153"/>
      <c r="M1690" s="158"/>
      <c r="T1690" s="159"/>
      <c r="AT1690" s="155" t="s">
        <v>205</v>
      </c>
      <c r="AU1690" s="155" t="s">
        <v>85</v>
      </c>
      <c r="AV1690" s="12" t="s">
        <v>83</v>
      </c>
      <c r="AW1690" s="12" t="s">
        <v>34</v>
      </c>
      <c r="AX1690" s="12" t="s">
        <v>76</v>
      </c>
      <c r="AY1690" s="155" t="s">
        <v>191</v>
      </c>
    </row>
    <row r="1691" spans="2:65" s="13" customFormat="1">
      <c r="B1691" s="160"/>
      <c r="D1691" s="154" t="s">
        <v>205</v>
      </c>
      <c r="E1691" s="161" t="s">
        <v>1</v>
      </c>
      <c r="F1691" s="162" t="s">
        <v>1435</v>
      </c>
      <c r="H1691" s="163">
        <v>3.9864999999999999</v>
      </c>
      <c r="I1691" s="164"/>
      <c r="L1691" s="160"/>
      <c r="M1691" s="165"/>
      <c r="T1691" s="166"/>
      <c r="AT1691" s="161" t="s">
        <v>205</v>
      </c>
      <c r="AU1691" s="161" t="s">
        <v>85</v>
      </c>
      <c r="AV1691" s="13" t="s">
        <v>85</v>
      </c>
      <c r="AW1691" s="13" t="s">
        <v>34</v>
      </c>
      <c r="AX1691" s="13" t="s">
        <v>76</v>
      </c>
      <c r="AY1691" s="161" t="s">
        <v>191</v>
      </c>
    </row>
    <row r="1692" spans="2:65" s="13" customFormat="1">
      <c r="B1692" s="160"/>
      <c r="D1692" s="154" t="s">
        <v>205</v>
      </c>
      <c r="E1692" s="161" t="s">
        <v>1</v>
      </c>
      <c r="F1692" s="162" t="s">
        <v>1436</v>
      </c>
      <c r="H1692" s="163">
        <v>3.0150000000000001</v>
      </c>
      <c r="I1692" s="164"/>
      <c r="L1692" s="160"/>
      <c r="M1692" s="165"/>
      <c r="T1692" s="166"/>
      <c r="AT1692" s="161" t="s">
        <v>205</v>
      </c>
      <c r="AU1692" s="161" t="s">
        <v>85</v>
      </c>
      <c r="AV1692" s="13" t="s">
        <v>85</v>
      </c>
      <c r="AW1692" s="13" t="s">
        <v>34</v>
      </c>
      <c r="AX1692" s="13" t="s">
        <v>76</v>
      </c>
      <c r="AY1692" s="161" t="s">
        <v>191</v>
      </c>
    </row>
    <row r="1693" spans="2:65" s="13" customFormat="1">
      <c r="B1693" s="160"/>
      <c r="D1693" s="154" t="s">
        <v>205</v>
      </c>
      <c r="E1693" s="161" t="s">
        <v>1</v>
      </c>
      <c r="F1693" s="162" t="s">
        <v>1437</v>
      </c>
      <c r="H1693" s="163">
        <v>6.8005000000000004</v>
      </c>
      <c r="I1693" s="164"/>
      <c r="L1693" s="160"/>
      <c r="M1693" s="165"/>
      <c r="T1693" s="166"/>
      <c r="AT1693" s="161" t="s">
        <v>205</v>
      </c>
      <c r="AU1693" s="161" t="s">
        <v>85</v>
      </c>
      <c r="AV1693" s="13" t="s">
        <v>85</v>
      </c>
      <c r="AW1693" s="13" t="s">
        <v>34</v>
      </c>
      <c r="AX1693" s="13" t="s">
        <v>76</v>
      </c>
      <c r="AY1693" s="161" t="s">
        <v>191</v>
      </c>
    </row>
    <row r="1694" spans="2:65" s="14" customFormat="1">
      <c r="B1694" s="167"/>
      <c r="D1694" s="154" t="s">
        <v>205</v>
      </c>
      <c r="E1694" s="168" t="s">
        <v>1</v>
      </c>
      <c r="F1694" s="169" t="s">
        <v>217</v>
      </c>
      <c r="H1694" s="170">
        <v>13.802</v>
      </c>
      <c r="I1694" s="171"/>
      <c r="L1694" s="167"/>
      <c r="M1694" s="172"/>
      <c r="T1694" s="173"/>
      <c r="AT1694" s="168" t="s">
        <v>205</v>
      </c>
      <c r="AU1694" s="168" t="s">
        <v>85</v>
      </c>
      <c r="AV1694" s="14" t="s">
        <v>200</v>
      </c>
      <c r="AW1694" s="14" t="s">
        <v>34</v>
      </c>
      <c r="AX1694" s="14" t="s">
        <v>83</v>
      </c>
      <c r="AY1694" s="168" t="s">
        <v>191</v>
      </c>
    </row>
    <row r="1695" spans="2:65" s="1" customFormat="1" ht="26.45" customHeight="1">
      <c r="B1695" s="32"/>
      <c r="C1695" s="136" t="s">
        <v>1438</v>
      </c>
      <c r="D1695" s="136" t="s">
        <v>195</v>
      </c>
      <c r="E1695" s="137" t="s">
        <v>1439</v>
      </c>
      <c r="F1695" s="138" t="s">
        <v>1440</v>
      </c>
      <c r="G1695" s="139" t="s">
        <v>289</v>
      </c>
      <c r="H1695" s="140">
        <v>6.6029999999999998</v>
      </c>
      <c r="I1695" s="141"/>
      <c r="J1695" s="142">
        <f>ROUND(I1695*H1695,2)</f>
        <v>0</v>
      </c>
      <c r="K1695" s="138" t="s">
        <v>1</v>
      </c>
      <c r="L1695" s="32"/>
      <c r="M1695" s="143" t="s">
        <v>1</v>
      </c>
      <c r="N1695" s="144" t="s">
        <v>41</v>
      </c>
      <c r="P1695" s="145">
        <f>O1695*H1695</f>
        <v>0</v>
      </c>
      <c r="Q1695" s="145">
        <v>2.5069999999999999E-2</v>
      </c>
      <c r="R1695" s="145">
        <f>Q1695*H1695</f>
        <v>0.16553720999999999</v>
      </c>
      <c r="S1695" s="145">
        <v>0</v>
      </c>
      <c r="T1695" s="146">
        <f>S1695*H1695</f>
        <v>0</v>
      </c>
      <c r="AR1695" s="147" t="s">
        <v>224</v>
      </c>
      <c r="AT1695" s="147" t="s">
        <v>195</v>
      </c>
      <c r="AU1695" s="147" t="s">
        <v>85</v>
      </c>
      <c r="AY1695" s="17" t="s">
        <v>191</v>
      </c>
      <c r="BE1695" s="148">
        <f>IF(N1695="základní",J1695,0)</f>
        <v>0</v>
      </c>
      <c r="BF1695" s="148">
        <f>IF(N1695="snížená",J1695,0)</f>
        <v>0</v>
      </c>
      <c r="BG1695" s="148">
        <f>IF(N1695="zákl. přenesená",J1695,0)</f>
        <v>0</v>
      </c>
      <c r="BH1695" s="148">
        <f>IF(N1695="sníž. přenesená",J1695,0)</f>
        <v>0</v>
      </c>
      <c r="BI1695" s="148">
        <f>IF(N1695="nulová",J1695,0)</f>
        <v>0</v>
      </c>
      <c r="BJ1695" s="17" t="s">
        <v>83</v>
      </c>
      <c r="BK1695" s="148">
        <f>ROUND(I1695*H1695,2)</f>
        <v>0</v>
      </c>
      <c r="BL1695" s="17" t="s">
        <v>224</v>
      </c>
      <c r="BM1695" s="147" t="s">
        <v>1441</v>
      </c>
    </row>
    <row r="1696" spans="2:65" s="12" customFormat="1">
      <c r="B1696" s="153"/>
      <c r="D1696" s="154" t="s">
        <v>205</v>
      </c>
      <c r="E1696" s="155" t="s">
        <v>1</v>
      </c>
      <c r="F1696" s="156" t="s">
        <v>347</v>
      </c>
      <c r="H1696" s="155" t="s">
        <v>1</v>
      </c>
      <c r="I1696" s="157"/>
      <c r="L1696" s="153"/>
      <c r="M1696" s="158"/>
      <c r="T1696" s="159"/>
      <c r="AT1696" s="155" t="s">
        <v>205</v>
      </c>
      <c r="AU1696" s="155" t="s">
        <v>85</v>
      </c>
      <c r="AV1696" s="12" t="s">
        <v>83</v>
      </c>
      <c r="AW1696" s="12" t="s">
        <v>34</v>
      </c>
      <c r="AX1696" s="12" t="s">
        <v>76</v>
      </c>
      <c r="AY1696" s="155" t="s">
        <v>191</v>
      </c>
    </row>
    <row r="1697" spans="2:65" s="12" customFormat="1">
      <c r="B1697" s="153"/>
      <c r="D1697" s="154" t="s">
        <v>205</v>
      </c>
      <c r="E1697" s="155" t="s">
        <v>1</v>
      </c>
      <c r="F1697" s="156" t="s">
        <v>207</v>
      </c>
      <c r="H1697" s="155" t="s">
        <v>1</v>
      </c>
      <c r="I1697" s="157"/>
      <c r="L1697" s="153"/>
      <c r="M1697" s="158"/>
      <c r="T1697" s="159"/>
      <c r="AT1697" s="155" t="s">
        <v>205</v>
      </c>
      <c r="AU1697" s="155" t="s">
        <v>85</v>
      </c>
      <c r="AV1697" s="12" t="s">
        <v>83</v>
      </c>
      <c r="AW1697" s="12" t="s">
        <v>34</v>
      </c>
      <c r="AX1697" s="12" t="s">
        <v>76</v>
      </c>
      <c r="AY1697" s="155" t="s">
        <v>191</v>
      </c>
    </row>
    <row r="1698" spans="2:65" s="12" customFormat="1">
      <c r="B1698" s="153"/>
      <c r="D1698" s="154" t="s">
        <v>205</v>
      </c>
      <c r="E1698" s="155" t="s">
        <v>1</v>
      </c>
      <c r="F1698" s="156" t="s">
        <v>208</v>
      </c>
      <c r="H1698" s="155" t="s">
        <v>1</v>
      </c>
      <c r="I1698" s="157"/>
      <c r="L1698" s="153"/>
      <c r="M1698" s="158"/>
      <c r="T1698" s="159"/>
      <c r="AT1698" s="155" t="s">
        <v>205</v>
      </c>
      <c r="AU1698" s="155" t="s">
        <v>85</v>
      </c>
      <c r="AV1698" s="12" t="s">
        <v>83</v>
      </c>
      <c r="AW1698" s="12" t="s">
        <v>34</v>
      </c>
      <c r="AX1698" s="12" t="s">
        <v>76</v>
      </c>
      <c r="AY1698" s="155" t="s">
        <v>191</v>
      </c>
    </row>
    <row r="1699" spans="2:65" s="13" customFormat="1">
      <c r="B1699" s="160"/>
      <c r="D1699" s="154" t="s">
        <v>205</v>
      </c>
      <c r="E1699" s="161" t="s">
        <v>1</v>
      </c>
      <c r="F1699" s="162" t="s">
        <v>1442</v>
      </c>
      <c r="H1699" s="163">
        <v>6.6025</v>
      </c>
      <c r="I1699" s="164"/>
      <c r="L1699" s="160"/>
      <c r="M1699" s="165"/>
      <c r="T1699" s="166"/>
      <c r="AT1699" s="161" t="s">
        <v>205</v>
      </c>
      <c r="AU1699" s="161" t="s">
        <v>85</v>
      </c>
      <c r="AV1699" s="13" t="s">
        <v>85</v>
      </c>
      <c r="AW1699" s="13" t="s">
        <v>34</v>
      </c>
      <c r="AX1699" s="13" t="s">
        <v>76</v>
      </c>
      <c r="AY1699" s="161" t="s">
        <v>191</v>
      </c>
    </row>
    <row r="1700" spans="2:65" s="14" customFormat="1">
      <c r="B1700" s="167"/>
      <c r="D1700" s="154" t="s">
        <v>205</v>
      </c>
      <c r="E1700" s="168" t="s">
        <v>1</v>
      </c>
      <c r="F1700" s="169" t="s">
        <v>217</v>
      </c>
      <c r="H1700" s="170">
        <v>6.6025</v>
      </c>
      <c r="I1700" s="171"/>
      <c r="L1700" s="167"/>
      <c r="M1700" s="172"/>
      <c r="T1700" s="173"/>
      <c r="AT1700" s="168" t="s">
        <v>205</v>
      </c>
      <c r="AU1700" s="168" t="s">
        <v>85</v>
      </c>
      <c r="AV1700" s="14" t="s">
        <v>200</v>
      </c>
      <c r="AW1700" s="14" t="s">
        <v>34</v>
      </c>
      <c r="AX1700" s="14" t="s">
        <v>83</v>
      </c>
      <c r="AY1700" s="168" t="s">
        <v>191</v>
      </c>
    </row>
    <row r="1701" spans="2:65" s="1" customFormat="1" ht="16.5" customHeight="1">
      <c r="B1701" s="32"/>
      <c r="C1701" s="136" t="s">
        <v>1443</v>
      </c>
      <c r="D1701" s="136" t="s">
        <v>195</v>
      </c>
      <c r="E1701" s="137" t="s">
        <v>1444</v>
      </c>
      <c r="F1701" s="138" t="s">
        <v>1445</v>
      </c>
      <c r="G1701" s="139" t="s">
        <v>289</v>
      </c>
      <c r="H1701" s="140">
        <v>20.405000000000001</v>
      </c>
      <c r="I1701" s="141"/>
      <c r="J1701" s="142">
        <f>ROUND(I1701*H1701,2)</f>
        <v>0</v>
      </c>
      <c r="K1701" s="138" t="s">
        <v>199</v>
      </c>
      <c r="L1701" s="32"/>
      <c r="M1701" s="143" t="s">
        <v>1</v>
      </c>
      <c r="N1701" s="144" t="s">
        <v>41</v>
      </c>
      <c r="P1701" s="145">
        <f>O1701*H1701</f>
        <v>0</v>
      </c>
      <c r="Q1701" s="145">
        <v>1E-4</v>
      </c>
      <c r="R1701" s="145">
        <f>Q1701*H1701</f>
        <v>2.0405000000000002E-3</v>
      </c>
      <c r="S1701" s="145">
        <v>0</v>
      </c>
      <c r="T1701" s="146">
        <f>S1701*H1701</f>
        <v>0</v>
      </c>
      <c r="AR1701" s="147" t="s">
        <v>224</v>
      </c>
      <c r="AT1701" s="147" t="s">
        <v>195</v>
      </c>
      <c r="AU1701" s="147" t="s">
        <v>85</v>
      </c>
      <c r="AY1701" s="17" t="s">
        <v>191</v>
      </c>
      <c r="BE1701" s="148">
        <f>IF(N1701="základní",J1701,0)</f>
        <v>0</v>
      </c>
      <c r="BF1701" s="148">
        <f>IF(N1701="snížená",J1701,0)</f>
        <v>0</v>
      </c>
      <c r="BG1701" s="148">
        <f>IF(N1701="zákl. přenesená",J1701,0)</f>
        <v>0</v>
      </c>
      <c r="BH1701" s="148">
        <f>IF(N1701="sníž. přenesená",J1701,0)</f>
        <v>0</v>
      </c>
      <c r="BI1701" s="148">
        <f>IF(N1701="nulová",J1701,0)</f>
        <v>0</v>
      </c>
      <c r="BJ1701" s="17" t="s">
        <v>83</v>
      </c>
      <c r="BK1701" s="148">
        <f>ROUND(I1701*H1701,2)</f>
        <v>0</v>
      </c>
      <c r="BL1701" s="17" t="s">
        <v>224</v>
      </c>
      <c r="BM1701" s="147" t="s">
        <v>1446</v>
      </c>
    </row>
    <row r="1702" spans="2:65" s="1" customFormat="1">
      <c r="B1702" s="32"/>
      <c r="D1702" s="149" t="s">
        <v>203</v>
      </c>
      <c r="F1702" s="150" t="s">
        <v>1447</v>
      </c>
      <c r="I1702" s="151"/>
      <c r="L1702" s="32"/>
      <c r="M1702" s="152"/>
      <c r="T1702" s="56"/>
      <c r="AT1702" s="17" t="s">
        <v>203</v>
      </c>
      <c r="AU1702" s="17" t="s">
        <v>85</v>
      </c>
    </row>
    <row r="1703" spans="2:65" s="1" customFormat="1" ht="26.45" customHeight="1">
      <c r="B1703" s="32"/>
      <c r="C1703" s="136" t="s">
        <v>1448</v>
      </c>
      <c r="D1703" s="136" t="s">
        <v>195</v>
      </c>
      <c r="E1703" s="137" t="s">
        <v>1449</v>
      </c>
      <c r="F1703" s="138" t="s">
        <v>1450</v>
      </c>
      <c r="G1703" s="139" t="s">
        <v>289</v>
      </c>
      <c r="H1703" s="140">
        <v>20.405000000000001</v>
      </c>
      <c r="I1703" s="141"/>
      <c r="J1703" s="142">
        <f>ROUND(I1703*H1703,2)</f>
        <v>0</v>
      </c>
      <c r="K1703" s="138" t="s">
        <v>199</v>
      </c>
      <c r="L1703" s="32"/>
      <c r="M1703" s="143" t="s">
        <v>1</v>
      </c>
      <c r="N1703" s="144" t="s">
        <v>41</v>
      </c>
      <c r="P1703" s="145">
        <f>O1703*H1703</f>
        <v>0</v>
      </c>
      <c r="Q1703" s="145">
        <v>1.6000000000000001E-3</v>
      </c>
      <c r="R1703" s="145">
        <f>Q1703*H1703</f>
        <v>3.2648000000000003E-2</v>
      </c>
      <c r="S1703" s="145">
        <v>0</v>
      </c>
      <c r="T1703" s="146">
        <f>S1703*H1703</f>
        <v>0</v>
      </c>
      <c r="AR1703" s="147" t="s">
        <v>224</v>
      </c>
      <c r="AT1703" s="147" t="s">
        <v>195</v>
      </c>
      <c r="AU1703" s="147" t="s">
        <v>85</v>
      </c>
      <c r="AY1703" s="17" t="s">
        <v>191</v>
      </c>
      <c r="BE1703" s="148">
        <f>IF(N1703="základní",J1703,0)</f>
        <v>0</v>
      </c>
      <c r="BF1703" s="148">
        <f>IF(N1703="snížená",J1703,0)</f>
        <v>0</v>
      </c>
      <c r="BG1703" s="148">
        <f>IF(N1703="zákl. přenesená",J1703,0)</f>
        <v>0</v>
      </c>
      <c r="BH1703" s="148">
        <f>IF(N1703="sníž. přenesená",J1703,0)</f>
        <v>0</v>
      </c>
      <c r="BI1703" s="148">
        <f>IF(N1703="nulová",J1703,0)</f>
        <v>0</v>
      </c>
      <c r="BJ1703" s="17" t="s">
        <v>83</v>
      </c>
      <c r="BK1703" s="148">
        <f>ROUND(I1703*H1703,2)</f>
        <v>0</v>
      </c>
      <c r="BL1703" s="17" t="s">
        <v>224</v>
      </c>
      <c r="BM1703" s="147" t="s">
        <v>1451</v>
      </c>
    </row>
    <row r="1704" spans="2:65" s="1" customFormat="1">
      <c r="B1704" s="32"/>
      <c r="D1704" s="149" t="s">
        <v>203</v>
      </c>
      <c r="F1704" s="150" t="s">
        <v>1452</v>
      </c>
      <c r="I1704" s="151"/>
      <c r="L1704" s="32"/>
      <c r="M1704" s="152"/>
      <c r="T1704" s="56"/>
      <c r="AT1704" s="17" t="s">
        <v>203</v>
      </c>
      <c r="AU1704" s="17" t="s">
        <v>85</v>
      </c>
    </row>
    <row r="1705" spans="2:65" s="13" customFormat="1">
      <c r="B1705" s="160"/>
      <c r="D1705" s="154" t="s">
        <v>205</v>
      </c>
      <c r="E1705" s="161" t="s">
        <v>1</v>
      </c>
      <c r="F1705" s="162" t="s">
        <v>1453</v>
      </c>
      <c r="H1705" s="163">
        <v>13.802</v>
      </c>
      <c r="I1705" s="164"/>
      <c r="L1705" s="160"/>
      <c r="M1705" s="165"/>
      <c r="T1705" s="166"/>
      <c r="AT1705" s="161" t="s">
        <v>205</v>
      </c>
      <c r="AU1705" s="161" t="s">
        <v>85</v>
      </c>
      <c r="AV1705" s="13" t="s">
        <v>85</v>
      </c>
      <c r="AW1705" s="13" t="s">
        <v>34</v>
      </c>
      <c r="AX1705" s="13" t="s">
        <v>76</v>
      </c>
      <c r="AY1705" s="161" t="s">
        <v>191</v>
      </c>
    </row>
    <row r="1706" spans="2:65" s="13" customFormat="1">
      <c r="B1706" s="160"/>
      <c r="D1706" s="154" t="s">
        <v>205</v>
      </c>
      <c r="E1706" s="161" t="s">
        <v>1</v>
      </c>
      <c r="F1706" s="162" t="s">
        <v>1454</v>
      </c>
      <c r="H1706" s="163">
        <v>6.6029999999999998</v>
      </c>
      <c r="I1706" s="164"/>
      <c r="L1706" s="160"/>
      <c r="M1706" s="165"/>
      <c r="T1706" s="166"/>
      <c r="AT1706" s="161" t="s">
        <v>205</v>
      </c>
      <c r="AU1706" s="161" t="s">
        <v>85</v>
      </c>
      <c r="AV1706" s="13" t="s">
        <v>85</v>
      </c>
      <c r="AW1706" s="13" t="s">
        <v>34</v>
      </c>
      <c r="AX1706" s="13" t="s">
        <v>76</v>
      </c>
      <c r="AY1706" s="161" t="s">
        <v>191</v>
      </c>
    </row>
    <row r="1707" spans="2:65" s="14" customFormat="1">
      <c r="B1707" s="167"/>
      <c r="D1707" s="154" t="s">
        <v>205</v>
      </c>
      <c r="E1707" s="168" t="s">
        <v>1</v>
      </c>
      <c r="F1707" s="169" t="s">
        <v>217</v>
      </c>
      <c r="H1707" s="170">
        <v>20.405000000000001</v>
      </c>
      <c r="I1707" s="171"/>
      <c r="L1707" s="167"/>
      <c r="M1707" s="172"/>
      <c r="T1707" s="173"/>
      <c r="AT1707" s="168" t="s">
        <v>205</v>
      </c>
      <c r="AU1707" s="168" t="s">
        <v>85</v>
      </c>
      <c r="AV1707" s="14" t="s">
        <v>200</v>
      </c>
      <c r="AW1707" s="14" t="s">
        <v>34</v>
      </c>
      <c r="AX1707" s="14" t="s">
        <v>83</v>
      </c>
      <c r="AY1707" s="168" t="s">
        <v>191</v>
      </c>
    </row>
    <row r="1708" spans="2:65" s="1" customFormat="1" ht="16.5" customHeight="1">
      <c r="B1708" s="32"/>
      <c r="C1708" s="136" t="s">
        <v>1455</v>
      </c>
      <c r="D1708" s="136" t="s">
        <v>195</v>
      </c>
      <c r="E1708" s="137" t="s">
        <v>1456</v>
      </c>
      <c r="F1708" s="138" t="s">
        <v>1457</v>
      </c>
      <c r="G1708" s="139" t="s">
        <v>403</v>
      </c>
      <c r="H1708" s="140">
        <v>6.3</v>
      </c>
      <c r="I1708" s="141"/>
      <c r="J1708" s="142">
        <f>ROUND(I1708*H1708,2)</f>
        <v>0</v>
      </c>
      <c r="K1708" s="138" t="s">
        <v>199</v>
      </c>
      <c r="L1708" s="32"/>
      <c r="M1708" s="143" t="s">
        <v>1</v>
      </c>
      <c r="N1708" s="144" t="s">
        <v>41</v>
      </c>
      <c r="P1708" s="145">
        <f>O1708*H1708</f>
        <v>0</v>
      </c>
      <c r="Q1708" s="145">
        <v>4.3800000000000002E-3</v>
      </c>
      <c r="R1708" s="145">
        <f>Q1708*H1708</f>
        <v>2.7594E-2</v>
      </c>
      <c r="S1708" s="145">
        <v>0</v>
      </c>
      <c r="T1708" s="146">
        <f>S1708*H1708</f>
        <v>0</v>
      </c>
      <c r="AR1708" s="147" t="s">
        <v>224</v>
      </c>
      <c r="AT1708" s="147" t="s">
        <v>195</v>
      </c>
      <c r="AU1708" s="147" t="s">
        <v>85</v>
      </c>
      <c r="AY1708" s="17" t="s">
        <v>191</v>
      </c>
      <c r="BE1708" s="148">
        <f>IF(N1708="základní",J1708,0)</f>
        <v>0</v>
      </c>
      <c r="BF1708" s="148">
        <f>IF(N1708="snížená",J1708,0)</f>
        <v>0</v>
      </c>
      <c r="BG1708" s="148">
        <f>IF(N1708="zákl. přenesená",J1708,0)</f>
        <v>0</v>
      </c>
      <c r="BH1708" s="148">
        <f>IF(N1708="sníž. přenesená",J1708,0)</f>
        <v>0</v>
      </c>
      <c r="BI1708" s="148">
        <f>IF(N1708="nulová",J1708,0)</f>
        <v>0</v>
      </c>
      <c r="BJ1708" s="17" t="s">
        <v>83</v>
      </c>
      <c r="BK1708" s="148">
        <f>ROUND(I1708*H1708,2)</f>
        <v>0</v>
      </c>
      <c r="BL1708" s="17" t="s">
        <v>224</v>
      </c>
      <c r="BM1708" s="147" t="s">
        <v>1458</v>
      </c>
    </row>
    <row r="1709" spans="2:65" s="1" customFormat="1">
      <c r="B1709" s="32"/>
      <c r="D1709" s="149" t="s">
        <v>203</v>
      </c>
      <c r="F1709" s="150" t="s">
        <v>1459</v>
      </c>
      <c r="I1709" s="151"/>
      <c r="L1709" s="32"/>
      <c r="M1709" s="152"/>
      <c r="T1709" s="56"/>
      <c r="AT1709" s="17" t="s">
        <v>203</v>
      </c>
      <c r="AU1709" s="17" t="s">
        <v>85</v>
      </c>
    </row>
    <row r="1710" spans="2:65" s="12" customFormat="1">
      <c r="B1710" s="153"/>
      <c r="D1710" s="154" t="s">
        <v>205</v>
      </c>
      <c r="E1710" s="155" t="s">
        <v>1</v>
      </c>
      <c r="F1710" s="156" t="s">
        <v>347</v>
      </c>
      <c r="H1710" s="155" t="s">
        <v>1</v>
      </c>
      <c r="I1710" s="157"/>
      <c r="L1710" s="153"/>
      <c r="M1710" s="158"/>
      <c r="T1710" s="159"/>
      <c r="AT1710" s="155" t="s">
        <v>205</v>
      </c>
      <c r="AU1710" s="155" t="s">
        <v>85</v>
      </c>
      <c r="AV1710" s="12" t="s">
        <v>83</v>
      </c>
      <c r="AW1710" s="12" t="s">
        <v>34</v>
      </c>
      <c r="AX1710" s="12" t="s">
        <v>76</v>
      </c>
      <c r="AY1710" s="155" t="s">
        <v>191</v>
      </c>
    </row>
    <row r="1711" spans="2:65" s="12" customFormat="1">
      <c r="B1711" s="153"/>
      <c r="D1711" s="154" t="s">
        <v>205</v>
      </c>
      <c r="E1711" s="155" t="s">
        <v>1</v>
      </c>
      <c r="F1711" s="156" t="s">
        <v>207</v>
      </c>
      <c r="H1711" s="155" t="s">
        <v>1</v>
      </c>
      <c r="I1711" s="157"/>
      <c r="L1711" s="153"/>
      <c r="M1711" s="158"/>
      <c r="T1711" s="159"/>
      <c r="AT1711" s="155" t="s">
        <v>205</v>
      </c>
      <c r="AU1711" s="155" t="s">
        <v>85</v>
      </c>
      <c r="AV1711" s="12" t="s">
        <v>83</v>
      </c>
      <c r="AW1711" s="12" t="s">
        <v>34</v>
      </c>
      <c r="AX1711" s="12" t="s">
        <v>76</v>
      </c>
      <c r="AY1711" s="155" t="s">
        <v>191</v>
      </c>
    </row>
    <row r="1712" spans="2:65" s="12" customFormat="1">
      <c r="B1712" s="153"/>
      <c r="D1712" s="154" t="s">
        <v>205</v>
      </c>
      <c r="E1712" s="155" t="s">
        <v>1</v>
      </c>
      <c r="F1712" s="156" t="s">
        <v>208</v>
      </c>
      <c r="H1712" s="155" t="s">
        <v>1</v>
      </c>
      <c r="I1712" s="157"/>
      <c r="L1712" s="153"/>
      <c r="M1712" s="158"/>
      <c r="T1712" s="159"/>
      <c r="AT1712" s="155" t="s">
        <v>205</v>
      </c>
      <c r="AU1712" s="155" t="s">
        <v>85</v>
      </c>
      <c r="AV1712" s="12" t="s">
        <v>83</v>
      </c>
      <c r="AW1712" s="12" t="s">
        <v>34</v>
      </c>
      <c r="AX1712" s="12" t="s">
        <v>76</v>
      </c>
      <c r="AY1712" s="155" t="s">
        <v>191</v>
      </c>
    </row>
    <row r="1713" spans="2:65" s="13" customFormat="1">
      <c r="B1713" s="160"/>
      <c r="D1713" s="154" t="s">
        <v>205</v>
      </c>
      <c r="E1713" s="161" t="s">
        <v>1</v>
      </c>
      <c r="F1713" s="162" t="s">
        <v>1460</v>
      </c>
      <c r="H1713" s="163">
        <v>2.86</v>
      </c>
      <c r="I1713" s="164"/>
      <c r="L1713" s="160"/>
      <c r="M1713" s="165"/>
      <c r="T1713" s="166"/>
      <c r="AT1713" s="161" t="s">
        <v>205</v>
      </c>
      <c r="AU1713" s="161" t="s">
        <v>85</v>
      </c>
      <c r="AV1713" s="13" t="s">
        <v>85</v>
      </c>
      <c r="AW1713" s="13" t="s">
        <v>34</v>
      </c>
      <c r="AX1713" s="13" t="s">
        <v>76</v>
      </c>
      <c r="AY1713" s="161" t="s">
        <v>191</v>
      </c>
    </row>
    <row r="1714" spans="2:65" s="13" customFormat="1">
      <c r="B1714" s="160"/>
      <c r="D1714" s="154" t="s">
        <v>205</v>
      </c>
      <c r="E1714" s="161" t="s">
        <v>1</v>
      </c>
      <c r="F1714" s="162" t="s">
        <v>1461</v>
      </c>
      <c r="H1714" s="163">
        <v>3.44</v>
      </c>
      <c r="I1714" s="164"/>
      <c r="L1714" s="160"/>
      <c r="M1714" s="165"/>
      <c r="T1714" s="166"/>
      <c r="AT1714" s="161" t="s">
        <v>205</v>
      </c>
      <c r="AU1714" s="161" t="s">
        <v>85</v>
      </c>
      <c r="AV1714" s="13" t="s">
        <v>85</v>
      </c>
      <c r="AW1714" s="13" t="s">
        <v>34</v>
      </c>
      <c r="AX1714" s="13" t="s">
        <v>76</v>
      </c>
      <c r="AY1714" s="161" t="s">
        <v>191</v>
      </c>
    </row>
    <row r="1715" spans="2:65" s="14" customFormat="1">
      <c r="B1715" s="167"/>
      <c r="D1715" s="154" t="s">
        <v>205</v>
      </c>
      <c r="E1715" s="168" t="s">
        <v>1</v>
      </c>
      <c r="F1715" s="169" t="s">
        <v>217</v>
      </c>
      <c r="H1715" s="170">
        <v>6.3</v>
      </c>
      <c r="I1715" s="171"/>
      <c r="L1715" s="167"/>
      <c r="M1715" s="172"/>
      <c r="T1715" s="173"/>
      <c r="AT1715" s="168" t="s">
        <v>205</v>
      </c>
      <c r="AU1715" s="168" t="s">
        <v>85</v>
      </c>
      <c r="AV1715" s="14" t="s">
        <v>200</v>
      </c>
      <c r="AW1715" s="14" t="s">
        <v>34</v>
      </c>
      <c r="AX1715" s="14" t="s">
        <v>83</v>
      </c>
      <c r="AY1715" s="168" t="s">
        <v>191</v>
      </c>
    </row>
    <row r="1716" spans="2:65" s="1" customFormat="1" ht="26.45" customHeight="1">
      <c r="B1716" s="32"/>
      <c r="C1716" s="136" t="s">
        <v>1462</v>
      </c>
      <c r="D1716" s="136" t="s">
        <v>195</v>
      </c>
      <c r="E1716" s="137" t="s">
        <v>1463</v>
      </c>
      <c r="F1716" s="138" t="s">
        <v>1464</v>
      </c>
      <c r="G1716" s="139" t="s">
        <v>403</v>
      </c>
      <c r="H1716" s="140">
        <v>6.3</v>
      </c>
      <c r="I1716" s="141"/>
      <c r="J1716" s="142">
        <f>ROUND(I1716*H1716,2)</f>
        <v>0</v>
      </c>
      <c r="K1716" s="138" t="s">
        <v>199</v>
      </c>
      <c r="L1716" s="32"/>
      <c r="M1716" s="143" t="s">
        <v>1</v>
      </c>
      <c r="N1716" s="144" t="s">
        <v>41</v>
      </c>
      <c r="P1716" s="145">
        <f>O1716*H1716</f>
        <v>0</v>
      </c>
      <c r="Q1716" s="145">
        <v>1.0000000000000001E-5</v>
      </c>
      <c r="R1716" s="145">
        <f>Q1716*H1716</f>
        <v>6.3E-5</v>
      </c>
      <c r="S1716" s="145">
        <v>0</v>
      </c>
      <c r="T1716" s="146">
        <f>S1716*H1716</f>
        <v>0</v>
      </c>
      <c r="AR1716" s="147" t="s">
        <v>224</v>
      </c>
      <c r="AT1716" s="147" t="s">
        <v>195</v>
      </c>
      <c r="AU1716" s="147" t="s">
        <v>85</v>
      </c>
      <c r="AY1716" s="17" t="s">
        <v>191</v>
      </c>
      <c r="BE1716" s="148">
        <f>IF(N1716="základní",J1716,0)</f>
        <v>0</v>
      </c>
      <c r="BF1716" s="148">
        <f>IF(N1716="snížená",J1716,0)</f>
        <v>0</v>
      </c>
      <c r="BG1716" s="148">
        <f>IF(N1716="zákl. přenesená",J1716,0)</f>
        <v>0</v>
      </c>
      <c r="BH1716" s="148">
        <f>IF(N1716="sníž. přenesená",J1716,0)</f>
        <v>0</v>
      </c>
      <c r="BI1716" s="148">
        <f>IF(N1716="nulová",J1716,0)</f>
        <v>0</v>
      </c>
      <c r="BJ1716" s="17" t="s">
        <v>83</v>
      </c>
      <c r="BK1716" s="148">
        <f>ROUND(I1716*H1716,2)</f>
        <v>0</v>
      </c>
      <c r="BL1716" s="17" t="s">
        <v>224</v>
      </c>
      <c r="BM1716" s="147" t="s">
        <v>1465</v>
      </c>
    </row>
    <row r="1717" spans="2:65" s="1" customFormat="1">
      <c r="B1717" s="32"/>
      <c r="D1717" s="149" t="s">
        <v>203</v>
      </c>
      <c r="F1717" s="150" t="s">
        <v>1466</v>
      </c>
      <c r="I1717" s="151"/>
      <c r="L1717" s="32"/>
      <c r="M1717" s="152"/>
      <c r="T1717" s="56"/>
      <c r="AT1717" s="17" t="s">
        <v>203</v>
      </c>
      <c r="AU1717" s="17" t="s">
        <v>85</v>
      </c>
    </row>
    <row r="1718" spans="2:65" s="12" customFormat="1">
      <c r="B1718" s="153"/>
      <c r="D1718" s="154" t="s">
        <v>205</v>
      </c>
      <c r="E1718" s="155" t="s">
        <v>1</v>
      </c>
      <c r="F1718" s="156" t="s">
        <v>347</v>
      </c>
      <c r="H1718" s="155" t="s">
        <v>1</v>
      </c>
      <c r="I1718" s="157"/>
      <c r="L1718" s="153"/>
      <c r="M1718" s="158"/>
      <c r="T1718" s="159"/>
      <c r="AT1718" s="155" t="s">
        <v>205</v>
      </c>
      <c r="AU1718" s="155" t="s">
        <v>85</v>
      </c>
      <c r="AV1718" s="12" t="s">
        <v>83</v>
      </c>
      <c r="AW1718" s="12" t="s">
        <v>34</v>
      </c>
      <c r="AX1718" s="12" t="s">
        <v>76</v>
      </c>
      <c r="AY1718" s="155" t="s">
        <v>191</v>
      </c>
    </row>
    <row r="1719" spans="2:65" s="12" customFormat="1">
      <c r="B1719" s="153"/>
      <c r="D1719" s="154" t="s">
        <v>205</v>
      </c>
      <c r="E1719" s="155" t="s">
        <v>1</v>
      </c>
      <c r="F1719" s="156" t="s">
        <v>207</v>
      </c>
      <c r="H1719" s="155" t="s">
        <v>1</v>
      </c>
      <c r="I1719" s="157"/>
      <c r="L1719" s="153"/>
      <c r="M1719" s="158"/>
      <c r="T1719" s="159"/>
      <c r="AT1719" s="155" t="s">
        <v>205</v>
      </c>
      <c r="AU1719" s="155" t="s">
        <v>85</v>
      </c>
      <c r="AV1719" s="12" t="s">
        <v>83</v>
      </c>
      <c r="AW1719" s="12" t="s">
        <v>34</v>
      </c>
      <c r="AX1719" s="12" t="s">
        <v>76</v>
      </c>
      <c r="AY1719" s="155" t="s">
        <v>191</v>
      </c>
    </row>
    <row r="1720" spans="2:65" s="12" customFormat="1">
      <c r="B1720" s="153"/>
      <c r="D1720" s="154" t="s">
        <v>205</v>
      </c>
      <c r="E1720" s="155" t="s">
        <v>1</v>
      </c>
      <c r="F1720" s="156" t="s">
        <v>208</v>
      </c>
      <c r="H1720" s="155" t="s">
        <v>1</v>
      </c>
      <c r="I1720" s="157"/>
      <c r="L1720" s="153"/>
      <c r="M1720" s="158"/>
      <c r="T1720" s="159"/>
      <c r="AT1720" s="155" t="s">
        <v>205</v>
      </c>
      <c r="AU1720" s="155" t="s">
        <v>85</v>
      </c>
      <c r="AV1720" s="12" t="s">
        <v>83</v>
      </c>
      <c r="AW1720" s="12" t="s">
        <v>34</v>
      </c>
      <c r="AX1720" s="12" t="s">
        <v>76</v>
      </c>
      <c r="AY1720" s="155" t="s">
        <v>191</v>
      </c>
    </row>
    <row r="1721" spans="2:65" s="13" customFormat="1">
      <c r="B1721" s="160"/>
      <c r="D1721" s="154" t="s">
        <v>205</v>
      </c>
      <c r="E1721" s="161" t="s">
        <v>1</v>
      </c>
      <c r="F1721" s="162" t="s">
        <v>1460</v>
      </c>
      <c r="H1721" s="163">
        <v>2.86</v>
      </c>
      <c r="I1721" s="164"/>
      <c r="L1721" s="160"/>
      <c r="M1721" s="165"/>
      <c r="T1721" s="166"/>
      <c r="AT1721" s="161" t="s">
        <v>205</v>
      </c>
      <c r="AU1721" s="161" t="s">
        <v>85</v>
      </c>
      <c r="AV1721" s="13" t="s">
        <v>85</v>
      </c>
      <c r="AW1721" s="13" t="s">
        <v>34</v>
      </c>
      <c r="AX1721" s="13" t="s">
        <v>76</v>
      </c>
      <c r="AY1721" s="161" t="s">
        <v>191</v>
      </c>
    </row>
    <row r="1722" spans="2:65" s="13" customFormat="1">
      <c r="B1722" s="160"/>
      <c r="D1722" s="154" t="s">
        <v>205</v>
      </c>
      <c r="E1722" s="161" t="s">
        <v>1</v>
      </c>
      <c r="F1722" s="162" t="s">
        <v>1461</v>
      </c>
      <c r="H1722" s="163">
        <v>3.44</v>
      </c>
      <c r="I1722" s="164"/>
      <c r="L1722" s="160"/>
      <c r="M1722" s="165"/>
      <c r="T1722" s="166"/>
      <c r="AT1722" s="161" t="s">
        <v>205</v>
      </c>
      <c r="AU1722" s="161" t="s">
        <v>85</v>
      </c>
      <c r="AV1722" s="13" t="s">
        <v>85</v>
      </c>
      <c r="AW1722" s="13" t="s">
        <v>34</v>
      </c>
      <c r="AX1722" s="13" t="s">
        <v>76</v>
      </c>
      <c r="AY1722" s="161" t="s">
        <v>191</v>
      </c>
    </row>
    <row r="1723" spans="2:65" s="14" customFormat="1">
      <c r="B1723" s="167"/>
      <c r="D1723" s="154" t="s">
        <v>205</v>
      </c>
      <c r="E1723" s="168" t="s">
        <v>1</v>
      </c>
      <c r="F1723" s="169" t="s">
        <v>217</v>
      </c>
      <c r="H1723" s="170">
        <v>6.3</v>
      </c>
      <c r="I1723" s="171"/>
      <c r="L1723" s="167"/>
      <c r="M1723" s="172"/>
      <c r="T1723" s="173"/>
      <c r="AT1723" s="168" t="s">
        <v>205</v>
      </c>
      <c r="AU1723" s="168" t="s">
        <v>85</v>
      </c>
      <c r="AV1723" s="14" t="s">
        <v>200</v>
      </c>
      <c r="AW1723" s="14" t="s">
        <v>34</v>
      </c>
      <c r="AX1723" s="14" t="s">
        <v>83</v>
      </c>
      <c r="AY1723" s="168" t="s">
        <v>191</v>
      </c>
    </row>
    <row r="1724" spans="2:65" s="1" customFormat="1" ht="26.45" customHeight="1">
      <c r="B1724" s="32"/>
      <c r="C1724" s="136" t="s">
        <v>1467</v>
      </c>
      <c r="D1724" s="136" t="s">
        <v>195</v>
      </c>
      <c r="E1724" s="137" t="s">
        <v>1468</v>
      </c>
      <c r="F1724" s="138" t="s">
        <v>1469</v>
      </c>
      <c r="G1724" s="139" t="s">
        <v>289</v>
      </c>
      <c r="H1724" s="140">
        <v>35.951999999999998</v>
      </c>
      <c r="I1724" s="141"/>
      <c r="J1724" s="142">
        <f>ROUND(I1724*H1724,2)</f>
        <v>0</v>
      </c>
      <c r="K1724" s="138" t="s">
        <v>199</v>
      </c>
      <c r="L1724" s="32"/>
      <c r="M1724" s="143" t="s">
        <v>1</v>
      </c>
      <c r="N1724" s="144" t="s">
        <v>41</v>
      </c>
      <c r="P1724" s="145">
        <f>O1724*H1724</f>
        <v>0</v>
      </c>
      <c r="Q1724" s="145">
        <v>6.8239999999999995E-2</v>
      </c>
      <c r="R1724" s="145">
        <f>Q1724*H1724</f>
        <v>2.4533644799999998</v>
      </c>
      <c r="S1724" s="145">
        <v>0</v>
      </c>
      <c r="T1724" s="146">
        <f>S1724*H1724</f>
        <v>0</v>
      </c>
      <c r="AR1724" s="147" t="s">
        <v>224</v>
      </c>
      <c r="AT1724" s="147" t="s">
        <v>195</v>
      </c>
      <c r="AU1724" s="147" t="s">
        <v>85</v>
      </c>
      <c r="AY1724" s="17" t="s">
        <v>191</v>
      </c>
      <c r="BE1724" s="148">
        <f>IF(N1724="základní",J1724,0)</f>
        <v>0</v>
      </c>
      <c r="BF1724" s="148">
        <f>IF(N1724="snížená",J1724,0)</f>
        <v>0</v>
      </c>
      <c r="BG1724" s="148">
        <f>IF(N1724="zákl. přenesená",J1724,0)</f>
        <v>0</v>
      </c>
      <c r="BH1724" s="148">
        <f>IF(N1724="sníž. přenesená",J1724,0)</f>
        <v>0</v>
      </c>
      <c r="BI1724" s="148">
        <f>IF(N1724="nulová",J1724,0)</f>
        <v>0</v>
      </c>
      <c r="BJ1724" s="17" t="s">
        <v>83</v>
      </c>
      <c r="BK1724" s="148">
        <f>ROUND(I1724*H1724,2)</f>
        <v>0</v>
      </c>
      <c r="BL1724" s="17" t="s">
        <v>224</v>
      </c>
      <c r="BM1724" s="147" t="s">
        <v>1470</v>
      </c>
    </row>
    <row r="1725" spans="2:65" s="1" customFormat="1">
      <c r="B1725" s="32"/>
      <c r="D1725" s="149" t="s">
        <v>203</v>
      </c>
      <c r="F1725" s="150" t="s">
        <v>1471</v>
      </c>
      <c r="I1725" s="151"/>
      <c r="L1725" s="32"/>
      <c r="M1725" s="152"/>
      <c r="T1725" s="56"/>
      <c r="AT1725" s="17" t="s">
        <v>203</v>
      </c>
      <c r="AU1725" s="17" t="s">
        <v>85</v>
      </c>
    </row>
    <row r="1726" spans="2:65" s="12" customFormat="1">
      <c r="B1726" s="153"/>
      <c r="D1726" s="154" t="s">
        <v>205</v>
      </c>
      <c r="E1726" s="155" t="s">
        <v>1</v>
      </c>
      <c r="F1726" s="156" t="s">
        <v>347</v>
      </c>
      <c r="H1726" s="155" t="s">
        <v>1</v>
      </c>
      <c r="I1726" s="157"/>
      <c r="L1726" s="153"/>
      <c r="M1726" s="158"/>
      <c r="T1726" s="159"/>
      <c r="AT1726" s="155" t="s">
        <v>205</v>
      </c>
      <c r="AU1726" s="155" t="s">
        <v>85</v>
      </c>
      <c r="AV1726" s="12" t="s">
        <v>83</v>
      </c>
      <c r="AW1726" s="12" t="s">
        <v>34</v>
      </c>
      <c r="AX1726" s="12" t="s">
        <v>76</v>
      </c>
      <c r="AY1726" s="155" t="s">
        <v>191</v>
      </c>
    </row>
    <row r="1727" spans="2:65" s="12" customFormat="1">
      <c r="B1727" s="153"/>
      <c r="D1727" s="154" t="s">
        <v>205</v>
      </c>
      <c r="E1727" s="155" t="s">
        <v>1</v>
      </c>
      <c r="F1727" s="156" t="s">
        <v>207</v>
      </c>
      <c r="H1727" s="155" t="s">
        <v>1</v>
      </c>
      <c r="I1727" s="157"/>
      <c r="L1727" s="153"/>
      <c r="M1727" s="158"/>
      <c r="T1727" s="159"/>
      <c r="AT1727" s="155" t="s">
        <v>205</v>
      </c>
      <c r="AU1727" s="155" t="s">
        <v>85</v>
      </c>
      <c r="AV1727" s="12" t="s">
        <v>83</v>
      </c>
      <c r="AW1727" s="12" t="s">
        <v>34</v>
      </c>
      <c r="AX1727" s="12" t="s">
        <v>76</v>
      </c>
      <c r="AY1727" s="155" t="s">
        <v>191</v>
      </c>
    </row>
    <row r="1728" spans="2:65" s="12" customFormat="1">
      <c r="B1728" s="153"/>
      <c r="D1728" s="154" t="s">
        <v>205</v>
      </c>
      <c r="E1728" s="155" t="s">
        <v>1</v>
      </c>
      <c r="F1728" s="156" t="s">
        <v>208</v>
      </c>
      <c r="H1728" s="155" t="s">
        <v>1</v>
      </c>
      <c r="I1728" s="157"/>
      <c r="L1728" s="153"/>
      <c r="M1728" s="158"/>
      <c r="T1728" s="159"/>
      <c r="AT1728" s="155" t="s">
        <v>205</v>
      </c>
      <c r="AU1728" s="155" t="s">
        <v>85</v>
      </c>
      <c r="AV1728" s="12" t="s">
        <v>83</v>
      </c>
      <c r="AW1728" s="12" t="s">
        <v>34</v>
      </c>
      <c r="AX1728" s="12" t="s">
        <v>76</v>
      </c>
      <c r="AY1728" s="155" t="s">
        <v>191</v>
      </c>
    </row>
    <row r="1729" spans="2:65" s="13" customFormat="1">
      <c r="B1729" s="160"/>
      <c r="D1729" s="154" t="s">
        <v>205</v>
      </c>
      <c r="E1729" s="161" t="s">
        <v>1</v>
      </c>
      <c r="F1729" s="162" t="s">
        <v>1472</v>
      </c>
      <c r="H1729" s="163">
        <v>2.2847</v>
      </c>
      <c r="I1729" s="164"/>
      <c r="L1729" s="160"/>
      <c r="M1729" s="165"/>
      <c r="T1729" s="166"/>
      <c r="AT1729" s="161" t="s">
        <v>205</v>
      </c>
      <c r="AU1729" s="161" t="s">
        <v>85</v>
      </c>
      <c r="AV1729" s="13" t="s">
        <v>85</v>
      </c>
      <c r="AW1729" s="13" t="s">
        <v>34</v>
      </c>
      <c r="AX1729" s="13" t="s">
        <v>76</v>
      </c>
      <c r="AY1729" s="161" t="s">
        <v>191</v>
      </c>
    </row>
    <row r="1730" spans="2:65" s="13" customFormat="1">
      <c r="B1730" s="160"/>
      <c r="D1730" s="154" t="s">
        <v>205</v>
      </c>
      <c r="E1730" s="161" t="s">
        <v>1</v>
      </c>
      <c r="F1730" s="162" t="s">
        <v>1473</v>
      </c>
      <c r="H1730" s="163">
        <v>2.3450000000000002</v>
      </c>
      <c r="I1730" s="164"/>
      <c r="L1730" s="160"/>
      <c r="M1730" s="165"/>
      <c r="T1730" s="166"/>
      <c r="AT1730" s="161" t="s">
        <v>205</v>
      </c>
      <c r="AU1730" s="161" t="s">
        <v>85</v>
      </c>
      <c r="AV1730" s="13" t="s">
        <v>85</v>
      </c>
      <c r="AW1730" s="13" t="s">
        <v>34</v>
      </c>
      <c r="AX1730" s="13" t="s">
        <v>76</v>
      </c>
      <c r="AY1730" s="161" t="s">
        <v>191</v>
      </c>
    </row>
    <row r="1731" spans="2:65" s="13" customFormat="1">
      <c r="B1731" s="160"/>
      <c r="D1731" s="154" t="s">
        <v>205</v>
      </c>
      <c r="E1731" s="161" t="s">
        <v>1</v>
      </c>
      <c r="F1731" s="162" t="s">
        <v>1474</v>
      </c>
      <c r="H1731" s="163">
        <v>6.9512499999999999</v>
      </c>
      <c r="I1731" s="164"/>
      <c r="L1731" s="160"/>
      <c r="M1731" s="165"/>
      <c r="T1731" s="166"/>
      <c r="AT1731" s="161" t="s">
        <v>205</v>
      </c>
      <c r="AU1731" s="161" t="s">
        <v>85</v>
      </c>
      <c r="AV1731" s="13" t="s">
        <v>85</v>
      </c>
      <c r="AW1731" s="13" t="s">
        <v>34</v>
      </c>
      <c r="AX1731" s="13" t="s">
        <v>76</v>
      </c>
      <c r="AY1731" s="161" t="s">
        <v>191</v>
      </c>
    </row>
    <row r="1732" spans="2:65" s="13" customFormat="1">
      <c r="B1732" s="160"/>
      <c r="D1732" s="154" t="s">
        <v>205</v>
      </c>
      <c r="E1732" s="161" t="s">
        <v>1</v>
      </c>
      <c r="F1732" s="162" t="s">
        <v>1475</v>
      </c>
      <c r="H1732" s="163">
        <v>9.3800000000000008</v>
      </c>
      <c r="I1732" s="164"/>
      <c r="L1732" s="160"/>
      <c r="M1732" s="165"/>
      <c r="T1732" s="166"/>
      <c r="AT1732" s="161" t="s">
        <v>205</v>
      </c>
      <c r="AU1732" s="161" t="s">
        <v>85</v>
      </c>
      <c r="AV1732" s="13" t="s">
        <v>85</v>
      </c>
      <c r="AW1732" s="13" t="s">
        <v>34</v>
      </c>
      <c r="AX1732" s="13" t="s">
        <v>76</v>
      </c>
      <c r="AY1732" s="161" t="s">
        <v>191</v>
      </c>
    </row>
    <row r="1733" spans="2:65" s="13" customFormat="1">
      <c r="B1733" s="160"/>
      <c r="D1733" s="154" t="s">
        <v>205</v>
      </c>
      <c r="E1733" s="161" t="s">
        <v>1</v>
      </c>
      <c r="F1733" s="162" t="s">
        <v>1476</v>
      </c>
      <c r="H1733" s="163">
        <v>13.38325</v>
      </c>
      <c r="I1733" s="164"/>
      <c r="L1733" s="160"/>
      <c r="M1733" s="165"/>
      <c r="T1733" s="166"/>
      <c r="AT1733" s="161" t="s">
        <v>205</v>
      </c>
      <c r="AU1733" s="161" t="s">
        <v>85</v>
      </c>
      <c r="AV1733" s="13" t="s">
        <v>85</v>
      </c>
      <c r="AW1733" s="13" t="s">
        <v>34</v>
      </c>
      <c r="AX1733" s="13" t="s">
        <v>76</v>
      </c>
      <c r="AY1733" s="161" t="s">
        <v>191</v>
      </c>
    </row>
    <row r="1734" spans="2:65" s="13" customFormat="1">
      <c r="B1734" s="160"/>
      <c r="D1734" s="154" t="s">
        <v>205</v>
      </c>
      <c r="E1734" s="161" t="s">
        <v>1</v>
      </c>
      <c r="F1734" s="162" t="s">
        <v>1477</v>
      </c>
      <c r="H1734" s="163">
        <v>1.6080000000000001</v>
      </c>
      <c r="I1734" s="164"/>
      <c r="L1734" s="160"/>
      <c r="M1734" s="165"/>
      <c r="T1734" s="166"/>
      <c r="AT1734" s="161" t="s">
        <v>205</v>
      </c>
      <c r="AU1734" s="161" t="s">
        <v>85</v>
      </c>
      <c r="AV1734" s="13" t="s">
        <v>85</v>
      </c>
      <c r="AW1734" s="13" t="s">
        <v>34</v>
      </c>
      <c r="AX1734" s="13" t="s">
        <v>76</v>
      </c>
      <c r="AY1734" s="161" t="s">
        <v>191</v>
      </c>
    </row>
    <row r="1735" spans="2:65" s="14" customFormat="1">
      <c r="B1735" s="167"/>
      <c r="D1735" s="154" t="s">
        <v>205</v>
      </c>
      <c r="E1735" s="168" t="s">
        <v>1</v>
      </c>
      <c r="F1735" s="169" t="s">
        <v>217</v>
      </c>
      <c r="H1735" s="170">
        <v>35.952199999999998</v>
      </c>
      <c r="I1735" s="171"/>
      <c r="L1735" s="167"/>
      <c r="M1735" s="172"/>
      <c r="T1735" s="173"/>
      <c r="AT1735" s="168" t="s">
        <v>205</v>
      </c>
      <c r="AU1735" s="168" t="s">
        <v>85</v>
      </c>
      <c r="AV1735" s="14" t="s">
        <v>200</v>
      </c>
      <c r="AW1735" s="14" t="s">
        <v>34</v>
      </c>
      <c r="AX1735" s="14" t="s">
        <v>83</v>
      </c>
      <c r="AY1735" s="168" t="s">
        <v>191</v>
      </c>
    </row>
    <row r="1736" spans="2:65" s="1" customFormat="1" ht="26.45" customHeight="1">
      <c r="B1736" s="32"/>
      <c r="C1736" s="136" t="s">
        <v>1478</v>
      </c>
      <c r="D1736" s="136" t="s">
        <v>195</v>
      </c>
      <c r="E1736" s="137" t="s">
        <v>1479</v>
      </c>
      <c r="F1736" s="138" t="s">
        <v>1480</v>
      </c>
      <c r="G1736" s="139" t="s">
        <v>289</v>
      </c>
      <c r="H1736" s="140">
        <v>9.3800000000000008</v>
      </c>
      <c r="I1736" s="141"/>
      <c r="J1736" s="142">
        <f>ROUND(I1736*H1736,2)</f>
        <v>0</v>
      </c>
      <c r="K1736" s="138" t="s">
        <v>199</v>
      </c>
      <c r="L1736" s="32"/>
      <c r="M1736" s="143" t="s">
        <v>1</v>
      </c>
      <c r="N1736" s="144" t="s">
        <v>41</v>
      </c>
      <c r="P1736" s="145">
        <f>O1736*H1736</f>
        <v>0</v>
      </c>
      <c r="Q1736" s="145">
        <v>6.8479999999999999E-2</v>
      </c>
      <c r="R1736" s="145">
        <f>Q1736*H1736</f>
        <v>0.64234240000000009</v>
      </c>
      <c r="S1736" s="145">
        <v>0</v>
      </c>
      <c r="T1736" s="146">
        <f>S1736*H1736</f>
        <v>0</v>
      </c>
      <c r="AR1736" s="147" t="s">
        <v>224</v>
      </c>
      <c r="AT1736" s="147" t="s">
        <v>195</v>
      </c>
      <c r="AU1736" s="147" t="s">
        <v>85</v>
      </c>
      <c r="AY1736" s="17" t="s">
        <v>191</v>
      </c>
      <c r="BE1736" s="148">
        <f>IF(N1736="základní",J1736,0)</f>
        <v>0</v>
      </c>
      <c r="BF1736" s="148">
        <f>IF(N1736="snížená",J1736,0)</f>
        <v>0</v>
      </c>
      <c r="BG1736" s="148">
        <f>IF(N1736="zákl. přenesená",J1736,0)</f>
        <v>0</v>
      </c>
      <c r="BH1736" s="148">
        <f>IF(N1736="sníž. přenesená",J1736,0)</f>
        <v>0</v>
      </c>
      <c r="BI1736" s="148">
        <f>IF(N1736="nulová",J1736,0)</f>
        <v>0</v>
      </c>
      <c r="BJ1736" s="17" t="s">
        <v>83</v>
      </c>
      <c r="BK1736" s="148">
        <f>ROUND(I1736*H1736,2)</f>
        <v>0</v>
      </c>
      <c r="BL1736" s="17" t="s">
        <v>224</v>
      </c>
      <c r="BM1736" s="147" t="s">
        <v>1481</v>
      </c>
    </row>
    <row r="1737" spans="2:65" s="1" customFormat="1">
      <c r="B1737" s="32"/>
      <c r="D1737" s="149" t="s">
        <v>203</v>
      </c>
      <c r="F1737" s="150" t="s">
        <v>1482</v>
      </c>
      <c r="I1737" s="151"/>
      <c r="L1737" s="32"/>
      <c r="M1737" s="152"/>
      <c r="T1737" s="56"/>
      <c r="AT1737" s="17" t="s">
        <v>203</v>
      </c>
      <c r="AU1737" s="17" t="s">
        <v>85</v>
      </c>
    </row>
    <row r="1738" spans="2:65" s="12" customFormat="1">
      <c r="B1738" s="153"/>
      <c r="D1738" s="154" t="s">
        <v>205</v>
      </c>
      <c r="E1738" s="155" t="s">
        <v>1</v>
      </c>
      <c r="F1738" s="156" t="s">
        <v>347</v>
      </c>
      <c r="H1738" s="155" t="s">
        <v>1</v>
      </c>
      <c r="I1738" s="157"/>
      <c r="L1738" s="153"/>
      <c r="M1738" s="158"/>
      <c r="T1738" s="159"/>
      <c r="AT1738" s="155" t="s">
        <v>205</v>
      </c>
      <c r="AU1738" s="155" t="s">
        <v>85</v>
      </c>
      <c r="AV1738" s="12" t="s">
        <v>83</v>
      </c>
      <c r="AW1738" s="12" t="s">
        <v>34</v>
      </c>
      <c r="AX1738" s="12" t="s">
        <v>76</v>
      </c>
      <c r="AY1738" s="155" t="s">
        <v>191</v>
      </c>
    </row>
    <row r="1739" spans="2:65" s="12" customFormat="1">
      <c r="B1739" s="153"/>
      <c r="D1739" s="154" t="s">
        <v>205</v>
      </c>
      <c r="E1739" s="155" t="s">
        <v>1</v>
      </c>
      <c r="F1739" s="156" t="s">
        <v>207</v>
      </c>
      <c r="H1739" s="155" t="s">
        <v>1</v>
      </c>
      <c r="I1739" s="157"/>
      <c r="L1739" s="153"/>
      <c r="M1739" s="158"/>
      <c r="T1739" s="159"/>
      <c r="AT1739" s="155" t="s">
        <v>205</v>
      </c>
      <c r="AU1739" s="155" t="s">
        <v>85</v>
      </c>
      <c r="AV1739" s="12" t="s">
        <v>83</v>
      </c>
      <c r="AW1739" s="12" t="s">
        <v>34</v>
      </c>
      <c r="AX1739" s="12" t="s">
        <v>76</v>
      </c>
      <c r="AY1739" s="155" t="s">
        <v>191</v>
      </c>
    </row>
    <row r="1740" spans="2:65" s="12" customFormat="1">
      <c r="B1740" s="153"/>
      <c r="D1740" s="154" t="s">
        <v>205</v>
      </c>
      <c r="E1740" s="155" t="s">
        <v>1</v>
      </c>
      <c r="F1740" s="156" t="s">
        <v>208</v>
      </c>
      <c r="H1740" s="155" t="s">
        <v>1</v>
      </c>
      <c r="I1740" s="157"/>
      <c r="L1740" s="153"/>
      <c r="M1740" s="158"/>
      <c r="T1740" s="159"/>
      <c r="AT1740" s="155" t="s">
        <v>205</v>
      </c>
      <c r="AU1740" s="155" t="s">
        <v>85</v>
      </c>
      <c r="AV1740" s="12" t="s">
        <v>83</v>
      </c>
      <c r="AW1740" s="12" t="s">
        <v>34</v>
      </c>
      <c r="AX1740" s="12" t="s">
        <v>76</v>
      </c>
      <c r="AY1740" s="155" t="s">
        <v>191</v>
      </c>
    </row>
    <row r="1741" spans="2:65" s="13" customFormat="1">
      <c r="B1741" s="160"/>
      <c r="D1741" s="154" t="s">
        <v>205</v>
      </c>
      <c r="E1741" s="161" t="s">
        <v>1</v>
      </c>
      <c r="F1741" s="162" t="s">
        <v>1483</v>
      </c>
      <c r="H1741" s="163">
        <v>9.3800000000000008</v>
      </c>
      <c r="I1741" s="164"/>
      <c r="L1741" s="160"/>
      <c r="M1741" s="165"/>
      <c r="T1741" s="166"/>
      <c r="AT1741" s="161" t="s">
        <v>205</v>
      </c>
      <c r="AU1741" s="161" t="s">
        <v>85</v>
      </c>
      <c r="AV1741" s="13" t="s">
        <v>85</v>
      </c>
      <c r="AW1741" s="13" t="s">
        <v>34</v>
      </c>
      <c r="AX1741" s="13" t="s">
        <v>76</v>
      </c>
      <c r="AY1741" s="161" t="s">
        <v>191</v>
      </c>
    </row>
    <row r="1742" spans="2:65" s="14" customFormat="1">
      <c r="B1742" s="167"/>
      <c r="D1742" s="154" t="s">
        <v>205</v>
      </c>
      <c r="E1742" s="168" t="s">
        <v>1</v>
      </c>
      <c r="F1742" s="169" t="s">
        <v>217</v>
      </c>
      <c r="H1742" s="170">
        <v>9.3800000000000008</v>
      </c>
      <c r="I1742" s="171"/>
      <c r="L1742" s="167"/>
      <c r="M1742" s="172"/>
      <c r="T1742" s="173"/>
      <c r="AT1742" s="168" t="s">
        <v>205</v>
      </c>
      <c r="AU1742" s="168" t="s">
        <v>85</v>
      </c>
      <c r="AV1742" s="14" t="s">
        <v>200</v>
      </c>
      <c r="AW1742" s="14" t="s">
        <v>34</v>
      </c>
      <c r="AX1742" s="14" t="s">
        <v>83</v>
      </c>
      <c r="AY1742" s="168" t="s">
        <v>191</v>
      </c>
    </row>
    <row r="1743" spans="2:65" s="1" customFormat="1" ht="36" customHeight="1">
      <c r="B1743" s="32"/>
      <c r="C1743" s="136" t="s">
        <v>1484</v>
      </c>
      <c r="D1743" s="136" t="s">
        <v>195</v>
      </c>
      <c r="E1743" s="137" t="s">
        <v>1485</v>
      </c>
      <c r="F1743" s="138" t="s">
        <v>1486</v>
      </c>
      <c r="G1743" s="139" t="s">
        <v>289</v>
      </c>
      <c r="H1743" s="140">
        <v>219.35</v>
      </c>
      <c r="I1743" s="141"/>
      <c r="J1743" s="142">
        <f>ROUND(I1743*H1743,2)</f>
        <v>0</v>
      </c>
      <c r="K1743" s="138" t="s">
        <v>199</v>
      </c>
      <c r="L1743" s="32"/>
      <c r="M1743" s="143" t="s">
        <v>1</v>
      </c>
      <c r="N1743" s="144" t="s">
        <v>41</v>
      </c>
      <c r="P1743" s="145">
        <f>O1743*H1743</f>
        <v>0</v>
      </c>
      <c r="Q1743" s="145">
        <v>6.8760000000000002E-2</v>
      </c>
      <c r="R1743" s="145">
        <f>Q1743*H1743</f>
        <v>15.082506</v>
      </c>
      <c r="S1743" s="145">
        <v>0</v>
      </c>
      <c r="T1743" s="146">
        <f>S1743*H1743</f>
        <v>0</v>
      </c>
      <c r="AR1743" s="147" t="s">
        <v>224</v>
      </c>
      <c r="AT1743" s="147" t="s">
        <v>195</v>
      </c>
      <c r="AU1743" s="147" t="s">
        <v>85</v>
      </c>
      <c r="AY1743" s="17" t="s">
        <v>191</v>
      </c>
      <c r="BE1743" s="148">
        <f>IF(N1743="základní",J1743,0)</f>
        <v>0</v>
      </c>
      <c r="BF1743" s="148">
        <f>IF(N1743="snížená",J1743,0)</f>
        <v>0</v>
      </c>
      <c r="BG1743" s="148">
        <f>IF(N1743="zákl. přenesená",J1743,0)</f>
        <v>0</v>
      </c>
      <c r="BH1743" s="148">
        <f>IF(N1743="sníž. přenesená",J1743,0)</f>
        <v>0</v>
      </c>
      <c r="BI1743" s="148">
        <f>IF(N1743="nulová",J1743,0)</f>
        <v>0</v>
      </c>
      <c r="BJ1743" s="17" t="s">
        <v>83</v>
      </c>
      <c r="BK1743" s="148">
        <f>ROUND(I1743*H1743,2)</f>
        <v>0</v>
      </c>
      <c r="BL1743" s="17" t="s">
        <v>224</v>
      </c>
      <c r="BM1743" s="147" t="s">
        <v>1487</v>
      </c>
    </row>
    <row r="1744" spans="2:65" s="1" customFormat="1">
      <c r="B1744" s="32"/>
      <c r="D1744" s="149" t="s">
        <v>203</v>
      </c>
      <c r="F1744" s="150" t="s">
        <v>1488</v>
      </c>
      <c r="I1744" s="151"/>
      <c r="L1744" s="32"/>
      <c r="M1744" s="152"/>
      <c r="T1744" s="56"/>
      <c r="AT1744" s="17" t="s">
        <v>203</v>
      </c>
      <c r="AU1744" s="17" t="s">
        <v>85</v>
      </c>
    </row>
    <row r="1745" spans="2:65" s="12" customFormat="1">
      <c r="B1745" s="153"/>
      <c r="D1745" s="154" t="s">
        <v>205</v>
      </c>
      <c r="E1745" s="155" t="s">
        <v>1</v>
      </c>
      <c r="F1745" s="156" t="s">
        <v>347</v>
      </c>
      <c r="H1745" s="155" t="s">
        <v>1</v>
      </c>
      <c r="I1745" s="157"/>
      <c r="L1745" s="153"/>
      <c r="M1745" s="158"/>
      <c r="T1745" s="159"/>
      <c r="AT1745" s="155" t="s">
        <v>205</v>
      </c>
      <c r="AU1745" s="155" t="s">
        <v>85</v>
      </c>
      <c r="AV1745" s="12" t="s">
        <v>83</v>
      </c>
      <c r="AW1745" s="12" t="s">
        <v>34</v>
      </c>
      <c r="AX1745" s="12" t="s">
        <v>76</v>
      </c>
      <c r="AY1745" s="155" t="s">
        <v>191</v>
      </c>
    </row>
    <row r="1746" spans="2:65" s="12" customFormat="1">
      <c r="B1746" s="153"/>
      <c r="D1746" s="154" t="s">
        <v>205</v>
      </c>
      <c r="E1746" s="155" t="s">
        <v>1</v>
      </c>
      <c r="F1746" s="156" t="s">
        <v>207</v>
      </c>
      <c r="H1746" s="155" t="s">
        <v>1</v>
      </c>
      <c r="I1746" s="157"/>
      <c r="L1746" s="153"/>
      <c r="M1746" s="158"/>
      <c r="T1746" s="159"/>
      <c r="AT1746" s="155" t="s">
        <v>205</v>
      </c>
      <c r="AU1746" s="155" t="s">
        <v>85</v>
      </c>
      <c r="AV1746" s="12" t="s">
        <v>83</v>
      </c>
      <c r="AW1746" s="12" t="s">
        <v>34</v>
      </c>
      <c r="AX1746" s="12" t="s">
        <v>76</v>
      </c>
      <c r="AY1746" s="155" t="s">
        <v>191</v>
      </c>
    </row>
    <row r="1747" spans="2:65" s="12" customFormat="1">
      <c r="B1747" s="153"/>
      <c r="D1747" s="154" t="s">
        <v>205</v>
      </c>
      <c r="E1747" s="155" t="s">
        <v>1</v>
      </c>
      <c r="F1747" s="156" t="s">
        <v>208</v>
      </c>
      <c r="H1747" s="155" t="s">
        <v>1</v>
      </c>
      <c r="I1747" s="157"/>
      <c r="L1747" s="153"/>
      <c r="M1747" s="158"/>
      <c r="T1747" s="159"/>
      <c r="AT1747" s="155" t="s">
        <v>205</v>
      </c>
      <c r="AU1747" s="155" t="s">
        <v>85</v>
      </c>
      <c r="AV1747" s="12" t="s">
        <v>83</v>
      </c>
      <c r="AW1747" s="12" t="s">
        <v>34</v>
      </c>
      <c r="AX1747" s="12" t="s">
        <v>76</v>
      </c>
      <c r="AY1747" s="155" t="s">
        <v>191</v>
      </c>
    </row>
    <row r="1748" spans="2:65" s="13" customFormat="1">
      <c r="B1748" s="160"/>
      <c r="D1748" s="154" t="s">
        <v>205</v>
      </c>
      <c r="E1748" s="161" t="s">
        <v>1</v>
      </c>
      <c r="F1748" s="162" t="s">
        <v>1489</v>
      </c>
      <c r="H1748" s="163">
        <v>16.92755</v>
      </c>
      <c r="I1748" s="164"/>
      <c r="L1748" s="160"/>
      <c r="M1748" s="165"/>
      <c r="T1748" s="166"/>
      <c r="AT1748" s="161" t="s">
        <v>205</v>
      </c>
      <c r="AU1748" s="161" t="s">
        <v>85</v>
      </c>
      <c r="AV1748" s="13" t="s">
        <v>85</v>
      </c>
      <c r="AW1748" s="13" t="s">
        <v>34</v>
      </c>
      <c r="AX1748" s="13" t="s">
        <v>76</v>
      </c>
      <c r="AY1748" s="161" t="s">
        <v>191</v>
      </c>
    </row>
    <row r="1749" spans="2:65" s="13" customFormat="1">
      <c r="B1749" s="160"/>
      <c r="D1749" s="154" t="s">
        <v>205</v>
      </c>
      <c r="E1749" s="161" t="s">
        <v>1</v>
      </c>
      <c r="F1749" s="162" t="s">
        <v>1490</v>
      </c>
      <c r="H1749" s="163">
        <v>5.5049999999999999</v>
      </c>
      <c r="I1749" s="164"/>
      <c r="L1749" s="160"/>
      <c r="M1749" s="165"/>
      <c r="T1749" s="166"/>
      <c r="AT1749" s="161" t="s">
        <v>205</v>
      </c>
      <c r="AU1749" s="161" t="s">
        <v>85</v>
      </c>
      <c r="AV1749" s="13" t="s">
        <v>85</v>
      </c>
      <c r="AW1749" s="13" t="s">
        <v>34</v>
      </c>
      <c r="AX1749" s="13" t="s">
        <v>76</v>
      </c>
      <c r="AY1749" s="161" t="s">
        <v>191</v>
      </c>
    </row>
    <row r="1750" spans="2:65" s="13" customFormat="1">
      <c r="B1750" s="160"/>
      <c r="D1750" s="154" t="s">
        <v>205</v>
      </c>
      <c r="E1750" s="161" t="s">
        <v>1</v>
      </c>
      <c r="F1750" s="162" t="s">
        <v>1491</v>
      </c>
      <c r="H1750" s="163">
        <v>36.347499999999997</v>
      </c>
      <c r="I1750" s="164"/>
      <c r="L1750" s="160"/>
      <c r="M1750" s="165"/>
      <c r="T1750" s="166"/>
      <c r="AT1750" s="161" t="s">
        <v>205</v>
      </c>
      <c r="AU1750" s="161" t="s">
        <v>85</v>
      </c>
      <c r="AV1750" s="13" t="s">
        <v>85</v>
      </c>
      <c r="AW1750" s="13" t="s">
        <v>34</v>
      </c>
      <c r="AX1750" s="13" t="s">
        <v>76</v>
      </c>
      <c r="AY1750" s="161" t="s">
        <v>191</v>
      </c>
    </row>
    <row r="1751" spans="2:65" s="13" customFormat="1">
      <c r="B1751" s="160"/>
      <c r="D1751" s="154" t="s">
        <v>205</v>
      </c>
      <c r="E1751" s="161" t="s">
        <v>1</v>
      </c>
      <c r="F1751" s="162" t="s">
        <v>1492</v>
      </c>
      <c r="H1751" s="163">
        <v>23.135100000000001</v>
      </c>
      <c r="I1751" s="164"/>
      <c r="L1751" s="160"/>
      <c r="M1751" s="165"/>
      <c r="T1751" s="166"/>
      <c r="AT1751" s="161" t="s">
        <v>205</v>
      </c>
      <c r="AU1751" s="161" t="s">
        <v>85</v>
      </c>
      <c r="AV1751" s="13" t="s">
        <v>85</v>
      </c>
      <c r="AW1751" s="13" t="s">
        <v>34</v>
      </c>
      <c r="AX1751" s="13" t="s">
        <v>76</v>
      </c>
      <c r="AY1751" s="161" t="s">
        <v>191</v>
      </c>
    </row>
    <row r="1752" spans="2:65" s="13" customFormat="1">
      <c r="B1752" s="160"/>
      <c r="D1752" s="154" t="s">
        <v>205</v>
      </c>
      <c r="E1752" s="161" t="s">
        <v>1</v>
      </c>
      <c r="F1752" s="162" t="s">
        <v>1493</v>
      </c>
      <c r="H1752" s="163">
        <v>12.47875</v>
      </c>
      <c r="I1752" s="164"/>
      <c r="L1752" s="160"/>
      <c r="M1752" s="165"/>
      <c r="T1752" s="166"/>
      <c r="AT1752" s="161" t="s">
        <v>205</v>
      </c>
      <c r="AU1752" s="161" t="s">
        <v>85</v>
      </c>
      <c r="AV1752" s="13" t="s">
        <v>85</v>
      </c>
      <c r="AW1752" s="13" t="s">
        <v>34</v>
      </c>
      <c r="AX1752" s="13" t="s">
        <v>76</v>
      </c>
      <c r="AY1752" s="161" t="s">
        <v>191</v>
      </c>
    </row>
    <row r="1753" spans="2:65" s="13" customFormat="1">
      <c r="B1753" s="160"/>
      <c r="D1753" s="154" t="s">
        <v>205</v>
      </c>
      <c r="E1753" s="161" t="s">
        <v>1</v>
      </c>
      <c r="F1753" s="162" t="s">
        <v>1494</v>
      </c>
      <c r="H1753" s="163">
        <v>13.7685</v>
      </c>
      <c r="I1753" s="164"/>
      <c r="L1753" s="160"/>
      <c r="M1753" s="165"/>
      <c r="T1753" s="166"/>
      <c r="AT1753" s="161" t="s">
        <v>205</v>
      </c>
      <c r="AU1753" s="161" t="s">
        <v>85</v>
      </c>
      <c r="AV1753" s="13" t="s">
        <v>85</v>
      </c>
      <c r="AW1753" s="13" t="s">
        <v>34</v>
      </c>
      <c r="AX1753" s="13" t="s">
        <v>76</v>
      </c>
      <c r="AY1753" s="161" t="s">
        <v>191</v>
      </c>
    </row>
    <row r="1754" spans="2:65" s="13" customFormat="1">
      <c r="B1754" s="160"/>
      <c r="D1754" s="154" t="s">
        <v>205</v>
      </c>
      <c r="E1754" s="161" t="s">
        <v>1</v>
      </c>
      <c r="F1754" s="162" t="s">
        <v>1495</v>
      </c>
      <c r="H1754" s="163">
        <v>13.031499999999999</v>
      </c>
      <c r="I1754" s="164"/>
      <c r="L1754" s="160"/>
      <c r="M1754" s="165"/>
      <c r="T1754" s="166"/>
      <c r="AT1754" s="161" t="s">
        <v>205</v>
      </c>
      <c r="AU1754" s="161" t="s">
        <v>85</v>
      </c>
      <c r="AV1754" s="13" t="s">
        <v>85</v>
      </c>
      <c r="AW1754" s="13" t="s">
        <v>34</v>
      </c>
      <c r="AX1754" s="13" t="s">
        <v>76</v>
      </c>
      <c r="AY1754" s="161" t="s">
        <v>191</v>
      </c>
    </row>
    <row r="1755" spans="2:65" s="13" customFormat="1">
      <c r="B1755" s="160"/>
      <c r="D1755" s="154" t="s">
        <v>205</v>
      </c>
      <c r="E1755" s="161" t="s">
        <v>1</v>
      </c>
      <c r="F1755" s="162" t="s">
        <v>1496</v>
      </c>
      <c r="H1755" s="163">
        <v>10.050000000000001</v>
      </c>
      <c r="I1755" s="164"/>
      <c r="L1755" s="160"/>
      <c r="M1755" s="165"/>
      <c r="T1755" s="166"/>
      <c r="AT1755" s="161" t="s">
        <v>205</v>
      </c>
      <c r="AU1755" s="161" t="s">
        <v>85</v>
      </c>
      <c r="AV1755" s="13" t="s">
        <v>85</v>
      </c>
      <c r="AW1755" s="13" t="s">
        <v>34</v>
      </c>
      <c r="AX1755" s="13" t="s">
        <v>76</v>
      </c>
      <c r="AY1755" s="161" t="s">
        <v>191</v>
      </c>
    </row>
    <row r="1756" spans="2:65" s="13" customFormat="1">
      <c r="B1756" s="160"/>
      <c r="D1756" s="154" t="s">
        <v>205</v>
      </c>
      <c r="E1756" s="161" t="s">
        <v>1</v>
      </c>
      <c r="F1756" s="162" t="s">
        <v>1497</v>
      </c>
      <c r="H1756" s="163">
        <v>9.2460000000000004</v>
      </c>
      <c r="I1756" s="164"/>
      <c r="L1756" s="160"/>
      <c r="M1756" s="165"/>
      <c r="T1756" s="166"/>
      <c r="AT1756" s="161" t="s">
        <v>205</v>
      </c>
      <c r="AU1756" s="161" t="s">
        <v>85</v>
      </c>
      <c r="AV1756" s="13" t="s">
        <v>85</v>
      </c>
      <c r="AW1756" s="13" t="s">
        <v>34</v>
      </c>
      <c r="AX1756" s="13" t="s">
        <v>76</v>
      </c>
      <c r="AY1756" s="161" t="s">
        <v>191</v>
      </c>
    </row>
    <row r="1757" spans="2:65" s="13" customFormat="1">
      <c r="B1757" s="160"/>
      <c r="D1757" s="154" t="s">
        <v>205</v>
      </c>
      <c r="E1757" s="161" t="s">
        <v>1</v>
      </c>
      <c r="F1757" s="162" t="s">
        <v>1498</v>
      </c>
      <c r="H1757" s="163">
        <v>78.86</v>
      </c>
      <c r="I1757" s="164"/>
      <c r="L1757" s="160"/>
      <c r="M1757" s="165"/>
      <c r="T1757" s="166"/>
      <c r="AT1757" s="161" t="s">
        <v>205</v>
      </c>
      <c r="AU1757" s="161" t="s">
        <v>85</v>
      </c>
      <c r="AV1757" s="13" t="s">
        <v>85</v>
      </c>
      <c r="AW1757" s="13" t="s">
        <v>34</v>
      </c>
      <c r="AX1757" s="13" t="s">
        <v>76</v>
      </c>
      <c r="AY1757" s="161" t="s">
        <v>191</v>
      </c>
    </row>
    <row r="1758" spans="2:65" s="14" customFormat="1">
      <c r="B1758" s="167"/>
      <c r="D1758" s="154" t="s">
        <v>205</v>
      </c>
      <c r="E1758" s="168" t="s">
        <v>1</v>
      </c>
      <c r="F1758" s="169" t="s">
        <v>217</v>
      </c>
      <c r="H1758" s="170">
        <v>219.34989999999999</v>
      </c>
      <c r="I1758" s="171"/>
      <c r="L1758" s="167"/>
      <c r="M1758" s="172"/>
      <c r="T1758" s="173"/>
      <c r="AT1758" s="168" t="s">
        <v>205</v>
      </c>
      <c r="AU1758" s="168" t="s">
        <v>85</v>
      </c>
      <c r="AV1758" s="14" t="s">
        <v>200</v>
      </c>
      <c r="AW1758" s="14" t="s">
        <v>34</v>
      </c>
      <c r="AX1758" s="14" t="s">
        <v>83</v>
      </c>
      <c r="AY1758" s="168" t="s">
        <v>191</v>
      </c>
    </row>
    <row r="1759" spans="2:65" s="1" customFormat="1" ht="40.9" customHeight="1">
      <c r="B1759" s="32"/>
      <c r="C1759" s="136" t="s">
        <v>1499</v>
      </c>
      <c r="D1759" s="136" t="s">
        <v>195</v>
      </c>
      <c r="E1759" s="137" t="s">
        <v>1500</v>
      </c>
      <c r="F1759" s="138" t="s">
        <v>1501</v>
      </c>
      <c r="G1759" s="139" t="s">
        <v>289</v>
      </c>
      <c r="H1759" s="140">
        <v>21.44</v>
      </c>
      <c r="I1759" s="141"/>
      <c r="J1759" s="142">
        <f>ROUND(I1759*H1759,2)</f>
        <v>0</v>
      </c>
      <c r="K1759" s="138" t="s">
        <v>199</v>
      </c>
      <c r="L1759" s="32"/>
      <c r="M1759" s="143" t="s">
        <v>1</v>
      </c>
      <c r="N1759" s="144" t="s">
        <v>41</v>
      </c>
      <c r="P1759" s="145">
        <f>O1759*H1759</f>
        <v>0</v>
      </c>
      <c r="Q1759" s="145">
        <v>7.0059999999999997E-2</v>
      </c>
      <c r="R1759" s="145">
        <f>Q1759*H1759</f>
        <v>1.5020864</v>
      </c>
      <c r="S1759" s="145">
        <v>0</v>
      </c>
      <c r="T1759" s="146">
        <f>S1759*H1759</f>
        <v>0</v>
      </c>
      <c r="AR1759" s="147" t="s">
        <v>224</v>
      </c>
      <c r="AT1759" s="147" t="s">
        <v>195</v>
      </c>
      <c r="AU1759" s="147" t="s">
        <v>85</v>
      </c>
      <c r="AY1759" s="17" t="s">
        <v>191</v>
      </c>
      <c r="BE1759" s="148">
        <f>IF(N1759="základní",J1759,0)</f>
        <v>0</v>
      </c>
      <c r="BF1759" s="148">
        <f>IF(N1759="snížená",J1759,0)</f>
        <v>0</v>
      </c>
      <c r="BG1759" s="148">
        <f>IF(N1759="zákl. přenesená",J1759,0)</f>
        <v>0</v>
      </c>
      <c r="BH1759" s="148">
        <f>IF(N1759="sníž. přenesená",J1759,0)</f>
        <v>0</v>
      </c>
      <c r="BI1759" s="148">
        <f>IF(N1759="nulová",J1759,0)</f>
        <v>0</v>
      </c>
      <c r="BJ1759" s="17" t="s">
        <v>83</v>
      </c>
      <c r="BK1759" s="148">
        <f>ROUND(I1759*H1759,2)</f>
        <v>0</v>
      </c>
      <c r="BL1759" s="17" t="s">
        <v>224</v>
      </c>
      <c r="BM1759" s="147" t="s">
        <v>1502</v>
      </c>
    </row>
    <row r="1760" spans="2:65" s="1" customFormat="1">
      <c r="B1760" s="32"/>
      <c r="D1760" s="149" t="s">
        <v>203</v>
      </c>
      <c r="F1760" s="150" t="s">
        <v>1503</v>
      </c>
      <c r="I1760" s="151"/>
      <c r="L1760" s="32"/>
      <c r="M1760" s="152"/>
      <c r="T1760" s="56"/>
      <c r="AT1760" s="17" t="s">
        <v>203</v>
      </c>
      <c r="AU1760" s="17" t="s">
        <v>85</v>
      </c>
    </row>
    <row r="1761" spans="2:65" s="12" customFormat="1">
      <c r="B1761" s="153"/>
      <c r="D1761" s="154" t="s">
        <v>205</v>
      </c>
      <c r="E1761" s="155" t="s">
        <v>1</v>
      </c>
      <c r="F1761" s="156" t="s">
        <v>347</v>
      </c>
      <c r="H1761" s="155" t="s">
        <v>1</v>
      </c>
      <c r="I1761" s="157"/>
      <c r="L1761" s="153"/>
      <c r="M1761" s="158"/>
      <c r="T1761" s="159"/>
      <c r="AT1761" s="155" t="s">
        <v>205</v>
      </c>
      <c r="AU1761" s="155" t="s">
        <v>85</v>
      </c>
      <c r="AV1761" s="12" t="s">
        <v>83</v>
      </c>
      <c r="AW1761" s="12" t="s">
        <v>34</v>
      </c>
      <c r="AX1761" s="12" t="s">
        <v>76</v>
      </c>
      <c r="AY1761" s="155" t="s">
        <v>191</v>
      </c>
    </row>
    <row r="1762" spans="2:65" s="12" customFormat="1">
      <c r="B1762" s="153"/>
      <c r="D1762" s="154" t="s">
        <v>205</v>
      </c>
      <c r="E1762" s="155" t="s">
        <v>1</v>
      </c>
      <c r="F1762" s="156" t="s">
        <v>207</v>
      </c>
      <c r="H1762" s="155" t="s">
        <v>1</v>
      </c>
      <c r="I1762" s="157"/>
      <c r="L1762" s="153"/>
      <c r="M1762" s="158"/>
      <c r="T1762" s="159"/>
      <c r="AT1762" s="155" t="s">
        <v>205</v>
      </c>
      <c r="AU1762" s="155" t="s">
        <v>85</v>
      </c>
      <c r="AV1762" s="12" t="s">
        <v>83</v>
      </c>
      <c r="AW1762" s="12" t="s">
        <v>34</v>
      </c>
      <c r="AX1762" s="12" t="s">
        <v>76</v>
      </c>
      <c r="AY1762" s="155" t="s">
        <v>191</v>
      </c>
    </row>
    <row r="1763" spans="2:65" s="12" customFormat="1">
      <c r="B1763" s="153"/>
      <c r="D1763" s="154" t="s">
        <v>205</v>
      </c>
      <c r="E1763" s="155" t="s">
        <v>1</v>
      </c>
      <c r="F1763" s="156" t="s">
        <v>208</v>
      </c>
      <c r="H1763" s="155" t="s">
        <v>1</v>
      </c>
      <c r="I1763" s="157"/>
      <c r="L1763" s="153"/>
      <c r="M1763" s="158"/>
      <c r="T1763" s="159"/>
      <c r="AT1763" s="155" t="s">
        <v>205</v>
      </c>
      <c r="AU1763" s="155" t="s">
        <v>85</v>
      </c>
      <c r="AV1763" s="12" t="s">
        <v>83</v>
      </c>
      <c r="AW1763" s="12" t="s">
        <v>34</v>
      </c>
      <c r="AX1763" s="12" t="s">
        <v>76</v>
      </c>
      <c r="AY1763" s="155" t="s">
        <v>191</v>
      </c>
    </row>
    <row r="1764" spans="2:65" s="13" customFormat="1">
      <c r="B1764" s="160"/>
      <c r="D1764" s="154" t="s">
        <v>205</v>
      </c>
      <c r="E1764" s="161" t="s">
        <v>1</v>
      </c>
      <c r="F1764" s="162" t="s">
        <v>1504</v>
      </c>
      <c r="H1764" s="163">
        <v>21.44</v>
      </c>
      <c r="I1764" s="164"/>
      <c r="L1764" s="160"/>
      <c r="M1764" s="165"/>
      <c r="T1764" s="166"/>
      <c r="AT1764" s="161" t="s">
        <v>205</v>
      </c>
      <c r="AU1764" s="161" t="s">
        <v>85</v>
      </c>
      <c r="AV1764" s="13" t="s">
        <v>85</v>
      </c>
      <c r="AW1764" s="13" t="s">
        <v>34</v>
      </c>
      <c r="AX1764" s="13" t="s">
        <v>83</v>
      </c>
      <c r="AY1764" s="161" t="s">
        <v>191</v>
      </c>
    </row>
    <row r="1765" spans="2:65" s="1" customFormat="1" ht="24" customHeight="1">
      <c r="B1765" s="32"/>
      <c r="C1765" s="136" t="s">
        <v>1505</v>
      </c>
      <c r="D1765" s="136" t="s">
        <v>195</v>
      </c>
      <c r="E1765" s="137" t="s">
        <v>1506</v>
      </c>
      <c r="F1765" s="138" t="s">
        <v>1507</v>
      </c>
      <c r="G1765" s="139" t="s">
        <v>289</v>
      </c>
      <c r="H1765" s="140">
        <v>286.12200000000001</v>
      </c>
      <c r="I1765" s="141"/>
      <c r="J1765" s="142">
        <f>ROUND(I1765*H1765,2)</f>
        <v>0</v>
      </c>
      <c r="K1765" s="138" t="s">
        <v>199</v>
      </c>
      <c r="L1765" s="32"/>
      <c r="M1765" s="143" t="s">
        <v>1</v>
      </c>
      <c r="N1765" s="144" t="s">
        <v>41</v>
      </c>
      <c r="P1765" s="145">
        <f>O1765*H1765</f>
        <v>0</v>
      </c>
      <c r="Q1765" s="145">
        <v>2.0000000000000001E-4</v>
      </c>
      <c r="R1765" s="145">
        <f>Q1765*H1765</f>
        <v>5.7224400000000009E-2</v>
      </c>
      <c r="S1765" s="145">
        <v>0</v>
      </c>
      <c r="T1765" s="146">
        <f>S1765*H1765</f>
        <v>0</v>
      </c>
      <c r="AR1765" s="147" t="s">
        <v>224</v>
      </c>
      <c r="AT1765" s="147" t="s">
        <v>195</v>
      </c>
      <c r="AU1765" s="147" t="s">
        <v>85</v>
      </c>
      <c r="AY1765" s="17" t="s">
        <v>191</v>
      </c>
      <c r="BE1765" s="148">
        <f>IF(N1765="základní",J1765,0)</f>
        <v>0</v>
      </c>
      <c r="BF1765" s="148">
        <f>IF(N1765="snížená",J1765,0)</f>
        <v>0</v>
      </c>
      <c r="BG1765" s="148">
        <f>IF(N1765="zákl. přenesená",J1765,0)</f>
        <v>0</v>
      </c>
      <c r="BH1765" s="148">
        <f>IF(N1765="sníž. přenesená",J1765,0)</f>
        <v>0</v>
      </c>
      <c r="BI1765" s="148">
        <f>IF(N1765="nulová",J1765,0)</f>
        <v>0</v>
      </c>
      <c r="BJ1765" s="17" t="s">
        <v>83</v>
      </c>
      <c r="BK1765" s="148">
        <f>ROUND(I1765*H1765,2)</f>
        <v>0</v>
      </c>
      <c r="BL1765" s="17" t="s">
        <v>224</v>
      </c>
      <c r="BM1765" s="147" t="s">
        <v>1508</v>
      </c>
    </row>
    <row r="1766" spans="2:65" s="1" customFormat="1">
      <c r="B1766" s="32"/>
      <c r="D1766" s="149" t="s">
        <v>203</v>
      </c>
      <c r="F1766" s="150" t="s">
        <v>1509</v>
      </c>
      <c r="I1766" s="151"/>
      <c r="L1766" s="32"/>
      <c r="M1766" s="152"/>
      <c r="T1766" s="56"/>
      <c r="AT1766" s="17" t="s">
        <v>203</v>
      </c>
      <c r="AU1766" s="17" t="s">
        <v>85</v>
      </c>
    </row>
    <row r="1767" spans="2:65" s="1" customFormat="1" ht="16.5" customHeight="1">
      <c r="B1767" s="32"/>
      <c r="C1767" s="136" t="s">
        <v>1510</v>
      </c>
      <c r="D1767" s="136" t="s">
        <v>195</v>
      </c>
      <c r="E1767" s="137" t="s">
        <v>1511</v>
      </c>
      <c r="F1767" s="138" t="s">
        <v>1512</v>
      </c>
      <c r="G1767" s="139" t="s">
        <v>289</v>
      </c>
      <c r="H1767" s="140">
        <v>286.12200000000001</v>
      </c>
      <c r="I1767" s="141"/>
      <c r="J1767" s="142">
        <f>ROUND(I1767*H1767,2)</f>
        <v>0</v>
      </c>
      <c r="K1767" s="138" t="s">
        <v>199</v>
      </c>
      <c r="L1767" s="32"/>
      <c r="M1767" s="143" t="s">
        <v>1</v>
      </c>
      <c r="N1767" s="144" t="s">
        <v>41</v>
      </c>
      <c r="P1767" s="145">
        <f>O1767*H1767</f>
        <v>0</v>
      </c>
      <c r="Q1767" s="145">
        <v>3.2000000000000002E-3</v>
      </c>
      <c r="R1767" s="145">
        <f>Q1767*H1767</f>
        <v>0.91559040000000014</v>
      </c>
      <c r="S1767" s="145">
        <v>0</v>
      </c>
      <c r="T1767" s="146">
        <f>S1767*H1767</f>
        <v>0</v>
      </c>
      <c r="AR1767" s="147" t="s">
        <v>224</v>
      </c>
      <c r="AT1767" s="147" t="s">
        <v>195</v>
      </c>
      <c r="AU1767" s="147" t="s">
        <v>85</v>
      </c>
      <c r="AY1767" s="17" t="s">
        <v>191</v>
      </c>
      <c r="BE1767" s="148">
        <f>IF(N1767="základní",J1767,0)</f>
        <v>0</v>
      </c>
      <c r="BF1767" s="148">
        <f>IF(N1767="snížená",J1767,0)</f>
        <v>0</v>
      </c>
      <c r="BG1767" s="148">
        <f>IF(N1767="zákl. přenesená",J1767,0)</f>
        <v>0</v>
      </c>
      <c r="BH1767" s="148">
        <f>IF(N1767="sníž. přenesená",J1767,0)</f>
        <v>0</v>
      </c>
      <c r="BI1767" s="148">
        <f>IF(N1767="nulová",J1767,0)</f>
        <v>0</v>
      </c>
      <c r="BJ1767" s="17" t="s">
        <v>83</v>
      </c>
      <c r="BK1767" s="148">
        <f>ROUND(I1767*H1767,2)</f>
        <v>0</v>
      </c>
      <c r="BL1767" s="17" t="s">
        <v>224</v>
      </c>
      <c r="BM1767" s="147" t="s">
        <v>1513</v>
      </c>
    </row>
    <row r="1768" spans="2:65" s="1" customFormat="1">
      <c r="B1768" s="32"/>
      <c r="D1768" s="149" t="s">
        <v>203</v>
      </c>
      <c r="F1768" s="150" t="s">
        <v>1514</v>
      </c>
      <c r="I1768" s="151"/>
      <c r="L1768" s="32"/>
      <c r="M1768" s="152"/>
      <c r="T1768" s="56"/>
      <c r="AT1768" s="17" t="s">
        <v>203</v>
      </c>
      <c r="AU1768" s="17" t="s">
        <v>85</v>
      </c>
    </row>
    <row r="1769" spans="2:65" s="13" customFormat="1">
      <c r="B1769" s="160"/>
      <c r="D1769" s="154" t="s">
        <v>205</v>
      </c>
      <c r="E1769" s="161" t="s">
        <v>1</v>
      </c>
      <c r="F1769" s="162" t="s">
        <v>1515</v>
      </c>
      <c r="H1769" s="163">
        <v>35.951999999999998</v>
      </c>
      <c r="I1769" s="164"/>
      <c r="L1769" s="160"/>
      <c r="M1769" s="165"/>
      <c r="T1769" s="166"/>
      <c r="AT1769" s="161" t="s">
        <v>205</v>
      </c>
      <c r="AU1769" s="161" t="s">
        <v>85</v>
      </c>
      <c r="AV1769" s="13" t="s">
        <v>85</v>
      </c>
      <c r="AW1769" s="13" t="s">
        <v>34</v>
      </c>
      <c r="AX1769" s="13" t="s">
        <v>76</v>
      </c>
      <c r="AY1769" s="161" t="s">
        <v>191</v>
      </c>
    </row>
    <row r="1770" spans="2:65" s="13" customFormat="1">
      <c r="B1770" s="160"/>
      <c r="D1770" s="154" t="s">
        <v>205</v>
      </c>
      <c r="E1770" s="161" t="s">
        <v>1</v>
      </c>
      <c r="F1770" s="162" t="s">
        <v>1516</v>
      </c>
      <c r="H1770" s="163">
        <v>9.3800000000000008</v>
      </c>
      <c r="I1770" s="164"/>
      <c r="L1770" s="160"/>
      <c r="M1770" s="165"/>
      <c r="T1770" s="166"/>
      <c r="AT1770" s="161" t="s">
        <v>205</v>
      </c>
      <c r="AU1770" s="161" t="s">
        <v>85</v>
      </c>
      <c r="AV1770" s="13" t="s">
        <v>85</v>
      </c>
      <c r="AW1770" s="13" t="s">
        <v>34</v>
      </c>
      <c r="AX1770" s="13" t="s">
        <v>76</v>
      </c>
      <c r="AY1770" s="161" t="s">
        <v>191</v>
      </c>
    </row>
    <row r="1771" spans="2:65" s="13" customFormat="1">
      <c r="B1771" s="160"/>
      <c r="D1771" s="154" t="s">
        <v>205</v>
      </c>
      <c r="E1771" s="161" t="s">
        <v>1</v>
      </c>
      <c r="F1771" s="162" t="s">
        <v>1517</v>
      </c>
      <c r="H1771" s="163">
        <v>219.35</v>
      </c>
      <c r="I1771" s="164"/>
      <c r="L1771" s="160"/>
      <c r="M1771" s="165"/>
      <c r="T1771" s="166"/>
      <c r="AT1771" s="161" t="s">
        <v>205</v>
      </c>
      <c r="AU1771" s="161" t="s">
        <v>85</v>
      </c>
      <c r="AV1771" s="13" t="s">
        <v>85</v>
      </c>
      <c r="AW1771" s="13" t="s">
        <v>34</v>
      </c>
      <c r="AX1771" s="13" t="s">
        <v>76</v>
      </c>
      <c r="AY1771" s="161" t="s">
        <v>191</v>
      </c>
    </row>
    <row r="1772" spans="2:65" s="13" customFormat="1">
      <c r="B1772" s="160"/>
      <c r="D1772" s="154" t="s">
        <v>205</v>
      </c>
      <c r="E1772" s="161" t="s">
        <v>1</v>
      </c>
      <c r="F1772" s="162" t="s">
        <v>1518</v>
      </c>
      <c r="H1772" s="163">
        <v>21.44</v>
      </c>
      <c r="I1772" s="164"/>
      <c r="L1772" s="160"/>
      <c r="M1772" s="165"/>
      <c r="T1772" s="166"/>
      <c r="AT1772" s="161" t="s">
        <v>205</v>
      </c>
      <c r="AU1772" s="161" t="s">
        <v>85</v>
      </c>
      <c r="AV1772" s="13" t="s">
        <v>85</v>
      </c>
      <c r="AW1772" s="13" t="s">
        <v>34</v>
      </c>
      <c r="AX1772" s="13" t="s">
        <v>76</v>
      </c>
      <c r="AY1772" s="161" t="s">
        <v>191</v>
      </c>
    </row>
    <row r="1773" spans="2:65" s="14" customFormat="1">
      <c r="B1773" s="167"/>
      <c r="D1773" s="154" t="s">
        <v>205</v>
      </c>
      <c r="E1773" s="168" t="s">
        <v>1</v>
      </c>
      <c r="F1773" s="169" t="s">
        <v>217</v>
      </c>
      <c r="H1773" s="170">
        <v>286.12200000000001</v>
      </c>
      <c r="I1773" s="171"/>
      <c r="L1773" s="167"/>
      <c r="M1773" s="172"/>
      <c r="T1773" s="173"/>
      <c r="AT1773" s="168" t="s">
        <v>205</v>
      </c>
      <c r="AU1773" s="168" t="s">
        <v>85</v>
      </c>
      <c r="AV1773" s="14" t="s">
        <v>200</v>
      </c>
      <c r="AW1773" s="14" t="s">
        <v>34</v>
      </c>
      <c r="AX1773" s="14" t="s">
        <v>83</v>
      </c>
      <c r="AY1773" s="168" t="s">
        <v>191</v>
      </c>
    </row>
    <row r="1774" spans="2:65" s="1" customFormat="1" ht="26.45" customHeight="1">
      <c r="B1774" s="32"/>
      <c r="C1774" s="136" t="s">
        <v>1519</v>
      </c>
      <c r="D1774" s="136" t="s">
        <v>195</v>
      </c>
      <c r="E1774" s="137" t="s">
        <v>1520</v>
      </c>
      <c r="F1774" s="138" t="s">
        <v>1521</v>
      </c>
      <c r="G1774" s="139" t="s">
        <v>1522</v>
      </c>
      <c r="H1774" s="140">
        <v>1</v>
      </c>
      <c r="I1774" s="141"/>
      <c r="J1774" s="142">
        <f>ROUND(I1774*H1774,2)</f>
        <v>0</v>
      </c>
      <c r="K1774" s="138" t="s">
        <v>1</v>
      </c>
      <c r="L1774" s="32"/>
      <c r="M1774" s="143" t="s">
        <v>1</v>
      </c>
      <c r="N1774" s="144" t="s">
        <v>41</v>
      </c>
      <c r="P1774" s="145">
        <f>O1774*H1774</f>
        <v>0</v>
      </c>
      <c r="Q1774" s="145">
        <v>3.0949999999999998E-2</v>
      </c>
      <c r="R1774" s="145">
        <f>Q1774*H1774</f>
        <v>3.0949999999999998E-2</v>
      </c>
      <c r="S1774" s="145">
        <v>0</v>
      </c>
      <c r="T1774" s="146">
        <f>S1774*H1774</f>
        <v>0</v>
      </c>
      <c r="AR1774" s="147" t="s">
        <v>224</v>
      </c>
      <c r="AT1774" s="147" t="s">
        <v>195</v>
      </c>
      <c r="AU1774" s="147" t="s">
        <v>85</v>
      </c>
      <c r="AY1774" s="17" t="s">
        <v>191</v>
      </c>
      <c r="BE1774" s="148">
        <f>IF(N1774="základní",J1774,0)</f>
        <v>0</v>
      </c>
      <c r="BF1774" s="148">
        <f>IF(N1774="snížená",J1774,0)</f>
        <v>0</v>
      </c>
      <c r="BG1774" s="148">
        <f>IF(N1774="zákl. přenesená",J1774,0)</f>
        <v>0</v>
      </c>
      <c r="BH1774" s="148">
        <f>IF(N1774="sníž. přenesená",J1774,0)</f>
        <v>0</v>
      </c>
      <c r="BI1774" s="148">
        <f>IF(N1774="nulová",J1774,0)</f>
        <v>0</v>
      </c>
      <c r="BJ1774" s="17" t="s">
        <v>83</v>
      </c>
      <c r="BK1774" s="148">
        <f>ROUND(I1774*H1774,2)</f>
        <v>0</v>
      </c>
      <c r="BL1774" s="17" t="s">
        <v>224</v>
      </c>
      <c r="BM1774" s="147" t="s">
        <v>1523</v>
      </c>
    </row>
    <row r="1775" spans="2:65" s="12" customFormat="1">
      <c r="B1775" s="153"/>
      <c r="D1775" s="154" t="s">
        <v>205</v>
      </c>
      <c r="E1775" s="155" t="s">
        <v>1</v>
      </c>
      <c r="F1775" s="156" t="s">
        <v>347</v>
      </c>
      <c r="H1775" s="155" t="s">
        <v>1</v>
      </c>
      <c r="I1775" s="157"/>
      <c r="L1775" s="153"/>
      <c r="M1775" s="158"/>
      <c r="T1775" s="159"/>
      <c r="AT1775" s="155" t="s">
        <v>205</v>
      </c>
      <c r="AU1775" s="155" t="s">
        <v>85</v>
      </c>
      <c r="AV1775" s="12" t="s">
        <v>83</v>
      </c>
      <c r="AW1775" s="12" t="s">
        <v>34</v>
      </c>
      <c r="AX1775" s="12" t="s">
        <v>76</v>
      </c>
      <c r="AY1775" s="155" t="s">
        <v>191</v>
      </c>
    </row>
    <row r="1776" spans="2:65" s="12" customFormat="1">
      <c r="B1776" s="153"/>
      <c r="D1776" s="154" t="s">
        <v>205</v>
      </c>
      <c r="E1776" s="155" t="s">
        <v>1</v>
      </c>
      <c r="F1776" s="156" t="s">
        <v>207</v>
      </c>
      <c r="H1776" s="155" t="s">
        <v>1</v>
      </c>
      <c r="I1776" s="157"/>
      <c r="L1776" s="153"/>
      <c r="M1776" s="158"/>
      <c r="T1776" s="159"/>
      <c r="AT1776" s="155" t="s">
        <v>205</v>
      </c>
      <c r="AU1776" s="155" t="s">
        <v>85</v>
      </c>
      <c r="AV1776" s="12" t="s">
        <v>83</v>
      </c>
      <c r="AW1776" s="12" t="s">
        <v>34</v>
      </c>
      <c r="AX1776" s="12" t="s">
        <v>76</v>
      </c>
      <c r="AY1776" s="155" t="s">
        <v>191</v>
      </c>
    </row>
    <row r="1777" spans="2:65" s="12" customFormat="1">
      <c r="B1777" s="153"/>
      <c r="D1777" s="154" t="s">
        <v>205</v>
      </c>
      <c r="E1777" s="155" t="s">
        <v>1</v>
      </c>
      <c r="F1777" s="156" t="s">
        <v>208</v>
      </c>
      <c r="H1777" s="155" t="s">
        <v>1</v>
      </c>
      <c r="I1777" s="157"/>
      <c r="L1777" s="153"/>
      <c r="M1777" s="158"/>
      <c r="T1777" s="159"/>
      <c r="AT1777" s="155" t="s">
        <v>205</v>
      </c>
      <c r="AU1777" s="155" t="s">
        <v>85</v>
      </c>
      <c r="AV1777" s="12" t="s">
        <v>83</v>
      </c>
      <c r="AW1777" s="12" t="s">
        <v>34</v>
      </c>
      <c r="AX1777" s="12" t="s">
        <v>76</v>
      </c>
      <c r="AY1777" s="155" t="s">
        <v>191</v>
      </c>
    </row>
    <row r="1778" spans="2:65" s="12" customFormat="1">
      <c r="B1778" s="153"/>
      <c r="D1778" s="154" t="s">
        <v>205</v>
      </c>
      <c r="E1778" s="155" t="s">
        <v>1</v>
      </c>
      <c r="F1778" s="156" t="s">
        <v>1524</v>
      </c>
      <c r="H1778" s="155" t="s">
        <v>1</v>
      </c>
      <c r="I1778" s="157"/>
      <c r="L1778" s="153"/>
      <c r="M1778" s="158"/>
      <c r="T1778" s="159"/>
      <c r="AT1778" s="155" t="s">
        <v>205</v>
      </c>
      <c r="AU1778" s="155" t="s">
        <v>85</v>
      </c>
      <c r="AV1778" s="12" t="s">
        <v>83</v>
      </c>
      <c r="AW1778" s="12" t="s">
        <v>34</v>
      </c>
      <c r="AX1778" s="12" t="s">
        <v>76</v>
      </c>
      <c r="AY1778" s="155" t="s">
        <v>191</v>
      </c>
    </row>
    <row r="1779" spans="2:65" s="12" customFormat="1">
      <c r="B1779" s="153"/>
      <c r="D1779" s="154" t="s">
        <v>205</v>
      </c>
      <c r="E1779" s="155" t="s">
        <v>1</v>
      </c>
      <c r="F1779" s="156" t="s">
        <v>1525</v>
      </c>
      <c r="H1779" s="155" t="s">
        <v>1</v>
      </c>
      <c r="I1779" s="157"/>
      <c r="L1779" s="153"/>
      <c r="M1779" s="158"/>
      <c r="T1779" s="159"/>
      <c r="AT1779" s="155" t="s">
        <v>205</v>
      </c>
      <c r="AU1779" s="155" t="s">
        <v>85</v>
      </c>
      <c r="AV1779" s="12" t="s">
        <v>83</v>
      </c>
      <c r="AW1779" s="12" t="s">
        <v>34</v>
      </c>
      <c r="AX1779" s="12" t="s">
        <v>76</v>
      </c>
      <c r="AY1779" s="155" t="s">
        <v>191</v>
      </c>
    </row>
    <row r="1780" spans="2:65" s="13" customFormat="1">
      <c r="B1780" s="160"/>
      <c r="D1780" s="154" t="s">
        <v>205</v>
      </c>
      <c r="E1780" s="161" t="s">
        <v>1</v>
      </c>
      <c r="F1780" s="162" t="s">
        <v>1526</v>
      </c>
      <c r="H1780" s="163">
        <v>1</v>
      </c>
      <c r="I1780" s="164"/>
      <c r="L1780" s="160"/>
      <c r="M1780" s="165"/>
      <c r="T1780" s="166"/>
      <c r="AT1780" s="161" t="s">
        <v>205</v>
      </c>
      <c r="AU1780" s="161" t="s">
        <v>85</v>
      </c>
      <c r="AV1780" s="13" t="s">
        <v>85</v>
      </c>
      <c r="AW1780" s="13" t="s">
        <v>34</v>
      </c>
      <c r="AX1780" s="13" t="s">
        <v>83</v>
      </c>
      <c r="AY1780" s="161" t="s">
        <v>191</v>
      </c>
    </row>
    <row r="1781" spans="2:65" s="1" customFormat="1" ht="69.599999999999994" customHeight="1">
      <c r="B1781" s="32"/>
      <c r="C1781" s="136" t="s">
        <v>1527</v>
      </c>
      <c r="D1781" s="136" t="s">
        <v>195</v>
      </c>
      <c r="E1781" s="137" t="s">
        <v>1528</v>
      </c>
      <c r="F1781" s="138" t="s">
        <v>1529</v>
      </c>
      <c r="G1781" s="139" t="s">
        <v>403</v>
      </c>
      <c r="H1781" s="140">
        <v>4.75</v>
      </c>
      <c r="I1781" s="141"/>
      <c r="J1781" s="142">
        <f>ROUND(I1781*H1781,2)</f>
        <v>0</v>
      </c>
      <c r="K1781" s="138" t="s">
        <v>1</v>
      </c>
      <c r="L1781" s="32"/>
      <c r="M1781" s="143" t="s">
        <v>1</v>
      </c>
      <c r="N1781" s="144" t="s">
        <v>41</v>
      </c>
      <c r="P1781" s="145">
        <f>O1781*H1781</f>
        <v>0</v>
      </c>
      <c r="Q1781" s="145">
        <v>0.10467</v>
      </c>
      <c r="R1781" s="145">
        <f>Q1781*H1781</f>
        <v>0.49718249999999997</v>
      </c>
      <c r="S1781" s="145">
        <v>0</v>
      </c>
      <c r="T1781" s="146">
        <f>S1781*H1781</f>
        <v>0</v>
      </c>
      <c r="AR1781" s="147" t="s">
        <v>224</v>
      </c>
      <c r="AT1781" s="147" t="s">
        <v>195</v>
      </c>
      <c r="AU1781" s="147" t="s">
        <v>85</v>
      </c>
      <c r="AY1781" s="17" t="s">
        <v>191</v>
      </c>
      <c r="BE1781" s="148">
        <f>IF(N1781="základní",J1781,0)</f>
        <v>0</v>
      </c>
      <c r="BF1781" s="148">
        <f>IF(N1781="snížená",J1781,0)</f>
        <v>0</v>
      </c>
      <c r="BG1781" s="148">
        <f>IF(N1781="zákl. přenesená",J1781,0)</f>
        <v>0</v>
      </c>
      <c r="BH1781" s="148">
        <f>IF(N1781="sníž. přenesená",J1781,0)</f>
        <v>0</v>
      </c>
      <c r="BI1781" s="148">
        <f>IF(N1781="nulová",J1781,0)</f>
        <v>0</v>
      </c>
      <c r="BJ1781" s="17" t="s">
        <v>83</v>
      </c>
      <c r="BK1781" s="148">
        <f>ROUND(I1781*H1781,2)</f>
        <v>0</v>
      </c>
      <c r="BL1781" s="17" t="s">
        <v>224</v>
      </c>
      <c r="BM1781" s="147" t="s">
        <v>1530</v>
      </c>
    </row>
    <row r="1782" spans="2:65" s="12" customFormat="1">
      <c r="B1782" s="153"/>
      <c r="D1782" s="154" t="s">
        <v>205</v>
      </c>
      <c r="E1782" s="155" t="s">
        <v>1</v>
      </c>
      <c r="F1782" s="156" t="s">
        <v>470</v>
      </c>
      <c r="H1782" s="155" t="s">
        <v>1</v>
      </c>
      <c r="I1782" s="157"/>
      <c r="L1782" s="153"/>
      <c r="M1782" s="158"/>
      <c r="T1782" s="159"/>
      <c r="AT1782" s="155" t="s">
        <v>205</v>
      </c>
      <c r="AU1782" s="155" t="s">
        <v>85</v>
      </c>
      <c r="AV1782" s="12" t="s">
        <v>83</v>
      </c>
      <c r="AW1782" s="12" t="s">
        <v>34</v>
      </c>
      <c r="AX1782" s="12" t="s">
        <v>76</v>
      </c>
      <c r="AY1782" s="155" t="s">
        <v>191</v>
      </c>
    </row>
    <row r="1783" spans="2:65" s="12" customFormat="1">
      <c r="B1783" s="153"/>
      <c r="D1783" s="154" t="s">
        <v>205</v>
      </c>
      <c r="E1783" s="155" t="s">
        <v>1</v>
      </c>
      <c r="F1783" s="156" t="s">
        <v>207</v>
      </c>
      <c r="H1783" s="155" t="s">
        <v>1</v>
      </c>
      <c r="I1783" s="157"/>
      <c r="L1783" s="153"/>
      <c r="M1783" s="158"/>
      <c r="T1783" s="159"/>
      <c r="AT1783" s="155" t="s">
        <v>205</v>
      </c>
      <c r="AU1783" s="155" t="s">
        <v>85</v>
      </c>
      <c r="AV1783" s="12" t="s">
        <v>83</v>
      </c>
      <c r="AW1783" s="12" t="s">
        <v>34</v>
      </c>
      <c r="AX1783" s="12" t="s">
        <v>76</v>
      </c>
      <c r="AY1783" s="155" t="s">
        <v>191</v>
      </c>
    </row>
    <row r="1784" spans="2:65" s="12" customFormat="1">
      <c r="B1784" s="153"/>
      <c r="D1784" s="154" t="s">
        <v>205</v>
      </c>
      <c r="E1784" s="155" t="s">
        <v>1</v>
      </c>
      <c r="F1784" s="156" t="s">
        <v>208</v>
      </c>
      <c r="H1784" s="155" t="s">
        <v>1</v>
      </c>
      <c r="I1784" s="157"/>
      <c r="L1784" s="153"/>
      <c r="M1784" s="158"/>
      <c r="T1784" s="159"/>
      <c r="AT1784" s="155" t="s">
        <v>205</v>
      </c>
      <c r="AU1784" s="155" t="s">
        <v>85</v>
      </c>
      <c r="AV1784" s="12" t="s">
        <v>83</v>
      </c>
      <c r="AW1784" s="12" t="s">
        <v>34</v>
      </c>
      <c r="AX1784" s="12" t="s">
        <v>76</v>
      </c>
      <c r="AY1784" s="155" t="s">
        <v>191</v>
      </c>
    </row>
    <row r="1785" spans="2:65" s="12" customFormat="1">
      <c r="B1785" s="153"/>
      <c r="D1785" s="154" t="s">
        <v>205</v>
      </c>
      <c r="E1785" s="155" t="s">
        <v>1</v>
      </c>
      <c r="F1785" s="156" t="s">
        <v>1531</v>
      </c>
      <c r="H1785" s="155" t="s">
        <v>1</v>
      </c>
      <c r="I1785" s="157"/>
      <c r="L1785" s="153"/>
      <c r="M1785" s="158"/>
      <c r="T1785" s="159"/>
      <c r="AT1785" s="155" t="s">
        <v>205</v>
      </c>
      <c r="AU1785" s="155" t="s">
        <v>85</v>
      </c>
      <c r="AV1785" s="12" t="s">
        <v>83</v>
      </c>
      <c r="AW1785" s="12" t="s">
        <v>34</v>
      </c>
      <c r="AX1785" s="12" t="s">
        <v>76</v>
      </c>
      <c r="AY1785" s="155" t="s">
        <v>191</v>
      </c>
    </row>
    <row r="1786" spans="2:65" s="13" customFormat="1">
      <c r="B1786" s="160"/>
      <c r="D1786" s="154" t="s">
        <v>205</v>
      </c>
      <c r="E1786" s="161" t="s">
        <v>1</v>
      </c>
      <c r="F1786" s="162" t="s">
        <v>1532</v>
      </c>
      <c r="H1786" s="163">
        <v>4.75</v>
      </c>
      <c r="I1786" s="164"/>
      <c r="L1786" s="160"/>
      <c r="M1786" s="165"/>
      <c r="T1786" s="166"/>
      <c r="AT1786" s="161" t="s">
        <v>205</v>
      </c>
      <c r="AU1786" s="161" t="s">
        <v>85</v>
      </c>
      <c r="AV1786" s="13" t="s">
        <v>85</v>
      </c>
      <c r="AW1786" s="13" t="s">
        <v>34</v>
      </c>
      <c r="AX1786" s="13" t="s">
        <v>76</v>
      </c>
      <c r="AY1786" s="161" t="s">
        <v>191</v>
      </c>
    </row>
    <row r="1787" spans="2:65" s="14" customFormat="1">
      <c r="B1787" s="167"/>
      <c r="D1787" s="154" t="s">
        <v>205</v>
      </c>
      <c r="E1787" s="168" t="s">
        <v>1</v>
      </c>
      <c r="F1787" s="169" t="s">
        <v>217</v>
      </c>
      <c r="H1787" s="170">
        <v>4.75</v>
      </c>
      <c r="I1787" s="171"/>
      <c r="L1787" s="167"/>
      <c r="M1787" s="172"/>
      <c r="T1787" s="173"/>
      <c r="AT1787" s="168" t="s">
        <v>205</v>
      </c>
      <c r="AU1787" s="168" t="s">
        <v>85</v>
      </c>
      <c r="AV1787" s="14" t="s">
        <v>200</v>
      </c>
      <c r="AW1787" s="14" t="s">
        <v>34</v>
      </c>
      <c r="AX1787" s="14" t="s">
        <v>83</v>
      </c>
      <c r="AY1787" s="168" t="s">
        <v>191</v>
      </c>
    </row>
    <row r="1788" spans="2:65" s="1" customFormat="1" ht="36" customHeight="1">
      <c r="B1788" s="32"/>
      <c r="C1788" s="136" t="s">
        <v>1533</v>
      </c>
      <c r="D1788" s="136" t="s">
        <v>195</v>
      </c>
      <c r="E1788" s="137" t="s">
        <v>1534</v>
      </c>
      <c r="F1788" s="138" t="s">
        <v>1535</v>
      </c>
      <c r="G1788" s="139" t="s">
        <v>289</v>
      </c>
      <c r="H1788" s="140">
        <v>183.77</v>
      </c>
      <c r="I1788" s="141"/>
      <c r="J1788" s="142">
        <f>ROUND(I1788*H1788,2)</f>
        <v>0</v>
      </c>
      <c r="K1788" s="138" t="s">
        <v>199</v>
      </c>
      <c r="L1788" s="32"/>
      <c r="M1788" s="143" t="s">
        <v>1</v>
      </c>
      <c r="N1788" s="144" t="s">
        <v>41</v>
      </c>
      <c r="P1788" s="145">
        <f>O1788*H1788</f>
        <v>0</v>
      </c>
      <c r="Q1788" s="145">
        <v>7.0499999999999998E-3</v>
      </c>
      <c r="R1788" s="145">
        <f>Q1788*H1788</f>
        <v>1.2955785</v>
      </c>
      <c r="S1788" s="145">
        <v>0</v>
      </c>
      <c r="T1788" s="146">
        <f>S1788*H1788</f>
        <v>0</v>
      </c>
      <c r="AR1788" s="147" t="s">
        <v>224</v>
      </c>
      <c r="AT1788" s="147" t="s">
        <v>195</v>
      </c>
      <c r="AU1788" s="147" t="s">
        <v>85</v>
      </c>
      <c r="AY1788" s="17" t="s">
        <v>191</v>
      </c>
      <c r="BE1788" s="148">
        <f>IF(N1788="základní",J1788,0)</f>
        <v>0</v>
      </c>
      <c r="BF1788" s="148">
        <f>IF(N1788="snížená",J1788,0)</f>
        <v>0</v>
      </c>
      <c r="BG1788" s="148">
        <f>IF(N1788="zákl. přenesená",J1788,0)</f>
        <v>0</v>
      </c>
      <c r="BH1788" s="148">
        <f>IF(N1788="sníž. přenesená",J1788,0)</f>
        <v>0</v>
      </c>
      <c r="BI1788" s="148">
        <f>IF(N1788="nulová",J1788,0)</f>
        <v>0</v>
      </c>
      <c r="BJ1788" s="17" t="s">
        <v>83</v>
      </c>
      <c r="BK1788" s="148">
        <f>ROUND(I1788*H1788,2)</f>
        <v>0</v>
      </c>
      <c r="BL1788" s="17" t="s">
        <v>224</v>
      </c>
      <c r="BM1788" s="147" t="s">
        <v>1536</v>
      </c>
    </row>
    <row r="1789" spans="2:65" s="1" customFormat="1">
      <c r="B1789" s="32"/>
      <c r="D1789" s="149" t="s">
        <v>203</v>
      </c>
      <c r="F1789" s="150" t="s">
        <v>1537</v>
      </c>
      <c r="I1789" s="151"/>
      <c r="L1789" s="32"/>
      <c r="M1789" s="152"/>
      <c r="T1789" s="56"/>
      <c r="AT1789" s="17" t="s">
        <v>203</v>
      </c>
      <c r="AU1789" s="17" t="s">
        <v>85</v>
      </c>
    </row>
    <row r="1790" spans="2:65" s="1" customFormat="1" ht="40.9" customHeight="1">
      <c r="B1790" s="32"/>
      <c r="C1790" s="181" t="s">
        <v>1538</v>
      </c>
      <c r="D1790" s="181" t="s">
        <v>388</v>
      </c>
      <c r="E1790" s="182" t="s">
        <v>1539</v>
      </c>
      <c r="F1790" s="183" t="s">
        <v>1540</v>
      </c>
      <c r="G1790" s="184" t="s">
        <v>289</v>
      </c>
      <c r="H1790" s="185">
        <v>167.26499999999999</v>
      </c>
      <c r="I1790" s="186"/>
      <c r="J1790" s="187">
        <f>ROUND(I1790*H1790,2)</f>
        <v>0</v>
      </c>
      <c r="K1790" s="183" t="s">
        <v>1</v>
      </c>
      <c r="L1790" s="188"/>
      <c r="M1790" s="189" t="s">
        <v>1</v>
      </c>
      <c r="N1790" s="190" t="s">
        <v>41</v>
      </c>
      <c r="P1790" s="145">
        <f>O1790*H1790</f>
        <v>0</v>
      </c>
      <c r="Q1790" s="145">
        <v>1.73E-3</v>
      </c>
      <c r="R1790" s="145">
        <f>Q1790*H1790</f>
        <v>0.28936845</v>
      </c>
      <c r="S1790" s="145">
        <v>0</v>
      </c>
      <c r="T1790" s="146">
        <f>S1790*H1790</f>
        <v>0</v>
      </c>
      <c r="AR1790" s="147" t="s">
        <v>414</v>
      </c>
      <c r="AT1790" s="147" t="s">
        <v>388</v>
      </c>
      <c r="AU1790" s="147" t="s">
        <v>85</v>
      </c>
      <c r="AY1790" s="17" t="s">
        <v>191</v>
      </c>
      <c r="BE1790" s="148">
        <f>IF(N1790="základní",J1790,0)</f>
        <v>0</v>
      </c>
      <c r="BF1790" s="148">
        <f>IF(N1790="snížená",J1790,0)</f>
        <v>0</v>
      </c>
      <c r="BG1790" s="148">
        <f>IF(N1790="zákl. přenesená",J1790,0)</f>
        <v>0</v>
      </c>
      <c r="BH1790" s="148">
        <f>IF(N1790="sníž. přenesená",J1790,0)</f>
        <v>0</v>
      </c>
      <c r="BI1790" s="148">
        <f>IF(N1790="nulová",J1790,0)</f>
        <v>0</v>
      </c>
      <c r="BJ1790" s="17" t="s">
        <v>83</v>
      </c>
      <c r="BK1790" s="148">
        <f>ROUND(I1790*H1790,2)</f>
        <v>0</v>
      </c>
      <c r="BL1790" s="17" t="s">
        <v>224</v>
      </c>
      <c r="BM1790" s="147" t="s">
        <v>1541</v>
      </c>
    </row>
    <row r="1791" spans="2:65" s="12" customFormat="1">
      <c r="B1791" s="153"/>
      <c r="D1791" s="154" t="s">
        <v>205</v>
      </c>
      <c r="E1791" s="155" t="s">
        <v>1</v>
      </c>
      <c r="F1791" s="156" t="s">
        <v>470</v>
      </c>
      <c r="H1791" s="155" t="s">
        <v>1</v>
      </c>
      <c r="I1791" s="157"/>
      <c r="L1791" s="153"/>
      <c r="M1791" s="158"/>
      <c r="T1791" s="159"/>
      <c r="AT1791" s="155" t="s">
        <v>205</v>
      </c>
      <c r="AU1791" s="155" t="s">
        <v>85</v>
      </c>
      <c r="AV1791" s="12" t="s">
        <v>83</v>
      </c>
      <c r="AW1791" s="12" t="s">
        <v>34</v>
      </c>
      <c r="AX1791" s="12" t="s">
        <v>76</v>
      </c>
      <c r="AY1791" s="155" t="s">
        <v>191</v>
      </c>
    </row>
    <row r="1792" spans="2:65" s="12" customFormat="1">
      <c r="B1792" s="153"/>
      <c r="D1792" s="154" t="s">
        <v>205</v>
      </c>
      <c r="E1792" s="155" t="s">
        <v>1</v>
      </c>
      <c r="F1792" s="156" t="s">
        <v>207</v>
      </c>
      <c r="H1792" s="155" t="s">
        <v>1</v>
      </c>
      <c r="I1792" s="157"/>
      <c r="L1792" s="153"/>
      <c r="M1792" s="158"/>
      <c r="T1792" s="159"/>
      <c r="AT1792" s="155" t="s">
        <v>205</v>
      </c>
      <c r="AU1792" s="155" t="s">
        <v>85</v>
      </c>
      <c r="AV1792" s="12" t="s">
        <v>83</v>
      </c>
      <c r="AW1792" s="12" t="s">
        <v>34</v>
      </c>
      <c r="AX1792" s="12" t="s">
        <v>76</v>
      </c>
      <c r="AY1792" s="155" t="s">
        <v>191</v>
      </c>
    </row>
    <row r="1793" spans="2:65" s="12" customFormat="1">
      <c r="B1793" s="153"/>
      <c r="D1793" s="154" t="s">
        <v>205</v>
      </c>
      <c r="E1793" s="155" t="s">
        <v>1</v>
      </c>
      <c r="F1793" s="156" t="s">
        <v>1542</v>
      </c>
      <c r="H1793" s="155" t="s">
        <v>1</v>
      </c>
      <c r="I1793" s="157"/>
      <c r="L1793" s="153"/>
      <c r="M1793" s="158"/>
      <c r="T1793" s="159"/>
      <c r="AT1793" s="155" t="s">
        <v>205</v>
      </c>
      <c r="AU1793" s="155" t="s">
        <v>85</v>
      </c>
      <c r="AV1793" s="12" t="s">
        <v>83</v>
      </c>
      <c r="AW1793" s="12" t="s">
        <v>34</v>
      </c>
      <c r="AX1793" s="12" t="s">
        <v>76</v>
      </c>
      <c r="AY1793" s="155" t="s">
        <v>191</v>
      </c>
    </row>
    <row r="1794" spans="2:65" s="12" customFormat="1">
      <c r="B1794" s="153"/>
      <c r="D1794" s="154" t="s">
        <v>205</v>
      </c>
      <c r="E1794" s="155" t="s">
        <v>1</v>
      </c>
      <c r="F1794" s="156" t="s">
        <v>208</v>
      </c>
      <c r="H1794" s="155" t="s">
        <v>1</v>
      </c>
      <c r="I1794" s="157"/>
      <c r="L1794" s="153"/>
      <c r="M1794" s="158"/>
      <c r="T1794" s="159"/>
      <c r="AT1794" s="155" t="s">
        <v>205</v>
      </c>
      <c r="AU1794" s="155" t="s">
        <v>85</v>
      </c>
      <c r="AV1794" s="12" t="s">
        <v>83</v>
      </c>
      <c r="AW1794" s="12" t="s">
        <v>34</v>
      </c>
      <c r="AX1794" s="12" t="s">
        <v>76</v>
      </c>
      <c r="AY1794" s="155" t="s">
        <v>191</v>
      </c>
    </row>
    <row r="1795" spans="2:65" s="13" customFormat="1">
      <c r="B1795" s="160"/>
      <c r="D1795" s="154" t="s">
        <v>205</v>
      </c>
      <c r="E1795" s="161" t="s">
        <v>1</v>
      </c>
      <c r="F1795" s="162" t="s">
        <v>709</v>
      </c>
      <c r="H1795" s="163">
        <v>54.4</v>
      </c>
      <c r="I1795" s="164"/>
      <c r="L1795" s="160"/>
      <c r="M1795" s="165"/>
      <c r="T1795" s="166"/>
      <c r="AT1795" s="161" t="s">
        <v>205</v>
      </c>
      <c r="AU1795" s="161" t="s">
        <v>85</v>
      </c>
      <c r="AV1795" s="13" t="s">
        <v>85</v>
      </c>
      <c r="AW1795" s="13" t="s">
        <v>34</v>
      </c>
      <c r="AX1795" s="13" t="s">
        <v>76</v>
      </c>
      <c r="AY1795" s="161" t="s">
        <v>191</v>
      </c>
    </row>
    <row r="1796" spans="2:65" s="13" customFormat="1">
      <c r="B1796" s="160"/>
      <c r="D1796" s="154" t="s">
        <v>205</v>
      </c>
      <c r="E1796" s="161" t="s">
        <v>1</v>
      </c>
      <c r="F1796" s="162" t="s">
        <v>707</v>
      </c>
      <c r="H1796" s="163">
        <v>32.1</v>
      </c>
      <c r="I1796" s="164"/>
      <c r="L1796" s="160"/>
      <c r="M1796" s="165"/>
      <c r="T1796" s="166"/>
      <c r="AT1796" s="161" t="s">
        <v>205</v>
      </c>
      <c r="AU1796" s="161" t="s">
        <v>85</v>
      </c>
      <c r="AV1796" s="13" t="s">
        <v>85</v>
      </c>
      <c r="AW1796" s="13" t="s">
        <v>34</v>
      </c>
      <c r="AX1796" s="13" t="s">
        <v>76</v>
      </c>
      <c r="AY1796" s="161" t="s">
        <v>191</v>
      </c>
    </row>
    <row r="1797" spans="2:65" s="13" customFormat="1">
      <c r="B1797" s="160"/>
      <c r="D1797" s="154" t="s">
        <v>205</v>
      </c>
      <c r="E1797" s="161" t="s">
        <v>1</v>
      </c>
      <c r="F1797" s="162" t="s">
        <v>708</v>
      </c>
      <c r="H1797" s="163">
        <v>72.8</v>
      </c>
      <c r="I1797" s="164"/>
      <c r="L1797" s="160"/>
      <c r="M1797" s="165"/>
      <c r="T1797" s="166"/>
      <c r="AT1797" s="161" t="s">
        <v>205</v>
      </c>
      <c r="AU1797" s="161" t="s">
        <v>85</v>
      </c>
      <c r="AV1797" s="13" t="s">
        <v>85</v>
      </c>
      <c r="AW1797" s="13" t="s">
        <v>34</v>
      </c>
      <c r="AX1797" s="13" t="s">
        <v>76</v>
      </c>
      <c r="AY1797" s="161" t="s">
        <v>191</v>
      </c>
    </row>
    <row r="1798" spans="2:65" s="14" customFormat="1">
      <c r="B1798" s="167"/>
      <c r="D1798" s="154" t="s">
        <v>205</v>
      </c>
      <c r="E1798" s="168" t="s">
        <v>1</v>
      </c>
      <c r="F1798" s="169" t="s">
        <v>217</v>
      </c>
      <c r="H1798" s="170">
        <v>159.30000000000001</v>
      </c>
      <c r="I1798" s="171"/>
      <c r="L1798" s="167"/>
      <c r="M1798" s="172"/>
      <c r="T1798" s="173"/>
      <c r="AT1798" s="168" t="s">
        <v>205</v>
      </c>
      <c r="AU1798" s="168" t="s">
        <v>85</v>
      </c>
      <c r="AV1798" s="14" t="s">
        <v>200</v>
      </c>
      <c r="AW1798" s="14" t="s">
        <v>34</v>
      </c>
      <c r="AX1798" s="14" t="s">
        <v>83</v>
      </c>
      <c r="AY1798" s="168" t="s">
        <v>191</v>
      </c>
    </row>
    <row r="1799" spans="2:65" s="13" customFormat="1">
      <c r="B1799" s="160"/>
      <c r="D1799" s="154" t="s">
        <v>205</v>
      </c>
      <c r="F1799" s="162" t="s">
        <v>1543</v>
      </c>
      <c r="H1799" s="163">
        <v>167.26499999999999</v>
      </c>
      <c r="I1799" s="164"/>
      <c r="L1799" s="160"/>
      <c r="M1799" s="165"/>
      <c r="T1799" s="166"/>
      <c r="AT1799" s="161" t="s">
        <v>205</v>
      </c>
      <c r="AU1799" s="161" t="s">
        <v>85</v>
      </c>
      <c r="AV1799" s="13" t="s">
        <v>85</v>
      </c>
      <c r="AW1799" s="13" t="s">
        <v>4</v>
      </c>
      <c r="AX1799" s="13" t="s">
        <v>83</v>
      </c>
      <c r="AY1799" s="161" t="s">
        <v>191</v>
      </c>
    </row>
    <row r="1800" spans="2:65" s="1" customFormat="1" ht="48" customHeight="1">
      <c r="B1800" s="32"/>
      <c r="C1800" s="181" t="s">
        <v>1544</v>
      </c>
      <c r="D1800" s="181" t="s">
        <v>388</v>
      </c>
      <c r="E1800" s="182" t="s">
        <v>1545</v>
      </c>
      <c r="F1800" s="183" t="s">
        <v>1546</v>
      </c>
      <c r="G1800" s="184" t="s">
        <v>289</v>
      </c>
      <c r="H1800" s="185">
        <v>25.693999999999999</v>
      </c>
      <c r="I1800" s="186"/>
      <c r="J1800" s="187">
        <f>ROUND(I1800*H1800,2)</f>
        <v>0</v>
      </c>
      <c r="K1800" s="183" t="s">
        <v>1</v>
      </c>
      <c r="L1800" s="188"/>
      <c r="M1800" s="189" t="s">
        <v>1</v>
      </c>
      <c r="N1800" s="190" t="s">
        <v>41</v>
      </c>
      <c r="P1800" s="145">
        <f>O1800*H1800</f>
        <v>0</v>
      </c>
      <c r="Q1800" s="145">
        <v>1.2999999999999999E-3</v>
      </c>
      <c r="R1800" s="145">
        <f>Q1800*H1800</f>
        <v>3.34022E-2</v>
      </c>
      <c r="S1800" s="145">
        <v>0</v>
      </c>
      <c r="T1800" s="146">
        <f>S1800*H1800</f>
        <v>0</v>
      </c>
      <c r="AR1800" s="147" t="s">
        <v>414</v>
      </c>
      <c r="AT1800" s="147" t="s">
        <v>388</v>
      </c>
      <c r="AU1800" s="147" t="s">
        <v>85</v>
      </c>
      <c r="AY1800" s="17" t="s">
        <v>191</v>
      </c>
      <c r="BE1800" s="148">
        <f>IF(N1800="základní",J1800,0)</f>
        <v>0</v>
      </c>
      <c r="BF1800" s="148">
        <f>IF(N1800="snížená",J1800,0)</f>
        <v>0</v>
      </c>
      <c r="BG1800" s="148">
        <f>IF(N1800="zákl. přenesená",J1800,0)</f>
        <v>0</v>
      </c>
      <c r="BH1800" s="148">
        <f>IF(N1800="sníž. přenesená",J1800,0)</f>
        <v>0</v>
      </c>
      <c r="BI1800" s="148">
        <f>IF(N1800="nulová",J1800,0)</f>
        <v>0</v>
      </c>
      <c r="BJ1800" s="17" t="s">
        <v>83</v>
      </c>
      <c r="BK1800" s="148">
        <f>ROUND(I1800*H1800,2)</f>
        <v>0</v>
      </c>
      <c r="BL1800" s="17" t="s">
        <v>224</v>
      </c>
      <c r="BM1800" s="147" t="s">
        <v>1547</v>
      </c>
    </row>
    <row r="1801" spans="2:65" s="12" customFormat="1">
      <c r="B1801" s="153"/>
      <c r="D1801" s="154" t="s">
        <v>205</v>
      </c>
      <c r="E1801" s="155" t="s">
        <v>1</v>
      </c>
      <c r="F1801" s="156" t="s">
        <v>470</v>
      </c>
      <c r="H1801" s="155" t="s">
        <v>1</v>
      </c>
      <c r="I1801" s="157"/>
      <c r="L1801" s="153"/>
      <c r="M1801" s="158"/>
      <c r="T1801" s="159"/>
      <c r="AT1801" s="155" t="s">
        <v>205</v>
      </c>
      <c r="AU1801" s="155" t="s">
        <v>85</v>
      </c>
      <c r="AV1801" s="12" t="s">
        <v>83</v>
      </c>
      <c r="AW1801" s="12" t="s">
        <v>34</v>
      </c>
      <c r="AX1801" s="12" t="s">
        <v>76</v>
      </c>
      <c r="AY1801" s="155" t="s">
        <v>191</v>
      </c>
    </row>
    <row r="1802" spans="2:65" s="12" customFormat="1">
      <c r="B1802" s="153"/>
      <c r="D1802" s="154" t="s">
        <v>205</v>
      </c>
      <c r="E1802" s="155" t="s">
        <v>1</v>
      </c>
      <c r="F1802" s="156" t="s">
        <v>207</v>
      </c>
      <c r="H1802" s="155" t="s">
        <v>1</v>
      </c>
      <c r="I1802" s="157"/>
      <c r="L1802" s="153"/>
      <c r="M1802" s="158"/>
      <c r="T1802" s="159"/>
      <c r="AT1802" s="155" t="s">
        <v>205</v>
      </c>
      <c r="AU1802" s="155" t="s">
        <v>85</v>
      </c>
      <c r="AV1802" s="12" t="s">
        <v>83</v>
      </c>
      <c r="AW1802" s="12" t="s">
        <v>34</v>
      </c>
      <c r="AX1802" s="12" t="s">
        <v>76</v>
      </c>
      <c r="AY1802" s="155" t="s">
        <v>191</v>
      </c>
    </row>
    <row r="1803" spans="2:65" s="12" customFormat="1">
      <c r="B1803" s="153"/>
      <c r="D1803" s="154" t="s">
        <v>205</v>
      </c>
      <c r="E1803" s="155" t="s">
        <v>1</v>
      </c>
      <c r="F1803" s="156" t="s">
        <v>1542</v>
      </c>
      <c r="H1803" s="155" t="s">
        <v>1</v>
      </c>
      <c r="I1803" s="157"/>
      <c r="L1803" s="153"/>
      <c r="M1803" s="158"/>
      <c r="T1803" s="159"/>
      <c r="AT1803" s="155" t="s">
        <v>205</v>
      </c>
      <c r="AU1803" s="155" t="s">
        <v>85</v>
      </c>
      <c r="AV1803" s="12" t="s">
        <v>83</v>
      </c>
      <c r="AW1803" s="12" t="s">
        <v>34</v>
      </c>
      <c r="AX1803" s="12" t="s">
        <v>76</v>
      </c>
      <c r="AY1803" s="155" t="s">
        <v>191</v>
      </c>
    </row>
    <row r="1804" spans="2:65" s="12" customFormat="1">
      <c r="B1804" s="153"/>
      <c r="D1804" s="154" t="s">
        <v>205</v>
      </c>
      <c r="E1804" s="155" t="s">
        <v>1</v>
      </c>
      <c r="F1804" s="156" t="s">
        <v>208</v>
      </c>
      <c r="H1804" s="155" t="s">
        <v>1</v>
      </c>
      <c r="I1804" s="157"/>
      <c r="L1804" s="153"/>
      <c r="M1804" s="158"/>
      <c r="T1804" s="159"/>
      <c r="AT1804" s="155" t="s">
        <v>205</v>
      </c>
      <c r="AU1804" s="155" t="s">
        <v>85</v>
      </c>
      <c r="AV1804" s="12" t="s">
        <v>83</v>
      </c>
      <c r="AW1804" s="12" t="s">
        <v>34</v>
      </c>
      <c r="AX1804" s="12" t="s">
        <v>76</v>
      </c>
      <c r="AY1804" s="155" t="s">
        <v>191</v>
      </c>
    </row>
    <row r="1805" spans="2:65" s="13" customFormat="1">
      <c r="B1805" s="160"/>
      <c r="D1805" s="154" t="s">
        <v>205</v>
      </c>
      <c r="E1805" s="161" t="s">
        <v>1</v>
      </c>
      <c r="F1805" s="162" t="s">
        <v>690</v>
      </c>
      <c r="H1805" s="163">
        <v>2</v>
      </c>
      <c r="I1805" s="164"/>
      <c r="L1805" s="160"/>
      <c r="M1805" s="165"/>
      <c r="T1805" s="166"/>
      <c r="AT1805" s="161" t="s">
        <v>205</v>
      </c>
      <c r="AU1805" s="161" t="s">
        <v>85</v>
      </c>
      <c r="AV1805" s="13" t="s">
        <v>85</v>
      </c>
      <c r="AW1805" s="13" t="s">
        <v>34</v>
      </c>
      <c r="AX1805" s="13" t="s">
        <v>76</v>
      </c>
      <c r="AY1805" s="161" t="s">
        <v>191</v>
      </c>
    </row>
    <row r="1806" spans="2:65" s="13" customFormat="1">
      <c r="B1806" s="160"/>
      <c r="D1806" s="154" t="s">
        <v>205</v>
      </c>
      <c r="E1806" s="161" t="s">
        <v>1</v>
      </c>
      <c r="F1806" s="162" t="s">
        <v>691</v>
      </c>
      <c r="H1806" s="163">
        <v>3.35</v>
      </c>
      <c r="I1806" s="164"/>
      <c r="L1806" s="160"/>
      <c r="M1806" s="165"/>
      <c r="T1806" s="166"/>
      <c r="AT1806" s="161" t="s">
        <v>205</v>
      </c>
      <c r="AU1806" s="161" t="s">
        <v>85</v>
      </c>
      <c r="AV1806" s="13" t="s">
        <v>85</v>
      </c>
      <c r="AW1806" s="13" t="s">
        <v>34</v>
      </c>
      <c r="AX1806" s="13" t="s">
        <v>76</v>
      </c>
      <c r="AY1806" s="161" t="s">
        <v>191</v>
      </c>
    </row>
    <row r="1807" spans="2:65" s="13" customFormat="1">
      <c r="B1807" s="160"/>
      <c r="D1807" s="154" t="s">
        <v>205</v>
      </c>
      <c r="E1807" s="161" t="s">
        <v>1</v>
      </c>
      <c r="F1807" s="162" t="s">
        <v>672</v>
      </c>
      <c r="H1807" s="163">
        <v>1.55</v>
      </c>
      <c r="I1807" s="164"/>
      <c r="L1807" s="160"/>
      <c r="M1807" s="165"/>
      <c r="T1807" s="166"/>
      <c r="AT1807" s="161" t="s">
        <v>205</v>
      </c>
      <c r="AU1807" s="161" t="s">
        <v>85</v>
      </c>
      <c r="AV1807" s="13" t="s">
        <v>85</v>
      </c>
      <c r="AW1807" s="13" t="s">
        <v>34</v>
      </c>
      <c r="AX1807" s="13" t="s">
        <v>76</v>
      </c>
      <c r="AY1807" s="161" t="s">
        <v>191</v>
      </c>
    </row>
    <row r="1808" spans="2:65" s="13" customFormat="1">
      <c r="B1808" s="160"/>
      <c r="D1808" s="154" t="s">
        <v>205</v>
      </c>
      <c r="E1808" s="161" t="s">
        <v>1</v>
      </c>
      <c r="F1808" s="162" t="s">
        <v>673</v>
      </c>
      <c r="H1808" s="163">
        <v>2.2000000000000002</v>
      </c>
      <c r="I1808" s="164"/>
      <c r="L1808" s="160"/>
      <c r="M1808" s="165"/>
      <c r="T1808" s="166"/>
      <c r="AT1808" s="161" t="s">
        <v>205</v>
      </c>
      <c r="AU1808" s="161" t="s">
        <v>85</v>
      </c>
      <c r="AV1808" s="13" t="s">
        <v>85</v>
      </c>
      <c r="AW1808" s="13" t="s">
        <v>34</v>
      </c>
      <c r="AX1808" s="13" t="s">
        <v>76</v>
      </c>
      <c r="AY1808" s="161" t="s">
        <v>191</v>
      </c>
    </row>
    <row r="1809" spans="2:65" s="13" customFormat="1">
      <c r="B1809" s="160"/>
      <c r="D1809" s="154" t="s">
        <v>205</v>
      </c>
      <c r="E1809" s="161" t="s">
        <v>1</v>
      </c>
      <c r="F1809" s="162" t="s">
        <v>676</v>
      </c>
      <c r="H1809" s="163">
        <v>1.52</v>
      </c>
      <c r="I1809" s="164"/>
      <c r="L1809" s="160"/>
      <c r="M1809" s="165"/>
      <c r="T1809" s="166"/>
      <c r="AT1809" s="161" t="s">
        <v>205</v>
      </c>
      <c r="AU1809" s="161" t="s">
        <v>85</v>
      </c>
      <c r="AV1809" s="13" t="s">
        <v>85</v>
      </c>
      <c r="AW1809" s="13" t="s">
        <v>34</v>
      </c>
      <c r="AX1809" s="13" t="s">
        <v>76</v>
      </c>
      <c r="AY1809" s="161" t="s">
        <v>191</v>
      </c>
    </row>
    <row r="1810" spans="2:65" s="13" customFormat="1">
      <c r="B1810" s="160"/>
      <c r="D1810" s="154" t="s">
        <v>205</v>
      </c>
      <c r="E1810" s="161" t="s">
        <v>1</v>
      </c>
      <c r="F1810" s="162" t="s">
        <v>683</v>
      </c>
      <c r="H1810" s="163">
        <v>5.35</v>
      </c>
      <c r="I1810" s="164"/>
      <c r="L1810" s="160"/>
      <c r="M1810" s="165"/>
      <c r="T1810" s="166"/>
      <c r="AT1810" s="161" t="s">
        <v>205</v>
      </c>
      <c r="AU1810" s="161" t="s">
        <v>85</v>
      </c>
      <c r="AV1810" s="13" t="s">
        <v>85</v>
      </c>
      <c r="AW1810" s="13" t="s">
        <v>34</v>
      </c>
      <c r="AX1810" s="13" t="s">
        <v>76</v>
      </c>
      <c r="AY1810" s="161" t="s">
        <v>191</v>
      </c>
    </row>
    <row r="1811" spans="2:65" s="13" customFormat="1">
      <c r="B1811" s="160"/>
      <c r="D1811" s="154" t="s">
        <v>205</v>
      </c>
      <c r="E1811" s="161" t="s">
        <v>1</v>
      </c>
      <c r="F1811" s="162" t="s">
        <v>674</v>
      </c>
      <c r="H1811" s="163">
        <v>1.8</v>
      </c>
      <c r="I1811" s="164"/>
      <c r="L1811" s="160"/>
      <c r="M1811" s="165"/>
      <c r="T1811" s="166"/>
      <c r="AT1811" s="161" t="s">
        <v>205</v>
      </c>
      <c r="AU1811" s="161" t="s">
        <v>85</v>
      </c>
      <c r="AV1811" s="13" t="s">
        <v>85</v>
      </c>
      <c r="AW1811" s="13" t="s">
        <v>34</v>
      </c>
      <c r="AX1811" s="13" t="s">
        <v>76</v>
      </c>
      <c r="AY1811" s="161" t="s">
        <v>191</v>
      </c>
    </row>
    <row r="1812" spans="2:65" s="13" customFormat="1">
      <c r="B1812" s="160"/>
      <c r="D1812" s="154" t="s">
        <v>205</v>
      </c>
      <c r="E1812" s="161" t="s">
        <v>1</v>
      </c>
      <c r="F1812" s="162" t="s">
        <v>677</v>
      </c>
      <c r="H1812" s="163">
        <v>2.65</v>
      </c>
      <c r="I1812" s="164"/>
      <c r="L1812" s="160"/>
      <c r="M1812" s="165"/>
      <c r="T1812" s="166"/>
      <c r="AT1812" s="161" t="s">
        <v>205</v>
      </c>
      <c r="AU1812" s="161" t="s">
        <v>85</v>
      </c>
      <c r="AV1812" s="13" t="s">
        <v>85</v>
      </c>
      <c r="AW1812" s="13" t="s">
        <v>34</v>
      </c>
      <c r="AX1812" s="13" t="s">
        <v>76</v>
      </c>
      <c r="AY1812" s="161" t="s">
        <v>191</v>
      </c>
    </row>
    <row r="1813" spans="2:65" s="13" customFormat="1">
      <c r="B1813" s="160"/>
      <c r="D1813" s="154" t="s">
        <v>205</v>
      </c>
      <c r="E1813" s="161" t="s">
        <v>1</v>
      </c>
      <c r="F1813" s="162" t="s">
        <v>679</v>
      </c>
      <c r="H1813" s="163">
        <v>4.05</v>
      </c>
      <c r="I1813" s="164"/>
      <c r="L1813" s="160"/>
      <c r="M1813" s="165"/>
      <c r="T1813" s="166"/>
      <c r="AT1813" s="161" t="s">
        <v>205</v>
      </c>
      <c r="AU1813" s="161" t="s">
        <v>85</v>
      </c>
      <c r="AV1813" s="13" t="s">
        <v>85</v>
      </c>
      <c r="AW1813" s="13" t="s">
        <v>34</v>
      </c>
      <c r="AX1813" s="13" t="s">
        <v>76</v>
      </c>
      <c r="AY1813" s="161" t="s">
        <v>191</v>
      </c>
    </row>
    <row r="1814" spans="2:65" s="14" customFormat="1">
      <c r="B1814" s="167"/>
      <c r="D1814" s="154" t="s">
        <v>205</v>
      </c>
      <c r="E1814" s="168" t="s">
        <v>1</v>
      </c>
      <c r="F1814" s="169" t="s">
        <v>217</v>
      </c>
      <c r="H1814" s="170">
        <v>24.47</v>
      </c>
      <c r="I1814" s="171"/>
      <c r="L1814" s="167"/>
      <c r="M1814" s="172"/>
      <c r="T1814" s="173"/>
      <c r="AT1814" s="168" t="s">
        <v>205</v>
      </c>
      <c r="AU1814" s="168" t="s">
        <v>85</v>
      </c>
      <c r="AV1814" s="14" t="s">
        <v>200</v>
      </c>
      <c r="AW1814" s="14" t="s">
        <v>34</v>
      </c>
      <c r="AX1814" s="14" t="s">
        <v>83</v>
      </c>
      <c r="AY1814" s="168" t="s">
        <v>191</v>
      </c>
    </row>
    <row r="1815" spans="2:65" s="13" customFormat="1">
      <c r="B1815" s="160"/>
      <c r="D1815" s="154" t="s">
        <v>205</v>
      </c>
      <c r="F1815" s="162" t="s">
        <v>1548</v>
      </c>
      <c r="H1815" s="163">
        <v>25.693999999999999</v>
      </c>
      <c r="I1815" s="164"/>
      <c r="L1815" s="160"/>
      <c r="M1815" s="165"/>
      <c r="T1815" s="166"/>
      <c r="AT1815" s="161" t="s">
        <v>205</v>
      </c>
      <c r="AU1815" s="161" t="s">
        <v>85</v>
      </c>
      <c r="AV1815" s="13" t="s">
        <v>85</v>
      </c>
      <c r="AW1815" s="13" t="s">
        <v>4</v>
      </c>
      <c r="AX1815" s="13" t="s">
        <v>83</v>
      </c>
      <c r="AY1815" s="161" t="s">
        <v>191</v>
      </c>
    </row>
    <row r="1816" spans="2:65" s="1" customFormat="1" ht="26.45" customHeight="1">
      <c r="B1816" s="32"/>
      <c r="C1816" s="136" t="s">
        <v>1549</v>
      </c>
      <c r="D1816" s="136" t="s">
        <v>195</v>
      </c>
      <c r="E1816" s="137" t="s">
        <v>1550</v>
      </c>
      <c r="F1816" s="138" t="s">
        <v>1551</v>
      </c>
      <c r="G1816" s="139" t="s">
        <v>289</v>
      </c>
      <c r="H1816" s="140">
        <v>54.3</v>
      </c>
      <c r="I1816" s="141"/>
      <c r="J1816" s="142">
        <f>ROUND(I1816*H1816,2)</f>
        <v>0</v>
      </c>
      <c r="K1816" s="138" t="s">
        <v>199</v>
      </c>
      <c r="L1816" s="32"/>
      <c r="M1816" s="143" t="s">
        <v>1</v>
      </c>
      <c r="N1816" s="144" t="s">
        <v>41</v>
      </c>
      <c r="P1816" s="145">
        <f>O1816*H1816</f>
        <v>0</v>
      </c>
      <c r="Q1816" s="145">
        <v>4.0600000000000002E-3</v>
      </c>
      <c r="R1816" s="145">
        <f>Q1816*H1816</f>
        <v>0.22045800000000002</v>
      </c>
      <c r="S1816" s="145">
        <v>0</v>
      </c>
      <c r="T1816" s="146">
        <f>S1816*H1816</f>
        <v>0</v>
      </c>
      <c r="AR1816" s="147" t="s">
        <v>224</v>
      </c>
      <c r="AT1816" s="147" t="s">
        <v>195</v>
      </c>
      <c r="AU1816" s="147" t="s">
        <v>85</v>
      </c>
      <c r="AY1816" s="17" t="s">
        <v>191</v>
      </c>
      <c r="BE1816" s="148">
        <f>IF(N1816="základní",J1816,0)</f>
        <v>0</v>
      </c>
      <c r="BF1816" s="148">
        <f>IF(N1816="snížená",J1816,0)</f>
        <v>0</v>
      </c>
      <c r="BG1816" s="148">
        <f>IF(N1816="zákl. přenesená",J1816,0)</f>
        <v>0</v>
      </c>
      <c r="BH1816" s="148">
        <f>IF(N1816="sníž. přenesená",J1816,0)</f>
        <v>0</v>
      </c>
      <c r="BI1816" s="148">
        <f>IF(N1816="nulová",J1816,0)</f>
        <v>0</v>
      </c>
      <c r="BJ1816" s="17" t="s">
        <v>83</v>
      </c>
      <c r="BK1816" s="148">
        <f>ROUND(I1816*H1816,2)</f>
        <v>0</v>
      </c>
      <c r="BL1816" s="17" t="s">
        <v>224</v>
      </c>
      <c r="BM1816" s="147" t="s">
        <v>1552</v>
      </c>
    </row>
    <row r="1817" spans="2:65" s="1" customFormat="1">
      <c r="B1817" s="32"/>
      <c r="D1817" s="149" t="s">
        <v>203</v>
      </c>
      <c r="F1817" s="150" t="s">
        <v>1553</v>
      </c>
      <c r="I1817" s="151"/>
      <c r="L1817" s="32"/>
      <c r="M1817" s="152"/>
      <c r="T1817" s="56"/>
      <c r="AT1817" s="17" t="s">
        <v>203</v>
      </c>
      <c r="AU1817" s="17" t="s">
        <v>85</v>
      </c>
    </row>
    <row r="1818" spans="2:65" s="1" customFormat="1" ht="48" customHeight="1">
      <c r="B1818" s="32"/>
      <c r="C1818" s="181" t="s">
        <v>1554</v>
      </c>
      <c r="D1818" s="181" t="s">
        <v>388</v>
      </c>
      <c r="E1818" s="182" t="s">
        <v>1555</v>
      </c>
      <c r="F1818" s="183" t="s">
        <v>1556</v>
      </c>
      <c r="G1818" s="184" t="s">
        <v>289</v>
      </c>
      <c r="H1818" s="185">
        <v>57.015000000000001</v>
      </c>
      <c r="I1818" s="186"/>
      <c r="J1818" s="187">
        <f>ROUND(I1818*H1818,2)</f>
        <v>0</v>
      </c>
      <c r="K1818" s="183" t="s">
        <v>1</v>
      </c>
      <c r="L1818" s="188"/>
      <c r="M1818" s="189" t="s">
        <v>1</v>
      </c>
      <c r="N1818" s="190" t="s">
        <v>41</v>
      </c>
      <c r="P1818" s="145">
        <f>O1818*H1818</f>
        <v>0</v>
      </c>
      <c r="Q1818" s="145">
        <v>1.2999999999999999E-3</v>
      </c>
      <c r="R1818" s="145">
        <f>Q1818*H1818</f>
        <v>7.4119499999999991E-2</v>
      </c>
      <c r="S1818" s="145">
        <v>0</v>
      </c>
      <c r="T1818" s="146">
        <f>S1818*H1818</f>
        <v>0</v>
      </c>
      <c r="AR1818" s="147" t="s">
        <v>414</v>
      </c>
      <c r="AT1818" s="147" t="s">
        <v>388</v>
      </c>
      <c r="AU1818" s="147" t="s">
        <v>85</v>
      </c>
      <c r="AY1818" s="17" t="s">
        <v>191</v>
      </c>
      <c r="BE1818" s="148">
        <f>IF(N1818="základní",J1818,0)</f>
        <v>0</v>
      </c>
      <c r="BF1818" s="148">
        <f>IF(N1818="snížená",J1818,0)</f>
        <v>0</v>
      </c>
      <c r="BG1818" s="148">
        <f>IF(N1818="zákl. přenesená",J1818,0)</f>
        <v>0</v>
      </c>
      <c r="BH1818" s="148">
        <f>IF(N1818="sníž. přenesená",J1818,0)</f>
        <v>0</v>
      </c>
      <c r="BI1818" s="148">
        <f>IF(N1818="nulová",J1818,0)</f>
        <v>0</v>
      </c>
      <c r="BJ1818" s="17" t="s">
        <v>83</v>
      </c>
      <c r="BK1818" s="148">
        <f>ROUND(I1818*H1818,2)</f>
        <v>0</v>
      </c>
      <c r="BL1818" s="17" t="s">
        <v>224</v>
      </c>
      <c r="BM1818" s="147" t="s">
        <v>1557</v>
      </c>
    </row>
    <row r="1819" spans="2:65" s="12" customFormat="1">
      <c r="B1819" s="153"/>
      <c r="D1819" s="154" t="s">
        <v>205</v>
      </c>
      <c r="E1819" s="155" t="s">
        <v>1</v>
      </c>
      <c r="F1819" s="156" t="s">
        <v>470</v>
      </c>
      <c r="H1819" s="155" t="s">
        <v>1</v>
      </c>
      <c r="I1819" s="157"/>
      <c r="L1819" s="153"/>
      <c r="M1819" s="158"/>
      <c r="T1819" s="159"/>
      <c r="AT1819" s="155" t="s">
        <v>205</v>
      </c>
      <c r="AU1819" s="155" t="s">
        <v>85</v>
      </c>
      <c r="AV1819" s="12" t="s">
        <v>83</v>
      </c>
      <c r="AW1819" s="12" t="s">
        <v>34</v>
      </c>
      <c r="AX1819" s="12" t="s">
        <v>76</v>
      </c>
      <c r="AY1819" s="155" t="s">
        <v>191</v>
      </c>
    </row>
    <row r="1820" spans="2:65" s="12" customFormat="1">
      <c r="B1820" s="153"/>
      <c r="D1820" s="154" t="s">
        <v>205</v>
      </c>
      <c r="E1820" s="155" t="s">
        <v>1</v>
      </c>
      <c r="F1820" s="156" t="s">
        <v>207</v>
      </c>
      <c r="H1820" s="155" t="s">
        <v>1</v>
      </c>
      <c r="I1820" s="157"/>
      <c r="L1820" s="153"/>
      <c r="M1820" s="158"/>
      <c r="T1820" s="159"/>
      <c r="AT1820" s="155" t="s">
        <v>205</v>
      </c>
      <c r="AU1820" s="155" t="s">
        <v>85</v>
      </c>
      <c r="AV1820" s="12" t="s">
        <v>83</v>
      </c>
      <c r="AW1820" s="12" t="s">
        <v>34</v>
      </c>
      <c r="AX1820" s="12" t="s">
        <v>76</v>
      </c>
      <c r="AY1820" s="155" t="s">
        <v>191</v>
      </c>
    </row>
    <row r="1821" spans="2:65" s="12" customFormat="1">
      <c r="B1821" s="153"/>
      <c r="D1821" s="154" t="s">
        <v>205</v>
      </c>
      <c r="E1821" s="155" t="s">
        <v>1</v>
      </c>
      <c r="F1821" s="156" t="s">
        <v>1542</v>
      </c>
      <c r="H1821" s="155" t="s">
        <v>1</v>
      </c>
      <c r="I1821" s="157"/>
      <c r="L1821" s="153"/>
      <c r="M1821" s="158"/>
      <c r="T1821" s="159"/>
      <c r="AT1821" s="155" t="s">
        <v>205</v>
      </c>
      <c r="AU1821" s="155" t="s">
        <v>85</v>
      </c>
      <c r="AV1821" s="12" t="s">
        <v>83</v>
      </c>
      <c r="AW1821" s="12" t="s">
        <v>34</v>
      </c>
      <c r="AX1821" s="12" t="s">
        <v>76</v>
      </c>
      <c r="AY1821" s="155" t="s">
        <v>191</v>
      </c>
    </row>
    <row r="1822" spans="2:65" s="12" customFormat="1">
      <c r="B1822" s="153"/>
      <c r="D1822" s="154" t="s">
        <v>205</v>
      </c>
      <c r="E1822" s="155" t="s">
        <v>1</v>
      </c>
      <c r="F1822" s="156" t="s">
        <v>208</v>
      </c>
      <c r="H1822" s="155" t="s">
        <v>1</v>
      </c>
      <c r="I1822" s="157"/>
      <c r="L1822" s="153"/>
      <c r="M1822" s="158"/>
      <c r="T1822" s="159"/>
      <c r="AT1822" s="155" t="s">
        <v>205</v>
      </c>
      <c r="AU1822" s="155" t="s">
        <v>85</v>
      </c>
      <c r="AV1822" s="12" t="s">
        <v>83</v>
      </c>
      <c r="AW1822" s="12" t="s">
        <v>34</v>
      </c>
      <c r="AX1822" s="12" t="s">
        <v>76</v>
      </c>
      <c r="AY1822" s="155" t="s">
        <v>191</v>
      </c>
    </row>
    <row r="1823" spans="2:65" s="13" customFormat="1">
      <c r="B1823" s="160"/>
      <c r="D1823" s="154" t="s">
        <v>205</v>
      </c>
      <c r="E1823" s="161" t="s">
        <v>1</v>
      </c>
      <c r="F1823" s="162" t="s">
        <v>705</v>
      </c>
      <c r="H1823" s="163">
        <v>19</v>
      </c>
      <c r="I1823" s="164"/>
      <c r="L1823" s="160"/>
      <c r="M1823" s="165"/>
      <c r="T1823" s="166"/>
      <c r="AT1823" s="161" t="s">
        <v>205</v>
      </c>
      <c r="AU1823" s="161" t="s">
        <v>85</v>
      </c>
      <c r="AV1823" s="13" t="s">
        <v>85</v>
      </c>
      <c r="AW1823" s="13" t="s">
        <v>34</v>
      </c>
      <c r="AX1823" s="13" t="s">
        <v>76</v>
      </c>
      <c r="AY1823" s="161" t="s">
        <v>191</v>
      </c>
    </row>
    <row r="1824" spans="2:65" s="13" customFormat="1">
      <c r="B1824" s="160"/>
      <c r="D1824" s="154" t="s">
        <v>205</v>
      </c>
      <c r="E1824" s="161" t="s">
        <v>1</v>
      </c>
      <c r="F1824" s="162" t="s">
        <v>685</v>
      </c>
      <c r="H1824" s="163">
        <v>17.399999999999999</v>
      </c>
      <c r="I1824" s="164"/>
      <c r="L1824" s="160"/>
      <c r="M1824" s="165"/>
      <c r="T1824" s="166"/>
      <c r="AT1824" s="161" t="s">
        <v>205</v>
      </c>
      <c r="AU1824" s="161" t="s">
        <v>85</v>
      </c>
      <c r="AV1824" s="13" t="s">
        <v>85</v>
      </c>
      <c r="AW1824" s="13" t="s">
        <v>34</v>
      </c>
      <c r="AX1824" s="13" t="s">
        <v>76</v>
      </c>
      <c r="AY1824" s="161" t="s">
        <v>191</v>
      </c>
    </row>
    <row r="1825" spans="2:65" s="13" customFormat="1">
      <c r="B1825" s="160"/>
      <c r="D1825" s="154" t="s">
        <v>205</v>
      </c>
      <c r="E1825" s="161" t="s">
        <v>1</v>
      </c>
      <c r="F1825" s="162" t="s">
        <v>686</v>
      </c>
      <c r="H1825" s="163">
        <v>9</v>
      </c>
      <c r="I1825" s="164"/>
      <c r="L1825" s="160"/>
      <c r="M1825" s="165"/>
      <c r="T1825" s="166"/>
      <c r="AT1825" s="161" t="s">
        <v>205</v>
      </c>
      <c r="AU1825" s="161" t="s">
        <v>85</v>
      </c>
      <c r="AV1825" s="13" t="s">
        <v>85</v>
      </c>
      <c r="AW1825" s="13" t="s">
        <v>34</v>
      </c>
      <c r="AX1825" s="13" t="s">
        <v>76</v>
      </c>
      <c r="AY1825" s="161" t="s">
        <v>191</v>
      </c>
    </row>
    <row r="1826" spans="2:65" s="13" customFormat="1">
      <c r="B1826" s="160"/>
      <c r="D1826" s="154" t="s">
        <v>205</v>
      </c>
      <c r="E1826" s="161" t="s">
        <v>1</v>
      </c>
      <c r="F1826" s="162" t="s">
        <v>682</v>
      </c>
      <c r="H1826" s="163">
        <v>8.9</v>
      </c>
      <c r="I1826" s="164"/>
      <c r="L1826" s="160"/>
      <c r="M1826" s="165"/>
      <c r="T1826" s="166"/>
      <c r="AT1826" s="161" t="s">
        <v>205</v>
      </c>
      <c r="AU1826" s="161" t="s">
        <v>85</v>
      </c>
      <c r="AV1826" s="13" t="s">
        <v>85</v>
      </c>
      <c r="AW1826" s="13" t="s">
        <v>34</v>
      </c>
      <c r="AX1826" s="13" t="s">
        <v>76</v>
      </c>
      <c r="AY1826" s="161" t="s">
        <v>191</v>
      </c>
    </row>
    <row r="1827" spans="2:65" s="14" customFormat="1">
      <c r="B1827" s="167"/>
      <c r="D1827" s="154" t="s">
        <v>205</v>
      </c>
      <c r="E1827" s="168" t="s">
        <v>1</v>
      </c>
      <c r="F1827" s="169" t="s">
        <v>217</v>
      </c>
      <c r="H1827" s="170">
        <v>54.3</v>
      </c>
      <c r="I1827" s="171"/>
      <c r="L1827" s="167"/>
      <c r="M1827" s="172"/>
      <c r="T1827" s="173"/>
      <c r="AT1827" s="168" t="s">
        <v>205</v>
      </c>
      <c r="AU1827" s="168" t="s">
        <v>85</v>
      </c>
      <c r="AV1827" s="14" t="s">
        <v>200</v>
      </c>
      <c r="AW1827" s="14" t="s">
        <v>34</v>
      </c>
      <c r="AX1827" s="14" t="s">
        <v>83</v>
      </c>
      <c r="AY1827" s="168" t="s">
        <v>191</v>
      </c>
    </row>
    <row r="1828" spans="2:65" s="13" customFormat="1">
      <c r="B1828" s="160"/>
      <c r="D1828" s="154" t="s">
        <v>205</v>
      </c>
      <c r="F1828" s="162" t="s">
        <v>1558</v>
      </c>
      <c r="H1828" s="163">
        <v>57.015000000000001</v>
      </c>
      <c r="I1828" s="164"/>
      <c r="L1828" s="160"/>
      <c r="M1828" s="165"/>
      <c r="T1828" s="166"/>
      <c r="AT1828" s="161" t="s">
        <v>205</v>
      </c>
      <c r="AU1828" s="161" t="s">
        <v>85</v>
      </c>
      <c r="AV1828" s="13" t="s">
        <v>85</v>
      </c>
      <c r="AW1828" s="13" t="s">
        <v>4</v>
      </c>
      <c r="AX1828" s="13" t="s">
        <v>83</v>
      </c>
      <c r="AY1828" s="161" t="s">
        <v>191</v>
      </c>
    </row>
    <row r="1829" spans="2:65" s="1" customFormat="1" ht="36" customHeight="1">
      <c r="B1829" s="32"/>
      <c r="C1829" s="136" t="s">
        <v>1559</v>
      </c>
      <c r="D1829" s="136" t="s">
        <v>195</v>
      </c>
      <c r="E1829" s="137" t="s">
        <v>1560</v>
      </c>
      <c r="F1829" s="138" t="s">
        <v>1561</v>
      </c>
      <c r="G1829" s="139" t="s">
        <v>271</v>
      </c>
      <c r="H1829" s="140">
        <v>23.791</v>
      </c>
      <c r="I1829" s="141"/>
      <c r="J1829" s="142">
        <f>ROUND(I1829*H1829,2)</f>
        <v>0</v>
      </c>
      <c r="K1829" s="138" t="s">
        <v>199</v>
      </c>
      <c r="L1829" s="32"/>
      <c r="M1829" s="143" t="s">
        <v>1</v>
      </c>
      <c r="N1829" s="144" t="s">
        <v>41</v>
      </c>
      <c r="P1829" s="145">
        <f>O1829*H1829</f>
        <v>0</v>
      </c>
      <c r="Q1829" s="145">
        <v>0</v>
      </c>
      <c r="R1829" s="145">
        <f>Q1829*H1829</f>
        <v>0</v>
      </c>
      <c r="S1829" s="145">
        <v>0</v>
      </c>
      <c r="T1829" s="146">
        <f>S1829*H1829</f>
        <v>0</v>
      </c>
      <c r="AR1829" s="147" t="s">
        <v>224</v>
      </c>
      <c r="AT1829" s="147" t="s">
        <v>195</v>
      </c>
      <c r="AU1829" s="147" t="s">
        <v>85</v>
      </c>
      <c r="AY1829" s="17" t="s">
        <v>191</v>
      </c>
      <c r="BE1829" s="148">
        <f>IF(N1829="základní",J1829,0)</f>
        <v>0</v>
      </c>
      <c r="BF1829" s="148">
        <f>IF(N1829="snížená",J1829,0)</f>
        <v>0</v>
      </c>
      <c r="BG1829" s="148">
        <f>IF(N1829="zákl. přenesená",J1829,0)</f>
        <v>0</v>
      </c>
      <c r="BH1829" s="148">
        <f>IF(N1829="sníž. přenesená",J1829,0)</f>
        <v>0</v>
      </c>
      <c r="BI1829" s="148">
        <f>IF(N1829="nulová",J1829,0)</f>
        <v>0</v>
      </c>
      <c r="BJ1829" s="17" t="s">
        <v>83</v>
      </c>
      <c r="BK1829" s="148">
        <f>ROUND(I1829*H1829,2)</f>
        <v>0</v>
      </c>
      <c r="BL1829" s="17" t="s">
        <v>224</v>
      </c>
      <c r="BM1829" s="147" t="s">
        <v>1562</v>
      </c>
    </row>
    <row r="1830" spans="2:65" s="1" customFormat="1">
      <c r="B1830" s="32"/>
      <c r="D1830" s="149" t="s">
        <v>203</v>
      </c>
      <c r="F1830" s="150" t="s">
        <v>1563</v>
      </c>
      <c r="I1830" s="151"/>
      <c r="L1830" s="32"/>
      <c r="M1830" s="152"/>
      <c r="T1830" s="56"/>
      <c r="AT1830" s="17" t="s">
        <v>203</v>
      </c>
      <c r="AU1830" s="17" t="s">
        <v>85</v>
      </c>
    </row>
    <row r="1831" spans="2:65" s="11" customFormat="1" ht="22.9" customHeight="1">
      <c r="B1831" s="124"/>
      <c r="D1831" s="125" t="s">
        <v>75</v>
      </c>
      <c r="E1831" s="134" t="s">
        <v>1564</v>
      </c>
      <c r="F1831" s="134" t="s">
        <v>1565</v>
      </c>
      <c r="I1831" s="127"/>
      <c r="J1831" s="135">
        <f>BK1831</f>
        <v>0</v>
      </c>
      <c r="L1831" s="124"/>
      <c r="M1831" s="129"/>
      <c r="P1831" s="130">
        <f>SUM(P1832:P1851)</f>
        <v>0</v>
      </c>
      <c r="R1831" s="130">
        <f>SUM(R1832:R1851)</f>
        <v>3.1006000000000002E-2</v>
      </c>
      <c r="T1831" s="131">
        <f>SUM(T1832:T1851)</f>
        <v>0</v>
      </c>
      <c r="AR1831" s="125" t="s">
        <v>85</v>
      </c>
      <c r="AT1831" s="132" t="s">
        <v>75</v>
      </c>
      <c r="AU1831" s="132" t="s">
        <v>83</v>
      </c>
      <c r="AY1831" s="125" t="s">
        <v>191</v>
      </c>
      <c r="BK1831" s="133">
        <f>SUM(BK1832:BK1851)</f>
        <v>0</v>
      </c>
    </row>
    <row r="1832" spans="2:65" s="1" customFormat="1" ht="60" customHeight="1">
      <c r="B1832" s="32"/>
      <c r="C1832" s="136" t="s">
        <v>1566</v>
      </c>
      <c r="D1832" s="136" t="s">
        <v>195</v>
      </c>
      <c r="E1832" s="137" t="s">
        <v>1567</v>
      </c>
      <c r="F1832" s="138" t="s">
        <v>1568</v>
      </c>
      <c r="G1832" s="139" t="s">
        <v>403</v>
      </c>
      <c r="H1832" s="140">
        <v>100</v>
      </c>
      <c r="I1832" s="141"/>
      <c r="J1832" s="142">
        <f>ROUND(I1832*H1832,2)</f>
        <v>0</v>
      </c>
      <c r="K1832" s="138" t="s">
        <v>1</v>
      </c>
      <c r="L1832" s="32"/>
      <c r="M1832" s="143" t="s">
        <v>1</v>
      </c>
      <c r="N1832" s="144" t="s">
        <v>41</v>
      </c>
      <c r="P1832" s="145">
        <f>O1832*H1832</f>
        <v>0</v>
      </c>
      <c r="Q1832" s="145">
        <v>0</v>
      </c>
      <c r="R1832" s="145">
        <f>Q1832*H1832</f>
        <v>0</v>
      </c>
      <c r="S1832" s="145">
        <v>0</v>
      </c>
      <c r="T1832" s="146">
        <f>S1832*H1832</f>
        <v>0</v>
      </c>
      <c r="AR1832" s="147" t="s">
        <v>224</v>
      </c>
      <c r="AT1832" s="147" t="s">
        <v>195</v>
      </c>
      <c r="AU1832" s="147" t="s">
        <v>85</v>
      </c>
      <c r="AY1832" s="17" t="s">
        <v>191</v>
      </c>
      <c r="BE1832" s="148">
        <f>IF(N1832="základní",J1832,0)</f>
        <v>0</v>
      </c>
      <c r="BF1832" s="148">
        <f>IF(N1832="snížená",J1832,0)</f>
        <v>0</v>
      </c>
      <c r="BG1832" s="148">
        <f>IF(N1832="zákl. přenesená",J1832,0)</f>
        <v>0</v>
      </c>
      <c r="BH1832" s="148">
        <f>IF(N1832="sníž. přenesená",J1832,0)</f>
        <v>0</v>
      </c>
      <c r="BI1832" s="148">
        <f>IF(N1832="nulová",J1832,0)</f>
        <v>0</v>
      </c>
      <c r="BJ1832" s="17" t="s">
        <v>83</v>
      </c>
      <c r="BK1832" s="148">
        <f>ROUND(I1832*H1832,2)</f>
        <v>0</v>
      </c>
      <c r="BL1832" s="17" t="s">
        <v>224</v>
      </c>
      <c r="BM1832" s="147" t="s">
        <v>1569</v>
      </c>
    </row>
    <row r="1833" spans="2:65" s="1" customFormat="1" ht="48" customHeight="1">
      <c r="B1833" s="32"/>
      <c r="C1833" s="136" t="s">
        <v>1570</v>
      </c>
      <c r="D1833" s="136" t="s">
        <v>195</v>
      </c>
      <c r="E1833" s="137" t="s">
        <v>1571</v>
      </c>
      <c r="F1833" s="138" t="s">
        <v>1572</v>
      </c>
      <c r="G1833" s="139" t="s">
        <v>403</v>
      </c>
      <c r="H1833" s="140">
        <v>2.5</v>
      </c>
      <c r="I1833" s="141"/>
      <c r="J1833" s="142">
        <f>ROUND(I1833*H1833,2)</f>
        <v>0</v>
      </c>
      <c r="K1833" s="138" t="s">
        <v>1</v>
      </c>
      <c r="L1833" s="32"/>
      <c r="M1833" s="143" t="s">
        <v>1</v>
      </c>
      <c r="N1833" s="144" t="s">
        <v>41</v>
      </c>
      <c r="P1833" s="145">
        <f>O1833*H1833</f>
        <v>0</v>
      </c>
      <c r="Q1833" s="145">
        <v>0</v>
      </c>
      <c r="R1833" s="145">
        <f>Q1833*H1833</f>
        <v>0</v>
      </c>
      <c r="S1833" s="145">
        <v>0</v>
      </c>
      <c r="T1833" s="146">
        <f>S1833*H1833</f>
        <v>0</v>
      </c>
      <c r="AR1833" s="147" t="s">
        <v>224</v>
      </c>
      <c r="AT1833" s="147" t="s">
        <v>195</v>
      </c>
      <c r="AU1833" s="147" t="s">
        <v>85</v>
      </c>
      <c r="AY1833" s="17" t="s">
        <v>191</v>
      </c>
      <c r="BE1833" s="148">
        <f>IF(N1833="základní",J1833,0)</f>
        <v>0</v>
      </c>
      <c r="BF1833" s="148">
        <f>IF(N1833="snížená",J1833,0)</f>
        <v>0</v>
      </c>
      <c r="BG1833" s="148">
        <f>IF(N1833="zákl. přenesená",J1833,0)</f>
        <v>0</v>
      </c>
      <c r="BH1833" s="148">
        <f>IF(N1833="sníž. přenesená",J1833,0)</f>
        <v>0</v>
      </c>
      <c r="BI1833" s="148">
        <f>IF(N1833="nulová",J1833,0)</f>
        <v>0</v>
      </c>
      <c r="BJ1833" s="17" t="s">
        <v>83</v>
      </c>
      <c r="BK1833" s="148">
        <f>ROUND(I1833*H1833,2)</f>
        <v>0</v>
      </c>
      <c r="BL1833" s="17" t="s">
        <v>224</v>
      </c>
      <c r="BM1833" s="147" t="s">
        <v>1573</v>
      </c>
    </row>
    <row r="1834" spans="2:65" s="1" customFormat="1" ht="24" customHeight="1">
      <c r="B1834" s="32"/>
      <c r="C1834" s="136" t="s">
        <v>1574</v>
      </c>
      <c r="D1834" s="136" t="s">
        <v>195</v>
      </c>
      <c r="E1834" s="137" t="s">
        <v>1575</v>
      </c>
      <c r="F1834" s="138" t="s">
        <v>1576</v>
      </c>
      <c r="G1834" s="139" t="s">
        <v>403</v>
      </c>
      <c r="H1834" s="140">
        <v>7.4</v>
      </c>
      <c r="I1834" s="141"/>
      <c r="J1834" s="142">
        <f>ROUND(I1834*H1834,2)</f>
        <v>0</v>
      </c>
      <c r="K1834" s="138" t="s">
        <v>199</v>
      </c>
      <c r="L1834" s="32"/>
      <c r="M1834" s="143" t="s">
        <v>1</v>
      </c>
      <c r="N1834" s="144" t="s">
        <v>41</v>
      </c>
      <c r="P1834" s="145">
        <f>O1834*H1834</f>
        <v>0</v>
      </c>
      <c r="Q1834" s="145">
        <v>1.82E-3</v>
      </c>
      <c r="R1834" s="145">
        <f>Q1834*H1834</f>
        <v>1.3468000000000001E-2</v>
      </c>
      <c r="S1834" s="145">
        <v>0</v>
      </c>
      <c r="T1834" s="146">
        <f>S1834*H1834</f>
        <v>0</v>
      </c>
      <c r="AR1834" s="147" t="s">
        <v>224</v>
      </c>
      <c r="AT1834" s="147" t="s">
        <v>195</v>
      </c>
      <c r="AU1834" s="147" t="s">
        <v>85</v>
      </c>
      <c r="AY1834" s="17" t="s">
        <v>191</v>
      </c>
      <c r="BE1834" s="148">
        <f>IF(N1834="základní",J1834,0)</f>
        <v>0</v>
      </c>
      <c r="BF1834" s="148">
        <f>IF(N1834="snížená",J1834,0)</f>
        <v>0</v>
      </c>
      <c r="BG1834" s="148">
        <f>IF(N1834="zákl. přenesená",J1834,0)</f>
        <v>0</v>
      </c>
      <c r="BH1834" s="148">
        <f>IF(N1834="sníž. přenesená",J1834,0)</f>
        <v>0</v>
      </c>
      <c r="BI1834" s="148">
        <f>IF(N1834="nulová",J1834,0)</f>
        <v>0</v>
      </c>
      <c r="BJ1834" s="17" t="s">
        <v>83</v>
      </c>
      <c r="BK1834" s="148">
        <f>ROUND(I1834*H1834,2)</f>
        <v>0</v>
      </c>
      <c r="BL1834" s="17" t="s">
        <v>224</v>
      </c>
      <c r="BM1834" s="147" t="s">
        <v>1577</v>
      </c>
    </row>
    <row r="1835" spans="2:65" s="1" customFormat="1">
      <c r="B1835" s="32"/>
      <c r="D1835" s="149" t="s">
        <v>203</v>
      </c>
      <c r="F1835" s="150" t="s">
        <v>1578</v>
      </c>
      <c r="I1835" s="151"/>
      <c r="L1835" s="32"/>
      <c r="M1835" s="152"/>
      <c r="T1835" s="56"/>
      <c r="AT1835" s="17" t="s">
        <v>203</v>
      </c>
      <c r="AU1835" s="17" t="s">
        <v>85</v>
      </c>
    </row>
    <row r="1836" spans="2:65" s="12" customFormat="1">
      <c r="B1836" s="153"/>
      <c r="D1836" s="154" t="s">
        <v>205</v>
      </c>
      <c r="E1836" s="155" t="s">
        <v>1</v>
      </c>
      <c r="F1836" s="156" t="s">
        <v>347</v>
      </c>
      <c r="H1836" s="155" t="s">
        <v>1</v>
      </c>
      <c r="I1836" s="157"/>
      <c r="L1836" s="153"/>
      <c r="M1836" s="158"/>
      <c r="T1836" s="159"/>
      <c r="AT1836" s="155" t="s">
        <v>205</v>
      </c>
      <c r="AU1836" s="155" t="s">
        <v>85</v>
      </c>
      <c r="AV1836" s="12" t="s">
        <v>83</v>
      </c>
      <c r="AW1836" s="12" t="s">
        <v>34</v>
      </c>
      <c r="AX1836" s="12" t="s">
        <v>76</v>
      </c>
      <c r="AY1836" s="155" t="s">
        <v>191</v>
      </c>
    </row>
    <row r="1837" spans="2:65" s="12" customFormat="1">
      <c r="B1837" s="153"/>
      <c r="D1837" s="154" t="s">
        <v>205</v>
      </c>
      <c r="E1837" s="155" t="s">
        <v>1</v>
      </c>
      <c r="F1837" s="156" t="s">
        <v>207</v>
      </c>
      <c r="H1837" s="155" t="s">
        <v>1</v>
      </c>
      <c r="I1837" s="157"/>
      <c r="L1837" s="153"/>
      <c r="M1837" s="158"/>
      <c r="T1837" s="159"/>
      <c r="AT1837" s="155" t="s">
        <v>205</v>
      </c>
      <c r="AU1837" s="155" t="s">
        <v>85</v>
      </c>
      <c r="AV1837" s="12" t="s">
        <v>83</v>
      </c>
      <c r="AW1837" s="12" t="s">
        <v>34</v>
      </c>
      <c r="AX1837" s="12" t="s">
        <v>76</v>
      </c>
      <c r="AY1837" s="155" t="s">
        <v>191</v>
      </c>
    </row>
    <row r="1838" spans="2:65" s="12" customFormat="1">
      <c r="B1838" s="153"/>
      <c r="D1838" s="154" t="s">
        <v>205</v>
      </c>
      <c r="E1838" s="155" t="s">
        <v>1</v>
      </c>
      <c r="F1838" s="156" t="s">
        <v>208</v>
      </c>
      <c r="H1838" s="155" t="s">
        <v>1</v>
      </c>
      <c r="I1838" s="157"/>
      <c r="L1838" s="153"/>
      <c r="M1838" s="158"/>
      <c r="T1838" s="159"/>
      <c r="AT1838" s="155" t="s">
        <v>205</v>
      </c>
      <c r="AU1838" s="155" t="s">
        <v>85</v>
      </c>
      <c r="AV1838" s="12" t="s">
        <v>83</v>
      </c>
      <c r="AW1838" s="12" t="s">
        <v>34</v>
      </c>
      <c r="AX1838" s="12" t="s">
        <v>76</v>
      </c>
      <c r="AY1838" s="155" t="s">
        <v>191</v>
      </c>
    </row>
    <row r="1839" spans="2:65" s="12" customFormat="1">
      <c r="B1839" s="153"/>
      <c r="D1839" s="154" t="s">
        <v>205</v>
      </c>
      <c r="E1839" s="155" t="s">
        <v>1</v>
      </c>
      <c r="F1839" s="156" t="s">
        <v>1362</v>
      </c>
      <c r="H1839" s="155" t="s">
        <v>1</v>
      </c>
      <c r="I1839" s="157"/>
      <c r="L1839" s="153"/>
      <c r="M1839" s="158"/>
      <c r="T1839" s="159"/>
      <c r="AT1839" s="155" t="s">
        <v>205</v>
      </c>
      <c r="AU1839" s="155" t="s">
        <v>85</v>
      </c>
      <c r="AV1839" s="12" t="s">
        <v>83</v>
      </c>
      <c r="AW1839" s="12" t="s">
        <v>34</v>
      </c>
      <c r="AX1839" s="12" t="s">
        <v>76</v>
      </c>
      <c r="AY1839" s="155" t="s">
        <v>191</v>
      </c>
    </row>
    <row r="1840" spans="2:65" s="13" customFormat="1">
      <c r="B1840" s="160"/>
      <c r="D1840" s="154" t="s">
        <v>205</v>
      </c>
      <c r="E1840" s="161" t="s">
        <v>1</v>
      </c>
      <c r="F1840" s="162" t="s">
        <v>1579</v>
      </c>
      <c r="H1840" s="163">
        <v>7.4</v>
      </c>
      <c r="I1840" s="164"/>
      <c r="L1840" s="160"/>
      <c r="M1840" s="165"/>
      <c r="T1840" s="166"/>
      <c r="AT1840" s="161" t="s">
        <v>205</v>
      </c>
      <c r="AU1840" s="161" t="s">
        <v>85</v>
      </c>
      <c r="AV1840" s="13" t="s">
        <v>85</v>
      </c>
      <c r="AW1840" s="13" t="s">
        <v>34</v>
      </c>
      <c r="AX1840" s="13" t="s">
        <v>76</v>
      </c>
      <c r="AY1840" s="161" t="s">
        <v>191</v>
      </c>
    </row>
    <row r="1841" spans="2:65" s="14" customFormat="1">
      <c r="B1841" s="167"/>
      <c r="D1841" s="154" t="s">
        <v>205</v>
      </c>
      <c r="E1841" s="168" t="s">
        <v>1</v>
      </c>
      <c r="F1841" s="169" t="s">
        <v>217</v>
      </c>
      <c r="H1841" s="170">
        <v>7.4</v>
      </c>
      <c r="I1841" s="171"/>
      <c r="L1841" s="167"/>
      <c r="M1841" s="172"/>
      <c r="T1841" s="173"/>
      <c r="AT1841" s="168" t="s">
        <v>205</v>
      </c>
      <c r="AU1841" s="168" t="s">
        <v>85</v>
      </c>
      <c r="AV1841" s="14" t="s">
        <v>200</v>
      </c>
      <c r="AW1841" s="14" t="s">
        <v>34</v>
      </c>
      <c r="AX1841" s="14" t="s">
        <v>83</v>
      </c>
      <c r="AY1841" s="168" t="s">
        <v>191</v>
      </c>
    </row>
    <row r="1842" spans="2:65" s="1" customFormat="1" ht="26.45" customHeight="1">
      <c r="B1842" s="32"/>
      <c r="C1842" s="136" t="s">
        <v>1580</v>
      </c>
      <c r="D1842" s="136" t="s">
        <v>195</v>
      </c>
      <c r="E1842" s="137" t="s">
        <v>1581</v>
      </c>
      <c r="F1842" s="138" t="s">
        <v>1582</v>
      </c>
      <c r="G1842" s="139" t="s">
        <v>403</v>
      </c>
      <c r="H1842" s="140">
        <v>7.4</v>
      </c>
      <c r="I1842" s="141"/>
      <c r="J1842" s="142">
        <f>ROUND(I1842*H1842,2)</f>
        <v>0</v>
      </c>
      <c r="K1842" s="138" t="s">
        <v>199</v>
      </c>
      <c r="L1842" s="32"/>
      <c r="M1842" s="143" t="s">
        <v>1</v>
      </c>
      <c r="N1842" s="144" t="s">
        <v>41</v>
      </c>
      <c r="P1842" s="145">
        <f>O1842*H1842</f>
        <v>0</v>
      </c>
      <c r="Q1842" s="145">
        <v>2.3700000000000001E-3</v>
      </c>
      <c r="R1842" s="145">
        <f>Q1842*H1842</f>
        <v>1.7538000000000002E-2</v>
      </c>
      <c r="S1842" s="145">
        <v>0</v>
      </c>
      <c r="T1842" s="146">
        <f>S1842*H1842</f>
        <v>0</v>
      </c>
      <c r="AR1842" s="147" t="s">
        <v>224</v>
      </c>
      <c r="AT1842" s="147" t="s">
        <v>195</v>
      </c>
      <c r="AU1842" s="147" t="s">
        <v>85</v>
      </c>
      <c r="AY1842" s="17" t="s">
        <v>191</v>
      </c>
      <c r="BE1842" s="148">
        <f>IF(N1842="základní",J1842,0)</f>
        <v>0</v>
      </c>
      <c r="BF1842" s="148">
        <f>IF(N1842="snížená",J1842,0)</f>
        <v>0</v>
      </c>
      <c r="BG1842" s="148">
        <f>IF(N1842="zákl. přenesená",J1842,0)</f>
        <v>0</v>
      </c>
      <c r="BH1842" s="148">
        <f>IF(N1842="sníž. přenesená",J1842,0)</f>
        <v>0</v>
      </c>
      <c r="BI1842" s="148">
        <f>IF(N1842="nulová",J1842,0)</f>
        <v>0</v>
      </c>
      <c r="BJ1842" s="17" t="s">
        <v>83</v>
      </c>
      <c r="BK1842" s="148">
        <f>ROUND(I1842*H1842,2)</f>
        <v>0</v>
      </c>
      <c r="BL1842" s="17" t="s">
        <v>224</v>
      </c>
      <c r="BM1842" s="147" t="s">
        <v>1583</v>
      </c>
    </row>
    <row r="1843" spans="2:65" s="1" customFormat="1">
      <c r="B1843" s="32"/>
      <c r="D1843" s="149" t="s">
        <v>203</v>
      </c>
      <c r="F1843" s="150" t="s">
        <v>1584</v>
      </c>
      <c r="I1843" s="151"/>
      <c r="L1843" s="32"/>
      <c r="M1843" s="152"/>
      <c r="T1843" s="56"/>
      <c r="AT1843" s="17" t="s">
        <v>203</v>
      </c>
      <c r="AU1843" s="17" t="s">
        <v>85</v>
      </c>
    </row>
    <row r="1844" spans="2:65" s="12" customFormat="1">
      <c r="B1844" s="153"/>
      <c r="D1844" s="154" t="s">
        <v>205</v>
      </c>
      <c r="E1844" s="155" t="s">
        <v>1</v>
      </c>
      <c r="F1844" s="156" t="s">
        <v>347</v>
      </c>
      <c r="H1844" s="155" t="s">
        <v>1</v>
      </c>
      <c r="I1844" s="157"/>
      <c r="L1844" s="153"/>
      <c r="M1844" s="158"/>
      <c r="T1844" s="159"/>
      <c r="AT1844" s="155" t="s">
        <v>205</v>
      </c>
      <c r="AU1844" s="155" t="s">
        <v>85</v>
      </c>
      <c r="AV1844" s="12" t="s">
        <v>83</v>
      </c>
      <c r="AW1844" s="12" t="s">
        <v>34</v>
      </c>
      <c r="AX1844" s="12" t="s">
        <v>76</v>
      </c>
      <c r="AY1844" s="155" t="s">
        <v>191</v>
      </c>
    </row>
    <row r="1845" spans="2:65" s="12" customFormat="1">
      <c r="B1845" s="153"/>
      <c r="D1845" s="154" t="s">
        <v>205</v>
      </c>
      <c r="E1845" s="155" t="s">
        <v>1</v>
      </c>
      <c r="F1845" s="156" t="s">
        <v>207</v>
      </c>
      <c r="H1845" s="155" t="s">
        <v>1</v>
      </c>
      <c r="I1845" s="157"/>
      <c r="L1845" s="153"/>
      <c r="M1845" s="158"/>
      <c r="T1845" s="159"/>
      <c r="AT1845" s="155" t="s">
        <v>205</v>
      </c>
      <c r="AU1845" s="155" t="s">
        <v>85</v>
      </c>
      <c r="AV1845" s="12" t="s">
        <v>83</v>
      </c>
      <c r="AW1845" s="12" t="s">
        <v>34</v>
      </c>
      <c r="AX1845" s="12" t="s">
        <v>76</v>
      </c>
      <c r="AY1845" s="155" t="s">
        <v>191</v>
      </c>
    </row>
    <row r="1846" spans="2:65" s="12" customFormat="1">
      <c r="B1846" s="153"/>
      <c r="D1846" s="154" t="s">
        <v>205</v>
      </c>
      <c r="E1846" s="155" t="s">
        <v>1</v>
      </c>
      <c r="F1846" s="156" t="s">
        <v>208</v>
      </c>
      <c r="H1846" s="155" t="s">
        <v>1</v>
      </c>
      <c r="I1846" s="157"/>
      <c r="L1846" s="153"/>
      <c r="M1846" s="158"/>
      <c r="T1846" s="159"/>
      <c r="AT1846" s="155" t="s">
        <v>205</v>
      </c>
      <c r="AU1846" s="155" t="s">
        <v>85</v>
      </c>
      <c r="AV1846" s="12" t="s">
        <v>83</v>
      </c>
      <c r="AW1846" s="12" t="s">
        <v>34</v>
      </c>
      <c r="AX1846" s="12" t="s">
        <v>76</v>
      </c>
      <c r="AY1846" s="155" t="s">
        <v>191</v>
      </c>
    </row>
    <row r="1847" spans="2:65" s="12" customFormat="1">
      <c r="B1847" s="153"/>
      <c r="D1847" s="154" t="s">
        <v>205</v>
      </c>
      <c r="E1847" s="155" t="s">
        <v>1</v>
      </c>
      <c r="F1847" s="156" t="s">
        <v>1362</v>
      </c>
      <c r="H1847" s="155" t="s">
        <v>1</v>
      </c>
      <c r="I1847" s="157"/>
      <c r="L1847" s="153"/>
      <c r="M1847" s="158"/>
      <c r="T1847" s="159"/>
      <c r="AT1847" s="155" t="s">
        <v>205</v>
      </c>
      <c r="AU1847" s="155" t="s">
        <v>85</v>
      </c>
      <c r="AV1847" s="12" t="s">
        <v>83</v>
      </c>
      <c r="AW1847" s="12" t="s">
        <v>34</v>
      </c>
      <c r="AX1847" s="12" t="s">
        <v>76</v>
      </c>
      <c r="AY1847" s="155" t="s">
        <v>191</v>
      </c>
    </row>
    <row r="1848" spans="2:65" s="13" customFormat="1">
      <c r="B1848" s="160"/>
      <c r="D1848" s="154" t="s">
        <v>205</v>
      </c>
      <c r="E1848" s="161" t="s">
        <v>1</v>
      </c>
      <c r="F1848" s="162" t="s">
        <v>1579</v>
      </c>
      <c r="H1848" s="163">
        <v>7.4</v>
      </c>
      <c r="I1848" s="164"/>
      <c r="L1848" s="160"/>
      <c r="M1848" s="165"/>
      <c r="T1848" s="166"/>
      <c r="AT1848" s="161" t="s">
        <v>205</v>
      </c>
      <c r="AU1848" s="161" t="s">
        <v>85</v>
      </c>
      <c r="AV1848" s="13" t="s">
        <v>85</v>
      </c>
      <c r="AW1848" s="13" t="s">
        <v>34</v>
      </c>
      <c r="AX1848" s="13" t="s">
        <v>76</v>
      </c>
      <c r="AY1848" s="161" t="s">
        <v>191</v>
      </c>
    </row>
    <row r="1849" spans="2:65" s="14" customFormat="1">
      <c r="B1849" s="167"/>
      <c r="D1849" s="154" t="s">
        <v>205</v>
      </c>
      <c r="E1849" s="168" t="s">
        <v>1</v>
      </c>
      <c r="F1849" s="169" t="s">
        <v>217</v>
      </c>
      <c r="H1849" s="170">
        <v>7.4</v>
      </c>
      <c r="I1849" s="171"/>
      <c r="L1849" s="167"/>
      <c r="M1849" s="172"/>
      <c r="T1849" s="173"/>
      <c r="AT1849" s="168" t="s">
        <v>205</v>
      </c>
      <c r="AU1849" s="168" t="s">
        <v>85</v>
      </c>
      <c r="AV1849" s="14" t="s">
        <v>200</v>
      </c>
      <c r="AW1849" s="14" t="s">
        <v>34</v>
      </c>
      <c r="AX1849" s="14" t="s">
        <v>83</v>
      </c>
      <c r="AY1849" s="168" t="s">
        <v>191</v>
      </c>
    </row>
    <row r="1850" spans="2:65" s="1" customFormat="1" ht="36" customHeight="1">
      <c r="B1850" s="32"/>
      <c r="C1850" s="136" t="s">
        <v>1585</v>
      </c>
      <c r="D1850" s="136" t="s">
        <v>195</v>
      </c>
      <c r="E1850" s="137" t="s">
        <v>1586</v>
      </c>
      <c r="F1850" s="138" t="s">
        <v>1587</v>
      </c>
      <c r="G1850" s="139" t="s">
        <v>1588</v>
      </c>
      <c r="H1850" s="191"/>
      <c r="I1850" s="141"/>
      <c r="J1850" s="142">
        <f>ROUND(I1850*H1850,2)</f>
        <v>0</v>
      </c>
      <c r="K1850" s="138" t="s">
        <v>199</v>
      </c>
      <c r="L1850" s="32"/>
      <c r="M1850" s="143" t="s">
        <v>1</v>
      </c>
      <c r="N1850" s="144" t="s">
        <v>41</v>
      </c>
      <c r="P1850" s="145">
        <f>O1850*H1850</f>
        <v>0</v>
      </c>
      <c r="Q1850" s="145">
        <v>0</v>
      </c>
      <c r="R1850" s="145">
        <f>Q1850*H1850</f>
        <v>0</v>
      </c>
      <c r="S1850" s="145">
        <v>0</v>
      </c>
      <c r="T1850" s="146">
        <f>S1850*H1850</f>
        <v>0</v>
      </c>
      <c r="AR1850" s="147" t="s">
        <v>224</v>
      </c>
      <c r="AT1850" s="147" t="s">
        <v>195</v>
      </c>
      <c r="AU1850" s="147" t="s">
        <v>85</v>
      </c>
      <c r="AY1850" s="17" t="s">
        <v>191</v>
      </c>
      <c r="BE1850" s="148">
        <f>IF(N1850="základní",J1850,0)</f>
        <v>0</v>
      </c>
      <c r="BF1850" s="148">
        <f>IF(N1850="snížená",J1850,0)</f>
        <v>0</v>
      </c>
      <c r="BG1850" s="148">
        <f>IF(N1850="zákl. přenesená",J1850,0)</f>
        <v>0</v>
      </c>
      <c r="BH1850" s="148">
        <f>IF(N1850="sníž. přenesená",J1850,0)</f>
        <v>0</v>
      </c>
      <c r="BI1850" s="148">
        <f>IF(N1850="nulová",J1850,0)</f>
        <v>0</v>
      </c>
      <c r="BJ1850" s="17" t="s">
        <v>83</v>
      </c>
      <c r="BK1850" s="148">
        <f>ROUND(I1850*H1850,2)</f>
        <v>0</v>
      </c>
      <c r="BL1850" s="17" t="s">
        <v>224</v>
      </c>
      <c r="BM1850" s="147" t="s">
        <v>1589</v>
      </c>
    </row>
    <row r="1851" spans="2:65" s="1" customFormat="1">
      <c r="B1851" s="32"/>
      <c r="D1851" s="149" t="s">
        <v>203</v>
      </c>
      <c r="F1851" s="150" t="s">
        <v>1590</v>
      </c>
      <c r="I1851" s="151"/>
      <c r="L1851" s="32"/>
      <c r="M1851" s="152"/>
      <c r="T1851" s="56"/>
      <c r="AT1851" s="17" t="s">
        <v>203</v>
      </c>
      <c r="AU1851" s="17" t="s">
        <v>85</v>
      </c>
    </row>
    <row r="1852" spans="2:65" s="11" customFormat="1" ht="22.9" customHeight="1">
      <c r="B1852" s="124"/>
      <c r="D1852" s="125" t="s">
        <v>75</v>
      </c>
      <c r="E1852" s="134" t="s">
        <v>1591</v>
      </c>
      <c r="F1852" s="134" t="s">
        <v>1592</v>
      </c>
      <c r="I1852" s="127"/>
      <c r="J1852" s="135">
        <f>BK1852</f>
        <v>0</v>
      </c>
      <c r="L1852" s="124"/>
      <c r="M1852" s="129"/>
      <c r="P1852" s="130">
        <f>P1853+SUM(P1854:P1860)+P1882</f>
        <v>0</v>
      </c>
      <c r="R1852" s="130">
        <f>R1853+SUM(R1854:R1860)+R1882</f>
        <v>0</v>
      </c>
      <c r="T1852" s="131">
        <f>T1853+SUM(T1854:T1860)+T1882</f>
        <v>2E-3</v>
      </c>
      <c r="AR1852" s="125" t="s">
        <v>85</v>
      </c>
      <c r="AT1852" s="132" t="s">
        <v>75</v>
      </c>
      <c r="AU1852" s="132" t="s">
        <v>83</v>
      </c>
      <c r="AY1852" s="125" t="s">
        <v>191</v>
      </c>
      <c r="BK1852" s="133">
        <f>BK1853+SUM(BK1854:BK1860)+BK1882</f>
        <v>0</v>
      </c>
    </row>
    <row r="1853" spans="2:65" s="1" customFormat="1" ht="16.5" customHeight="1">
      <c r="B1853" s="32"/>
      <c r="C1853" s="136" t="s">
        <v>1593</v>
      </c>
      <c r="D1853" s="136" t="s">
        <v>195</v>
      </c>
      <c r="E1853" s="137" t="s">
        <v>1594</v>
      </c>
      <c r="F1853" s="138" t="s">
        <v>1595</v>
      </c>
      <c r="G1853" s="139" t="s">
        <v>378</v>
      </c>
      <c r="H1853" s="140">
        <v>2</v>
      </c>
      <c r="I1853" s="141"/>
      <c r="J1853" s="142">
        <f>ROUND(I1853*H1853,2)</f>
        <v>0</v>
      </c>
      <c r="K1853" s="138" t="s">
        <v>305</v>
      </c>
      <c r="L1853" s="32"/>
      <c r="M1853" s="143" t="s">
        <v>1</v>
      </c>
      <c r="N1853" s="144" t="s">
        <v>41</v>
      </c>
      <c r="P1853" s="145">
        <f>O1853*H1853</f>
        <v>0</v>
      </c>
      <c r="Q1853" s="145">
        <v>0</v>
      </c>
      <c r="R1853" s="145">
        <f>Q1853*H1853</f>
        <v>0</v>
      </c>
      <c r="S1853" s="145">
        <v>1E-3</v>
      </c>
      <c r="T1853" s="146">
        <f>S1853*H1853</f>
        <v>2E-3</v>
      </c>
      <c r="AR1853" s="147" t="s">
        <v>224</v>
      </c>
      <c r="AT1853" s="147" t="s">
        <v>195</v>
      </c>
      <c r="AU1853" s="147" t="s">
        <v>85</v>
      </c>
      <c r="AY1853" s="17" t="s">
        <v>191</v>
      </c>
      <c r="BE1853" s="148">
        <f>IF(N1853="základní",J1853,0)</f>
        <v>0</v>
      </c>
      <c r="BF1853" s="148">
        <f>IF(N1853="snížená",J1853,0)</f>
        <v>0</v>
      </c>
      <c r="BG1853" s="148">
        <f>IF(N1853="zákl. přenesená",J1853,0)</f>
        <v>0</v>
      </c>
      <c r="BH1853" s="148">
        <f>IF(N1853="sníž. přenesená",J1853,0)</f>
        <v>0</v>
      </c>
      <c r="BI1853" s="148">
        <f>IF(N1853="nulová",J1853,0)</f>
        <v>0</v>
      </c>
      <c r="BJ1853" s="17" t="s">
        <v>83</v>
      </c>
      <c r="BK1853" s="148">
        <f>ROUND(I1853*H1853,2)</f>
        <v>0</v>
      </c>
      <c r="BL1853" s="17" t="s">
        <v>224</v>
      </c>
      <c r="BM1853" s="147" t="s">
        <v>1596</v>
      </c>
    </row>
    <row r="1854" spans="2:65" s="12" customFormat="1">
      <c r="B1854" s="153"/>
      <c r="D1854" s="154" t="s">
        <v>205</v>
      </c>
      <c r="E1854" s="155" t="s">
        <v>1</v>
      </c>
      <c r="F1854" s="156" t="s">
        <v>470</v>
      </c>
      <c r="H1854" s="155" t="s">
        <v>1</v>
      </c>
      <c r="I1854" s="157"/>
      <c r="L1854" s="153"/>
      <c r="M1854" s="158"/>
      <c r="T1854" s="159"/>
      <c r="AT1854" s="155" t="s">
        <v>205</v>
      </c>
      <c r="AU1854" s="155" t="s">
        <v>85</v>
      </c>
      <c r="AV1854" s="12" t="s">
        <v>83</v>
      </c>
      <c r="AW1854" s="12" t="s">
        <v>34</v>
      </c>
      <c r="AX1854" s="12" t="s">
        <v>76</v>
      </c>
      <c r="AY1854" s="155" t="s">
        <v>191</v>
      </c>
    </row>
    <row r="1855" spans="2:65" s="12" customFormat="1">
      <c r="B1855" s="153"/>
      <c r="D1855" s="154" t="s">
        <v>205</v>
      </c>
      <c r="E1855" s="155" t="s">
        <v>1</v>
      </c>
      <c r="F1855" s="156" t="s">
        <v>207</v>
      </c>
      <c r="H1855" s="155" t="s">
        <v>1</v>
      </c>
      <c r="I1855" s="157"/>
      <c r="L1855" s="153"/>
      <c r="M1855" s="158"/>
      <c r="T1855" s="159"/>
      <c r="AT1855" s="155" t="s">
        <v>205</v>
      </c>
      <c r="AU1855" s="155" t="s">
        <v>85</v>
      </c>
      <c r="AV1855" s="12" t="s">
        <v>83</v>
      </c>
      <c r="AW1855" s="12" t="s">
        <v>34</v>
      </c>
      <c r="AX1855" s="12" t="s">
        <v>76</v>
      </c>
      <c r="AY1855" s="155" t="s">
        <v>191</v>
      </c>
    </row>
    <row r="1856" spans="2:65" s="12" customFormat="1">
      <c r="B1856" s="153"/>
      <c r="D1856" s="154" t="s">
        <v>205</v>
      </c>
      <c r="E1856" s="155" t="s">
        <v>1</v>
      </c>
      <c r="F1856" s="156" t="s">
        <v>208</v>
      </c>
      <c r="H1856" s="155" t="s">
        <v>1</v>
      </c>
      <c r="I1856" s="157"/>
      <c r="L1856" s="153"/>
      <c r="M1856" s="158"/>
      <c r="T1856" s="159"/>
      <c r="AT1856" s="155" t="s">
        <v>205</v>
      </c>
      <c r="AU1856" s="155" t="s">
        <v>85</v>
      </c>
      <c r="AV1856" s="12" t="s">
        <v>83</v>
      </c>
      <c r="AW1856" s="12" t="s">
        <v>34</v>
      </c>
      <c r="AX1856" s="12" t="s">
        <v>76</v>
      </c>
      <c r="AY1856" s="155" t="s">
        <v>191</v>
      </c>
    </row>
    <row r="1857" spans="2:65" s="13" customFormat="1">
      <c r="B1857" s="160"/>
      <c r="D1857" s="154" t="s">
        <v>205</v>
      </c>
      <c r="E1857" s="161" t="s">
        <v>1</v>
      </c>
      <c r="F1857" s="162" t="s">
        <v>1597</v>
      </c>
      <c r="H1857" s="163">
        <v>2</v>
      </c>
      <c r="I1857" s="164"/>
      <c r="L1857" s="160"/>
      <c r="M1857" s="165"/>
      <c r="T1857" s="166"/>
      <c r="AT1857" s="161" t="s">
        <v>205</v>
      </c>
      <c r="AU1857" s="161" t="s">
        <v>85</v>
      </c>
      <c r="AV1857" s="13" t="s">
        <v>85</v>
      </c>
      <c r="AW1857" s="13" t="s">
        <v>34</v>
      </c>
      <c r="AX1857" s="13" t="s">
        <v>83</v>
      </c>
      <c r="AY1857" s="161" t="s">
        <v>191</v>
      </c>
    </row>
    <row r="1858" spans="2:65" s="1" customFormat="1" ht="26.45" customHeight="1">
      <c r="B1858" s="32"/>
      <c r="C1858" s="136" t="s">
        <v>1598</v>
      </c>
      <c r="D1858" s="136" t="s">
        <v>195</v>
      </c>
      <c r="E1858" s="137" t="s">
        <v>1599</v>
      </c>
      <c r="F1858" s="138" t="s">
        <v>1600</v>
      </c>
      <c r="G1858" s="139" t="s">
        <v>1588</v>
      </c>
      <c r="H1858" s="191"/>
      <c r="I1858" s="141"/>
      <c r="J1858" s="142">
        <f>ROUND(I1858*H1858,2)</f>
        <v>0</v>
      </c>
      <c r="K1858" s="138" t="s">
        <v>199</v>
      </c>
      <c r="L1858" s="32"/>
      <c r="M1858" s="143" t="s">
        <v>1</v>
      </c>
      <c r="N1858" s="144" t="s">
        <v>41</v>
      </c>
      <c r="P1858" s="145">
        <f>O1858*H1858</f>
        <v>0</v>
      </c>
      <c r="Q1858" s="145">
        <v>0</v>
      </c>
      <c r="R1858" s="145">
        <f>Q1858*H1858</f>
        <v>0</v>
      </c>
      <c r="S1858" s="145">
        <v>0</v>
      </c>
      <c r="T1858" s="146">
        <f>S1858*H1858</f>
        <v>0</v>
      </c>
      <c r="AR1858" s="147" t="s">
        <v>224</v>
      </c>
      <c r="AT1858" s="147" t="s">
        <v>195</v>
      </c>
      <c r="AU1858" s="147" t="s">
        <v>85</v>
      </c>
      <c r="AY1858" s="17" t="s">
        <v>191</v>
      </c>
      <c r="BE1858" s="148">
        <f>IF(N1858="základní",J1858,0)</f>
        <v>0</v>
      </c>
      <c r="BF1858" s="148">
        <f>IF(N1858="snížená",J1858,0)</f>
        <v>0</v>
      </c>
      <c r="BG1858" s="148">
        <f>IF(N1858="zákl. přenesená",J1858,0)</f>
        <v>0</v>
      </c>
      <c r="BH1858" s="148">
        <f>IF(N1858="sníž. přenesená",J1858,0)</f>
        <v>0</v>
      </c>
      <c r="BI1858" s="148">
        <f>IF(N1858="nulová",J1858,0)</f>
        <v>0</v>
      </c>
      <c r="BJ1858" s="17" t="s">
        <v>83</v>
      </c>
      <c r="BK1858" s="148">
        <f>ROUND(I1858*H1858,2)</f>
        <v>0</v>
      </c>
      <c r="BL1858" s="17" t="s">
        <v>224</v>
      </c>
      <c r="BM1858" s="147" t="s">
        <v>1601</v>
      </c>
    </row>
    <row r="1859" spans="2:65" s="1" customFormat="1">
      <c r="B1859" s="32"/>
      <c r="D1859" s="149" t="s">
        <v>203</v>
      </c>
      <c r="F1859" s="150" t="s">
        <v>1602</v>
      </c>
      <c r="I1859" s="151"/>
      <c r="L1859" s="32"/>
      <c r="M1859" s="152"/>
      <c r="T1859" s="56"/>
      <c r="AT1859" s="17" t="s">
        <v>203</v>
      </c>
      <c r="AU1859" s="17" t="s">
        <v>85</v>
      </c>
    </row>
    <row r="1860" spans="2:65" s="11" customFormat="1" ht="20.85" customHeight="1">
      <c r="B1860" s="124"/>
      <c r="D1860" s="125" t="s">
        <v>75</v>
      </c>
      <c r="E1860" s="134" t="s">
        <v>1603</v>
      </c>
      <c r="F1860" s="134" t="s">
        <v>1604</v>
      </c>
      <c r="I1860" s="127"/>
      <c r="J1860" s="135">
        <f>BK1860</f>
        <v>0</v>
      </c>
      <c r="L1860" s="124"/>
      <c r="M1860" s="129"/>
      <c r="P1860" s="130">
        <f>SUM(P1861:P1881)</f>
        <v>0</v>
      </c>
      <c r="R1860" s="130">
        <f>SUM(R1861:R1881)</f>
        <v>0</v>
      </c>
      <c r="T1860" s="131">
        <f>SUM(T1861:T1881)</f>
        <v>0</v>
      </c>
      <c r="AR1860" s="125" t="s">
        <v>83</v>
      </c>
      <c r="AT1860" s="132" t="s">
        <v>75</v>
      </c>
      <c r="AU1860" s="132" t="s">
        <v>85</v>
      </c>
      <c r="AY1860" s="125" t="s">
        <v>191</v>
      </c>
      <c r="BK1860" s="133">
        <f>SUM(BK1861:BK1881)</f>
        <v>0</v>
      </c>
    </row>
    <row r="1861" spans="2:65" s="1" customFormat="1" ht="40.9" customHeight="1">
      <c r="B1861" s="32"/>
      <c r="C1861" s="136" t="s">
        <v>1605</v>
      </c>
      <c r="D1861" s="136" t="s">
        <v>195</v>
      </c>
      <c r="E1861" s="137" t="s">
        <v>1606</v>
      </c>
      <c r="F1861" s="138" t="s">
        <v>1607</v>
      </c>
      <c r="G1861" s="139" t="s">
        <v>1608</v>
      </c>
      <c r="H1861" s="140">
        <v>1</v>
      </c>
      <c r="I1861" s="141"/>
      <c r="J1861" s="142">
        <f>ROUND(I1861*H1861,2)</f>
        <v>0</v>
      </c>
      <c r="K1861" s="138" t="s">
        <v>1</v>
      </c>
      <c r="L1861" s="32"/>
      <c r="M1861" s="143" t="s">
        <v>1</v>
      </c>
      <c r="N1861" s="144" t="s">
        <v>41</v>
      </c>
      <c r="P1861" s="145">
        <f>O1861*H1861</f>
        <v>0</v>
      </c>
      <c r="Q1861" s="145">
        <v>0</v>
      </c>
      <c r="R1861" s="145">
        <f>Q1861*H1861</f>
        <v>0</v>
      </c>
      <c r="S1861" s="145">
        <v>0</v>
      </c>
      <c r="T1861" s="146">
        <f>S1861*H1861</f>
        <v>0</v>
      </c>
      <c r="AR1861" s="147" t="s">
        <v>224</v>
      </c>
      <c r="AT1861" s="147" t="s">
        <v>195</v>
      </c>
      <c r="AU1861" s="147" t="s">
        <v>201</v>
      </c>
      <c r="AY1861" s="17" t="s">
        <v>191</v>
      </c>
      <c r="BE1861" s="148">
        <f>IF(N1861="základní",J1861,0)</f>
        <v>0</v>
      </c>
      <c r="BF1861" s="148">
        <f>IF(N1861="snížená",J1861,0)</f>
        <v>0</v>
      </c>
      <c r="BG1861" s="148">
        <f>IF(N1861="zákl. přenesená",J1861,0)</f>
        <v>0</v>
      </c>
      <c r="BH1861" s="148">
        <f>IF(N1861="sníž. přenesená",J1861,0)</f>
        <v>0</v>
      </c>
      <c r="BI1861" s="148">
        <f>IF(N1861="nulová",J1861,0)</f>
        <v>0</v>
      </c>
      <c r="BJ1861" s="17" t="s">
        <v>83</v>
      </c>
      <c r="BK1861" s="148">
        <f>ROUND(I1861*H1861,2)</f>
        <v>0</v>
      </c>
      <c r="BL1861" s="17" t="s">
        <v>224</v>
      </c>
      <c r="BM1861" s="147" t="s">
        <v>1609</v>
      </c>
    </row>
    <row r="1862" spans="2:65" s="1" customFormat="1" ht="40.9" customHeight="1">
      <c r="B1862" s="32"/>
      <c r="C1862" s="136" t="s">
        <v>1610</v>
      </c>
      <c r="D1862" s="136" t="s">
        <v>195</v>
      </c>
      <c r="E1862" s="137" t="s">
        <v>1611</v>
      </c>
      <c r="F1862" s="138" t="s">
        <v>1612</v>
      </c>
      <c r="G1862" s="139" t="s">
        <v>1608</v>
      </c>
      <c r="H1862" s="140">
        <v>1</v>
      </c>
      <c r="I1862" s="141"/>
      <c r="J1862" s="142">
        <f>ROUND(I1862*H1862,2)</f>
        <v>0</v>
      </c>
      <c r="K1862" s="138" t="s">
        <v>1</v>
      </c>
      <c r="L1862" s="32"/>
      <c r="M1862" s="143" t="s">
        <v>1</v>
      </c>
      <c r="N1862" s="144" t="s">
        <v>41</v>
      </c>
      <c r="P1862" s="145">
        <f>O1862*H1862</f>
        <v>0</v>
      </c>
      <c r="Q1862" s="145">
        <v>0</v>
      </c>
      <c r="R1862" s="145">
        <f>Q1862*H1862</f>
        <v>0</v>
      </c>
      <c r="S1862" s="145">
        <v>0</v>
      </c>
      <c r="T1862" s="146">
        <f>S1862*H1862</f>
        <v>0</v>
      </c>
      <c r="AR1862" s="147" t="s">
        <v>224</v>
      </c>
      <c r="AT1862" s="147" t="s">
        <v>195</v>
      </c>
      <c r="AU1862" s="147" t="s">
        <v>201</v>
      </c>
      <c r="AY1862" s="17" t="s">
        <v>191</v>
      </c>
      <c r="BE1862" s="148">
        <f>IF(N1862="základní",J1862,0)</f>
        <v>0</v>
      </c>
      <c r="BF1862" s="148">
        <f>IF(N1862="snížená",J1862,0)</f>
        <v>0</v>
      </c>
      <c r="BG1862" s="148">
        <f>IF(N1862="zákl. přenesená",J1862,0)</f>
        <v>0</v>
      </c>
      <c r="BH1862" s="148">
        <f>IF(N1862="sníž. přenesená",J1862,0)</f>
        <v>0</v>
      </c>
      <c r="BI1862" s="148">
        <f>IF(N1862="nulová",J1862,0)</f>
        <v>0</v>
      </c>
      <c r="BJ1862" s="17" t="s">
        <v>83</v>
      </c>
      <c r="BK1862" s="148">
        <f>ROUND(I1862*H1862,2)</f>
        <v>0</v>
      </c>
      <c r="BL1862" s="17" t="s">
        <v>224</v>
      </c>
      <c r="BM1862" s="147" t="s">
        <v>1613</v>
      </c>
    </row>
    <row r="1863" spans="2:65" s="1" customFormat="1" ht="40.9" customHeight="1">
      <c r="B1863" s="32"/>
      <c r="C1863" s="136" t="s">
        <v>1614</v>
      </c>
      <c r="D1863" s="136" t="s">
        <v>195</v>
      </c>
      <c r="E1863" s="137" t="s">
        <v>1615</v>
      </c>
      <c r="F1863" s="138" t="s">
        <v>1616</v>
      </c>
      <c r="G1863" s="139" t="s">
        <v>1608</v>
      </c>
      <c r="H1863" s="140">
        <v>1</v>
      </c>
      <c r="I1863" s="141"/>
      <c r="J1863" s="142">
        <f>ROUND(I1863*H1863,2)</f>
        <v>0</v>
      </c>
      <c r="K1863" s="138" t="s">
        <v>1</v>
      </c>
      <c r="L1863" s="32"/>
      <c r="M1863" s="143" t="s">
        <v>1</v>
      </c>
      <c r="N1863" s="144" t="s">
        <v>41</v>
      </c>
      <c r="P1863" s="145">
        <f>O1863*H1863</f>
        <v>0</v>
      </c>
      <c r="Q1863" s="145">
        <v>0</v>
      </c>
      <c r="R1863" s="145">
        <f>Q1863*H1863</f>
        <v>0</v>
      </c>
      <c r="S1863" s="145">
        <v>0</v>
      </c>
      <c r="T1863" s="146">
        <f>S1863*H1863</f>
        <v>0</v>
      </c>
      <c r="AR1863" s="147" t="s">
        <v>224</v>
      </c>
      <c r="AT1863" s="147" t="s">
        <v>195</v>
      </c>
      <c r="AU1863" s="147" t="s">
        <v>201</v>
      </c>
      <c r="AY1863" s="17" t="s">
        <v>191</v>
      </c>
      <c r="BE1863" s="148">
        <f>IF(N1863="základní",J1863,0)</f>
        <v>0</v>
      </c>
      <c r="BF1863" s="148">
        <f>IF(N1863="snížená",J1863,0)</f>
        <v>0</v>
      </c>
      <c r="BG1863" s="148">
        <f>IF(N1863="zákl. přenesená",J1863,0)</f>
        <v>0</v>
      </c>
      <c r="BH1863" s="148">
        <f>IF(N1863="sníž. přenesená",J1863,0)</f>
        <v>0</v>
      </c>
      <c r="BI1863" s="148">
        <f>IF(N1863="nulová",J1863,0)</f>
        <v>0</v>
      </c>
      <c r="BJ1863" s="17" t="s">
        <v>83</v>
      </c>
      <c r="BK1863" s="148">
        <f>ROUND(I1863*H1863,2)</f>
        <v>0</v>
      </c>
      <c r="BL1863" s="17" t="s">
        <v>224</v>
      </c>
      <c r="BM1863" s="147" t="s">
        <v>1617</v>
      </c>
    </row>
    <row r="1864" spans="2:65" s="1" customFormat="1" ht="40.9" customHeight="1">
      <c r="B1864" s="32"/>
      <c r="C1864" s="136" t="s">
        <v>1618</v>
      </c>
      <c r="D1864" s="136" t="s">
        <v>195</v>
      </c>
      <c r="E1864" s="137" t="s">
        <v>1619</v>
      </c>
      <c r="F1864" s="138" t="s">
        <v>1620</v>
      </c>
      <c r="G1864" s="139" t="s">
        <v>1608</v>
      </c>
      <c r="H1864" s="140">
        <v>1</v>
      </c>
      <c r="I1864" s="141"/>
      <c r="J1864" s="142">
        <f>ROUND(I1864*H1864,2)</f>
        <v>0</v>
      </c>
      <c r="K1864" s="138" t="s">
        <v>1</v>
      </c>
      <c r="L1864" s="32"/>
      <c r="M1864" s="143" t="s">
        <v>1</v>
      </c>
      <c r="N1864" s="144" t="s">
        <v>41</v>
      </c>
      <c r="P1864" s="145">
        <f>O1864*H1864</f>
        <v>0</v>
      </c>
      <c r="Q1864" s="145">
        <v>0</v>
      </c>
      <c r="R1864" s="145">
        <f>Q1864*H1864</f>
        <v>0</v>
      </c>
      <c r="S1864" s="145">
        <v>0</v>
      </c>
      <c r="T1864" s="146">
        <f>S1864*H1864</f>
        <v>0</v>
      </c>
      <c r="AR1864" s="147" t="s">
        <v>224</v>
      </c>
      <c r="AT1864" s="147" t="s">
        <v>195</v>
      </c>
      <c r="AU1864" s="147" t="s">
        <v>201</v>
      </c>
      <c r="AY1864" s="17" t="s">
        <v>191</v>
      </c>
      <c r="BE1864" s="148">
        <f>IF(N1864="základní",J1864,0)</f>
        <v>0</v>
      </c>
      <c r="BF1864" s="148">
        <f>IF(N1864="snížená",J1864,0)</f>
        <v>0</v>
      </c>
      <c r="BG1864" s="148">
        <f>IF(N1864="zákl. přenesená",J1864,0)</f>
        <v>0</v>
      </c>
      <c r="BH1864" s="148">
        <f>IF(N1864="sníž. přenesená",J1864,0)</f>
        <v>0</v>
      </c>
      <c r="BI1864" s="148">
        <f>IF(N1864="nulová",J1864,0)</f>
        <v>0</v>
      </c>
      <c r="BJ1864" s="17" t="s">
        <v>83</v>
      </c>
      <c r="BK1864" s="148">
        <f>ROUND(I1864*H1864,2)</f>
        <v>0</v>
      </c>
      <c r="BL1864" s="17" t="s">
        <v>224</v>
      </c>
      <c r="BM1864" s="147" t="s">
        <v>1621</v>
      </c>
    </row>
    <row r="1865" spans="2:65" s="1" customFormat="1" ht="40.9" customHeight="1">
      <c r="B1865" s="32"/>
      <c r="C1865" s="136" t="s">
        <v>1622</v>
      </c>
      <c r="D1865" s="136" t="s">
        <v>195</v>
      </c>
      <c r="E1865" s="137" t="s">
        <v>1623</v>
      </c>
      <c r="F1865" s="138" t="s">
        <v>1624</v>
      </c>
      <c r="G1865" s="139" t="s">
        <v>1608</v>
      </c>
      <c r="H1865" s="140">
        <v>1</v>
      </c>
      <c r="I1865" s="141"/>
      <c r="J1865" s="142">
        <f>ROUND(I1865*H1865,2)</f>
        <v>0</v>
      </c>
      <c r="K1865" s="138" t="s">
        <v>1</v>
      </c>
      <c r="L1865" s="32"/>
      <c r="M1865" s="143" t="s">
        <v>1</v>
      </c>
      <c r="N1865" s="144" t="s">
        <v>41</v>
      </c>
      <c r="P1865" s="145">
        <f>O1865*H1865</f>
        <v>0</v>
      </c>
      <c r="Q1865" s="145">
        <v>0</v>
      </c>
      <c r="R1865" s="145">
        <f>Q1865*H1865</f>
        <v>0</v>
      </c>
      <c r="S1865" s="145">
        <v>0</v>
      </c>
      <c r="T1865" s="146">
        <f>S1865*H1865</f>
        <v>0</v>
      </c>
      <c r="AR1865" s="147" t="s">
        <v>224</v>
      </c>
      <c r="AT1865" s="147" t="s">
        <v>195</v>
      </c>
      <c r="AU1865" s="147" t="s">
        <v>201</v>
      </c>
      <c r="AY1865" s="17" t="s">
        <v>191</v>
      </c>
      <c r="BE1865" s="148">
        <f>IF(N1865="základní",J1865,0)</f>
        <v>0</v>
      </c>
      <c r="BF1865" s="148">
        <f>IF(N1865="snížená",J1865,0)</f>
        <v>0</v>
      </c>
      <c r="BG1865" s="148">
        <f>IF(N1865="zákl. přenesená",J1865,0)</f>
        <v>0</v>
      </c>
      <c r="BH1865" s="148">
        <f>IF(N1865="sníž. přenesená",J1865,0)</f>
        <v>0</v>
      </c>
      <c r="BI1865" s="148">
        <f>IF(N1865="nulová",J1865,0)</f>
        <v>0</v>
      </c>
      <c r="BJ1865" s="17" t="s">
        <v>83</v>
      </c>
      <c r="BK1865" s="148">
        <f>ROUND(I1865*H1865,2)</f>
        <v>0</v>
      </c>
      <c r="BL1865" s="17" t="s">
        <v>224</v>
      </c>
      <c r="BM1865" s="147" t="s">
        <v>1625</v>
      </c>
    </row>
    <row r="1866" spans="2:65" s="1" customFormat="1" ht="40.9" customHeight="1">
      <c r="B1866" s="32"/>
      <c r="C1866" s="136" t="s">
        <v>1626</v>
      </c>
      <c r="D1866" s="136" t="s">
        <v>195</v>
      </c>
      <c r="E1866" s="137" t="s">
        <v>1627</v>
      </c>
      <c r="F1866" s="138" t="s">
        <v>1628</v>
      </c>
      <c r="G1866" s="139" t="s">
        <v>1608</v>
      </c>
      <c r="H1866" s="140">
        <v>1</v>
      </c>
      <c r="I1866" s="141"/>
      <c r="J1866" s="142">
        <f>ROUND(I1866*H1866,2)</f>
        <v>0</v>
      </c>
      <c r="K1866" s="138" t="s">
        <v>1</v>
      </c>
      <c r="L1866" s="32"/>
      <c r="M1866" s="143" t="s">
        <v>1</v>
      </c>
      <c r="N1866" s="144" t="s">
        <v>41</v>
      </c>
      <c r="P1866" s="145">
        <f>O1866*H1866</f>
        <v>0</v>
      </c>
      <c r="Q1866" s="145">
        <v>0</v>
      </c>
      <c r="R1866" s="145">
        <f>Q1866*H1866</f>
        <v>0</v>
      </c>
      <c r="S1866" s="145">
        <v>0</v>
      </c>
      <c r="T1866" s="146">
        <f>S1866*H1866</f>
        <v>0</v>
      </c>
      <c r="AR1866" s="147" t="s">
        <v>224</v>
      </c>
      <c r="AT1866" s="147" t="s">
        <v>195</v>
      </c>
      <c r="AU1866" s="147" t="s">
        <v>201</v>
      </c>
      <c r="AY1866" s="17" t="s">
        <v>191</v>
      </c>
      <c r="BE1866" s="148">
        <f>IF(N1866="základní",J1866,0)</f>
        <v>0</v>
      </c>
      <c r="BF1866" s="148">
        <f>IF(N1866="snížená",J1866,0)</f>
        <v>0</v>
      </c>
      <c r="BG1866" s="148">
        <f>IF(N1866="zákl. přenesená",J1866,0)</f>
        <v>0</v>
      </c>
      <c r="BH1866" s="148">
        <f>IF(N1866="sníž. přenesená",J1866,0)</f>
        <v>0</v>
      </c>
      <c r="BI1866" s="148">
        <f>IF(N1866="nulová",J1866,0)</f>
        <v>0</v>
      </c>
      <c r="BJ1866" s="17" t="s">
        <v>83</v>
      </c>
      <c r="BK1866" s="148">
        <f>ROUND(I1866*H1866,2)</f>
        <v>0</v>
      </c>
      <c r="BL1866" s="17" t="s">
        <v>224</v>
      </c>
      <c r="BM1866" s="147" t="s">
        <v>1629</v>
      </c>
    </row>
    <row r="1867" spans="2:65" s="1" customFormat="1" ht="40.9" customHeight="1">
      <c r="B1867" s="32"/>
      <c r="C1867" s="136" t="s">
        <v>1630</v>
      </c>
      <c r="D1867" s="136" t="s">
        <v>195</v>
      </c>
      <c r="E1867" s="137" t="s">
        <v>1631</v>
      </c>
      <c r="F1867" s="138" t="s">
        <v>1632</v>
      </c>
      <c r="G1867" s="139" t="s">
        <v>1608</v>
      </c>
      <c r="H1867" s="140">
        <v>1</v>
      </c>
      <c r="I1867" s="141"/>
      <c r="J1867" s="142">
        <f>ROUND(I1867*H1867,2)</f>
        <v>0</v>
      </c>
      <c r="K1867" s="138" t="s">
        <v>1</v>
      </c>
      <c r="L1867" s="32"/>
      <c r="M1867" s="143" t="s">
        <v>1</v>
      </c>
      <c r="N1867" s="144" t="s">
        <v>41</v>
      </c>
      <c r="P1867" s="145">
        <f>O1867*H1867</f>
        <v>0</v>
      </c>
      <c r="Q1867" s="145">
        <v>0</v>
      </c>
      <c r="R1867" s="145">
        <f>Q1867*H1867</f>
        <v>0</v>
      </c>
      <c r="S1867" s="145">
        <v>0</v>
      </c>
      <c r="T1867" s="146">
        <f>S1867*H1867</f>
        <v>0</v>
      </c>
      <c r="AR1867" s="147" t="s">
        <v>224</v>
      </c>
      <c r="AT1867" s="147" t="s">
        <v>195</v>
      </c>
      <c r="AU1867" s="147" t="s">
        <v>201</v>
      </c>
      <c r="AY1867" s="17" t="s">
        <v>191</v>
      </c>
      <c r="BE1867" s="148">
        <f>IF(N1867="základní",J1867,0)</f>
        <v>0</v>
      </c>
      <c r="BF1867" s="148">
        <f>IF(N1867="snížená",J1867,0)</f>
        <v>0</v>
      </c>
      <c r="BG1867" s="148">
        <f>IF(N1867="zákl. přenesená",J1867,0)</f>
        <v>0</v>
      </c>
      <c r="BH1867" s="148">
        <f>IF(N1867="sníž. přenesená",J1867,0)</f>
        <v>0</v>
      </c>
      <c r="BI1867" s="148">
        <f>IF(N1867="nulová",J1867,0)</f>
        <v>0</v>
      </c>
      <c r="BJ1867" s="17" t="s">
        <v>83</v>
      </c>
      <c r="BK1867" s="148">
        <f>ROUND(I1867*H1867,2)</f>
        <v>0</v>
      </c>
      <c r="BL1867" s="17" t="s">
        <v>224</v>
      </c>
      <c r="BM1867" s="147" t="s">
        <v>1633</v>
      </c>
    </row>
    <row r="1868" spans="2:65" s="1" customFormat="1" ht="40.9" customHeight="1">
      <c r="B1868" s="32"/>
      <c r="C1868" s="136" t="s">
        <v>1634</v>
      </c>
      <c r="D1868" s="136" t="s">
        <v>195</v>
      </c>
      <c r="E1868" s="137" t="s">
        <v>1635</v>
      </c>
      <c r="F1868" s="138" t="s">
        <v>1636</v>
      </c>
      <c r="G1868" s="139" t="s">
        <v>1608</v>
      </c>
      <c r="H1868" s="140">
        <v>1</v>
      </c>
      <c r="I1868" s="141"/>
      <c r="J1868" s="142">
        <f>ROUND(I1868*H1868,2)</f>
        <v>0</v>
      </c>
      <c r="K1868" s="138" t="s">
        <v>1</v>
      </c>
      <c r="L1868" s="32"/>
      <c r="M1868" s="143" t="s">
        <v>1</v>
      </c>
      <c r="N1868" s="144" t="s">
        <v>41</v>
      </c>
      <c r="P1868" s="145">
        <f>O1868*H1868</f>
        <v>0</v>
      </c>
      <c r="Q1868" s="145">
        <v>0</v>
      </c>
      <c r="R1868" s="145">
        <f>Q1868*H1868</f>
        <v>0</v>
      </c>
      <c r="S1868" s="145">
        <v>0</v>
      </c>
      <c r="T1868" s="146">
        <f>S1868*H1868</f>
        <v>0</v>
      </c>
      <c r="AR1868" s="147" t="s">
        <v>224</v>
      </c>
      <c r="AT1868" s="147" t="s">
        <v>195</v>
      </c>
      <c r="AU1868" s="147" t="s">
        <v>201</v>
      </c>
      <c r="AY1868" s="17" t="s">
        <v>191</v>
      </c>
      <c r="BE1868" s="148">
        <f>IF(N1868="základní",J1868,0)</f>
        <v>0</v>
      </c>
      <c r="BF1868" s="148">
        <f>IF(N1868="snížená",J1868,0)</f>
        <v>0</v>
      </c>
      <c r="BG1868" s="148">
        <f>IF(N1868="zákl. přenesená",J1868,0)</f>
        <v>0</v>
      </c>
      <c r="BH1868" s="148">
        <f>IF(N1868="sníž. přenesená",J1868,0)</f>
        <v>0</v>
      </c>
      <c r="BI1868" s="148">
        <f>IF(N1868="nulová",J1868,0)</f>
        <v>0</v>
      </c>
      <c r="BJ1868" s="17" t="s">
        <v>83</v>
      </c>
      <c r="BK1868" s="148">
        <f>ROUND(I1868*H1868,2)</f>
        <v>0</v>
      </c>
      <c r="BL1868" s="17" t="s">
        <v>224</v>
      </c>
      <c r="BM1868" s="147" t="s">
        <v>1637</v>
      </c>
    </row>
    <row r="1869" spans="2:65" s="1" customFormat="1" ht="40.9" customHeight="1">
      <c r="B1869" s="32"/>
      <c r="C1869" s="136" t="s">
        <v>1638</v>
      </c>
      <c r="D1869" s="136" t="s">
        <v>195</v>
      </c>
      <c r="E1869" s="137" t="s">
        <v>1639</v>
      </c>
      <c r="F1869" s="138" t="s">
        <v>1640</v>
      </c>
      <c r="G1869" s="139" t="s">
        <v>1608</v>
      </c>
      <c r="H1869" s="140">
        <v>1</v>
      </c>
      <c r="I1869" s="141"/>
      <c r="J1869" s="142">
        <f>ROUND(I1869*H1869,2)</f>
        <v>0</v>
      </c>
      <c r="K1869" s="138" t="s">
        <v>1</v>
      </c>
      <c r="L1869" s="32"/>
      <c r="M1869" s="143" t="s">
        <v>1</v>
      </c>
      <c r="N1869" s="144" t="s">
        <v>41</v>
      </c>
      <c r="P1869" s="145">
        <f>O1869*H1869</f>
        <v>0</v>
      </c>
      <c r="Q1869" s="145">
        <v>0</v>
      </c>
      <c r="R1869" s="145">
        <f>Q1869*H1869</f>
        <v>0</v>
      </c>
      <c r="S1869" s="145">
        <v>0</v>
      </c>
      <c r="T1869" s="146">
        <f>S1869*H1869</f>
        <v>0</v>
      </c>
      <c r="AR1869" s="147" t="s">
        <v>224</v>
      </c>
      <c r="AT1869" s="147" t="s">
        <v>195</v>
      </c>
      <c r="AU1869" s="147" t="s">
        <v>201</v>
      </c>
      <c r="AY1869" s="17" t="s">
        <v>191</v>
      </c>
      <c r="BE1869" s="148">
        <f>IF(N1869="základní",J1869,0)</f>
        <v>0</v>
      </c>
      <c r="BF1869" s="148">
        <f>IF(N1869="snížená",J1869,0)</f>
        <v>0</v>
      </c>
      <c r="BG1869" s="148">
        <f>IF(N1869="zákl. přenesená",J1869,0)</f>
        <v>0</v>
      </c>
      <c r="BH1869" s="148">
        <f>IF(N1869="sníž. přenesená",J1869,0)</f>
        <v>0</v>
      </c>
      <c r="BI1869" s="148">
        <f>IF(N1869="nulová",J1869,0)</f>
        <v>0</v>
      </c>
      <c r="BJ1869" s="17" t="s">
        <v>83</v>
      </c>
      <c r="BK1869" s="148">
        <f>ROUND(I1869*H1869,2)</f>
        <v>0</v>
      </c>
      <c r="BL1869" s="17" t="s">
        <v>224</v>
      </c>
      <c r="BM1869" s="147" t="s">
        <v>1641</v>
      </c>
    </row>
    <row r="1870" spans="2:65" s="1" customFormat="1" ht="40.9" customHeight="1">
      <c r="B1870" s="32"/>
      <c r="C1870" s="136" t="s">
        <v>1642</v>
      </c>
      <c r="D1870" s="136" t="s">
        <v>195</v>
      </c>
      <c r="E1870" s="137" t="s">
        <v>1643</v>
      </c>
      <c r="F1870" s="138" t="s">
        <v>1644</v>
      </c>
      <c r="G1870" s="139" t="s">
        <v>1608</v>
      </c>
      <c r="H1870" s="140">
        <v>1</v>
      </c>
      <c r="I1870" s="141"/>
      <c r="J1870" s="142">
        <f>ROUND(I1870*H1870,2)</f>
        <v>0</v>
      </c>
      <c r="K1870" s="138" t="s">
        <v>1</v>
      </c>
      <c r="L1870" s="32"/>
      <c r="M1870" s="143" t="s">
        <v>1</v>
      </c>
      <c r="N1870" s="144" t="s">
        <v>41</v>
      </c>
      <c r="P1870" s="145">
        <f>O1870*H1870</f>
        <v>0</v>
      </c>
      <c r="Q1870" s="145">
        <v>0</v>
      </c>
      <c r="R1870" s="145">
        <f>Q1870*H1870</f>
        <v>0</v>
      </c>
      <c r="S1870" s="145">
        <v>0</v>
      </c>
      <c r="T1870" s="146">
        <f>S1870*H1870</f>
        <v>0</v>
      </c>
      <c r="AR1870" s="147" t="s">
        <v>224</v>
      </c>
      <c r="AT1870" s="147" t="s">
        <v>195</v>
      </c>
      <c r="AU1870" s="147" t="s">
        <v>201</v>
      </c>
      <c r="AY1870" s="17" t="s">
        <v>191</v>
      </c>
      <c r="BE1870" s="148">
        <f>IF(N1870="základní",J1870,0)</f>
        <v>0</v>
      </c>
      <c r="BF1870" s="148">
        <f>IF(N1870="snížená",J1870,0)</f>
        <v>0</v>
      </c>
      <c r="BG1870" s="148">
        <f>IF(N1870="zákl. přenesená",J1870,0)</f>
        <v>0</v>
      </c>
      <c r="BH1870" s="148">
        <f>IF(N1870="sníž. přenesená",J1870,0)</f>
        <v>0</v>
      </c>
      <c r="BI1870" s="148">
        <f>IF(N1870="nulová",J1870,0)</f>
        <v>0</v>
      </c>
      <c r="BJ1870" s="17" t="s">
        <v>83</v>
      </c>
      <c r="BK1870" s="148">
        <f>ROUND(I1870*H1870,2)</f>
        <v>0</v>
      </c>
      <c r="BL1870" s="17" t="s">
        <v>224</v>
      </c>
      <c r="BM1870" s="147" t="s">
        <v>1645</v>
      </c>
    </row>
    <row r="1871" spans="2:65" s="1" customFormat="1" ht="40.9" customHeight="1">
      <c r="B1871" s="32"/>
      <c r="C1871" s="136" t="s">
        <v>1646</v>
      </c>
      <c r="D1871" s="136" t="s">
        <v>195</v>
      </c>
      <c r="E1871" s="137" t="s">
        <v>1647</v>
      </c>
      <c r="F1871" s="138" t="s">
        <v>1648</v>
      </c>
      <c r="G1871" s="139" t="s">
        <v>1608</v>
      </c>
      <c r="H1871" s="140">
        <v>1</v>
      </c>
      <c r="I1871" s="141"/>
      <c r="J1871" s="142">
        <f>ROUND(I1871*H1871,2)</f>
        <v>0</v>
      </c>
      <c r="K1871" s="138" t="s">
        <v>1</v>
      </c>
      <c r="L1871" s="32"/>
      <c r="M1871" s="143" t="s">
        <v>1</v>
      </c>
      <c r="N1871" s="144" t="s">
        <v>41</v>
      </c>
      <c r="P1871" s="145">
        <f>O1871*H1871</f>
        <v>0</v>
      </c>
      <c r="Q1871" s="145">
        <v>0</v>
      </c>
      <c r="R1871" s="145">
        <f>Q1871*H1871</f>
        <v>0</v>
      </c>
      <c r="S1871" s="145">
        <v>0</v>
      </c>
      <c r="T1871" s="146">
        <f>S1871*H1871</f>
        <v>0</v>
      </c>
      <c r="AR1871" s="147" t="s">
        <v>224</v>
      </c>
      <c r="AT1871" s="147" t="s">
        <v>195</v>
      </c>
      <c r="AU1871" s="147" t="s">
        <v>201</v>
      </c>
      <c r="AY1871" s="17" t="s">
        <v>191</v>
      </c>
      <c r="BE1871" s="148">
        <f>IF(N1871="základní",J1871,0)</f>
        <v>0</v>
      </c>
      <c r="BF1871" s="148">
        <f>IF(N1871="snížená",J1871,0)</f>
        <v>0</v>
      </c>
      <c r="BG1871" s="148">
        <f>IF(N1871="zákl. přenesená",J1871,0)</f>
        <v>0</v>
      </c>
      <c r="BH1871" s="148">
        <f>IF(N1871="sníž. přenesená",J1871,0)</f>
        <v>0</v>
      </c>
      <c r="BI1871" s="148">
        <f>IF(N1871="nulová",J1871,0)</f>
        <v>0</v>
      </c>
      <c r="BJ1871" s="17" t="s">
        <v>83</v>
      </c>
      <c r="BK1871" s="148">
        <f>ROUND(I1871*H1871,2)</f>
        <v>0</v>
      </c>
      <c r="BL1871" s="17" t="s">
        <v>224</v>
      </c>
      <c r="BM1871" s="147" t="s">
        <v>1649</v>
      </c>
    </row>
    <row r="1872" spans="2:65" s="1" customFormat="1" ht="40.9" customHeight="1">
      <c r="B1872" s="32"/>
      <c r="C1872" s="136" t="s">
        <v>1650</v>
      </c>
      <c r="D1872" s="136" t="s">
        <v>195</v>
      </c>
      <c r="E1872" s="137" t="s">
        <v>1651</v>
      </c>
      <c r="F1872" s="138" t="s">
        <v>1652</v>
      </c>
      <c r="G1872" s="139" t="s">
        <v>1608</v>
      </c>
      <c r="H1872" s="140">
        <v>1</v>
      </c>
      <c r="I1872" s="141"/>
      <c r="J1872" s="142">
        <f>ROUND(I1872*H1872,2)</f>
        <v>0</v>
      </c>
      <c r="K1872" s="138" t="s">
        <v>1</v>
      </c>
      <c r="L1872" s="32"/>
      <c r="M1872" s="143" t="s">
        <v>1</v>
      </c>
      <c r="N1872" s="144" t="s">
        <v>41</v>
      </c>
      <c r="P1872" s="145">
        <f>O1872*H1872</f>
        <v>0</v>
      </c>
      <c r="Q1872" s="145">
        <v>0</v>
      </c>
      <c r="R1872" s="145">
        <f>Q1872*H1872</f>
        <v>0</v>
      </c>
      <c r="S1872" s="145">
        <v>0</v>
      </c>
      <c r="T1872" s="146">
        <f>S1872*H1872</f>
        <v>0</v>
      </c>
      <c r="AR1872" s="147" t="s">
        <v>224</v>
      </c>
      <c r="AT1872" s="147" t="s">
        <v>195</v>
      </c>
      <c r="AU1872" s="147" t="s">
        <v>201</v>
      </c>
      <c r="AY1872" s="17" t="s">
        <v>191</v>
      </c>
      <c r="BE1872" s="148">
        <f>IF(N1872="základní",J1872,0)</f>
        <v>0</v>
      </c>
      <c r="BF1872" s="148">
        <f>IF(N1872="snížená",J1872,0)</f>
        <v>0</v>
      </c>
      <c r="BG1872" s="148">
        <f>IF(N1872="zákl. přenesená",J1872,0)</f>
        <v>0</v>
      </c>
      <c r="BH1872" s="148">
        <f>IF(N1872="sníž. přenesená",J1872,0)</f>
        <v>0</v>
      </c>
      <c r="BI1872" s="148">
        <f>IF(N1872="nulová",J1872,0)</f>
        <v>0</v>
      </c>
      <c r="BJ1872" s="17" t="s">
        <v>83</v>
      </c>
      <c r="BK1872" s="148">
        <f>ROUND(I1872*H1872,2)</f>
        <v>0</v>
      </c>
      <c r="BL1872" s="17" t="s">
        <v>224</v>
      </c>
      <c r="BM1872" s="147" t="s">
        <v>1653</v>
      </c>
    </row>
    <row r="1873" spans="2:65" s="1" customFormat="1" ht="40.9" customHeight="1">
      <c r="B1873" s="32"/>
      <c r="C1873" s="136" t="s">
        <v>1654</v>
      </c>
      <c r="D1873" s="136" t="s">
        <v>195</v>
      </c>
      <c r="E1873" s="137" t="s">
        <v>1655</v>
      </c>
      <c r="F1873" s="138" t="s">
        <v>1656</v>
      </c>
      <c r="G1873" s="139" t="s">
        <v>1608</v>
      </c>
      <c r="H1873" s="140">
        <v>1</v>
      </c>
      <c r="I1873" s="141"/>
      <c r="J1873" s="142">
        <f>ROUND(I1873*H1873,2)</f>
        <v>0</v>
      </c>
      <c r="K1873" s="138" t="s">
        <v>1</v>
      </c>
      <c r="L1873" s="32"/>
      <c r="M1873" s="143" t="s">
        <v>1</v>
      </c>
      <c r="N1873" s="144" t="s">
        <v>41</v>
      </c>
      <c r="P1873" s="145">
        <f>O1873*H1873</f>
        <v>0</v>
      </c>
      <c r="Q1873" s="145">
        <v>0</v>
      </c>
      <c r="R1873" s="145">
        <f>Q1873*H1873</f>
        <v>0</v>
      </c>
      <c r="S1873" s="145">
        <v>0</v>
      </c>
      <c r="T1873" s="146">
        <f>S1873*H1873</f>
        <v>0</v>
      </c>
      <c r="AR1873" s="147" t="s">
        <v>224</v>
      </c>
      <c r="AT1873" s="147" t="s">
        <v>195</v>
      </c>
      <c r="AU1873" s="147" t="s">
        <v>201</v>
      </c>
      <c r="AY1873" s="17" t="s">
        <v>191</v>
      </c>
      <c r="BE1873" s="148">
        <f>IF(N1873="základní",J1873,0)</f>
        <v>0</v>
      </c>
      <c r="BF1873" s="148">
        <f>IF(N1873="snížená",J1873,0)</f>
        <v>0</v>
      </c>
      <c r="BG1873" s="148">
        <f>IF(N1873="zákl. přenesená",J1873,0)</f>
        <v>0</v>
      </c>
      <c r="BH1873" s="148">
        <f>IF(N1873="sníž. přenesená",J1873,0)</f>
        <v>0</v>
      </c>
      <c r="BI1873" s="148">
        <f>IF(N1873="nulová",J1873,0)</f>
        <v>0</v>
      </c>
      <c r="BJ1873" s="17" t="s">
        <v>83</v>
      </c>
      <c r="BK1873" s="148">
        <f>ROUND(I1873*H1873,2)</f>
        <v>0</v>
      </c>
      <c r="BL1873" s="17" t="s">
        <v>224</v>
      </c>
      <c r="BM1873" s="147" t="s">
        <v>1657</v>
      </c>
    </row>
    <row r="1874" spans="2:65" s="1" customFormat="1" ht="40.9" customHeight="1">
      <c r="B1874" s="32"/>
      <c r="C1874" s="136" t="s">
        <v>1658</v>
      </c>
      <c r="D1874" s="136" t="s">
        <v>195</v>
      </c>
      <c r="E1874" s="137" t="s">
        <v>1659</v>
      </c>
      <c r="F1874" s="138" t="s">
        <v>1660</v>
      </c>
      <c r="G1874" s="139" t="s">
        <v>1608</v>
      </c>
      <c r="H1874" s="140">
        <v>1</v>
      </c>
      <c r="I1874" s="141"/>
      <c r="J1874" s="142">
        <f>ROUND(I1874*H1874,2)</f>
        <v>0</v>
      </c>
      <c r="K1874" s="138" t="s">
        <v>1</v>
      </c>
      <c r="L1874" s="32"/>
      <c r="M1874" s="143" t="s">
        <v>1</v>
      </c>
      <c r="N1874" s="144" t="s">
        <v>41</v>
      </c>
      <c r="P1874" s="145">
        <f>O1874*H1874</f>
        <v>0</v>
      </c>
      <c r="Q1874" s="145">
        <v>0</v>
      </c>
      <c r="R1874" s="145">
        <f>Q1874*H1874</f>
        <v>0</v>
      </c>
      <c r="S1874" s="145">
        <v>0</v>
      </c>
      <c r="T1874" s="146">
        <f>S1874*H1874</f>
        <v>0</v>
      </c>
      <c r="AR1874" s="147" t="s">
        <v>224</v>
      </c>
      <c r="AT1874" s="147" t="s">
        <v>195</v>
      </c>
      <c r="AU1874" s="147" t="s">
        <v>201</v>
      </c>
      <c r="AY1874" s="17" t="s">
        <v>191</v>
      </c>
      <c r="BE1874" s="148">
        <f>IF(N1874="základní",J1874,0)</f>
        <v>0</v>
      </c>
      <c r="BF1874" s="148">
        <f>IF(N1874="snížená",J1874,0)</f>
        <v>0</v>
      </c>
      <c r="BG1874" s="148">
        <f>IF(N1874="zákl. přenesená",J1874,0)</f>
        <v>0</v>
      </c>
      <c r="BH1874" s="148">
        <f>IF(N1874="sníž. přenesená",J1874,0)</f>
        <v>0</v>
      </c>
      <c r="BI1874" s="148">
        <f>IF(N1874="nulová",J1874,0)</f>
        <v>0</v>
      </c>
      <c r="BJ1874" s="17" t="s">
        <v>83</v>
      </c>
      <c r="BK1874" s="148">
        <f>ROUND(I1874*H1874,2)</f>
        <v>0</v>
      </c>
      <c r="BL1874" s="17" t="s">
        <v>224</v>
      </c>
      <c r="BM1874" s="147" t="s">
        <v>1661</v>
      </c>
    </row>
    <row r="1875" spans="2:65" s="1" customFormat="1" ht="40.9" customHeight="1">
      <c r="B1875" s="32"/>
      <c r="C1875" s="136" t="s">
        <v>1662</v>
      </c>
      <c r="D1875" s="136" t="s">
        <v>195</v>
      </c>
      <c r="E1875" s="137" t="s">
        <v>1663</v>
      </c>
      <c r="F1875" s="138" t="s">
        <v>1664</v>
      </c>
      <c r="G1875" s="139" t="s">
        <v>1608</v>
      </c>
      <c r="H1875" s="140">
        <v>1</v>
      </c>
      <c r="I1875" s="141"/>
      <c r="J1875" s="142">
        <f>ROUND(I1875*H1875,2)</f>
        <v>0</v>
      </c>
      <c r="K1875" s="138" t="s">
        <v>1</v>
      </c>
      <c r="L1875" s="32"/>
      <c r="M1875" s="143" t="s">
        <v>1</v>
      </c>
      <c r="N1875" s="144" t="s">
        <v>41</v>
      </c>
      <c r="P1875" s="145">
        <f>O1875*H1875</f>
        <v>0</v>
      </c>
      <c r="Q1875" s="145">
        <v>0</v>
      </c>
      <c r="R1875" s="145">
        <f>Q1875*H1875</f>
        <v>0</v>
      </c>
      <c r="S1875" s="145">
        <v>0</v>
      </c>
      <c r="T1875" s="146">
        <f>S1875*H1875</f>
        <v>0</v>
      </c>
      <c r="AR1875" s="147" t="s">
        <v>224</v>
      </c>
      <c r="AT1875" s="147" t="s">
        <v>195</v>
      </c>
      <c r="AU1875" s="147" t="s">
        <v>201</v>
      </c>
      <c r="AY1875" s="17" t="s">
        <v>191</v>
      </c>
      <c r="BE1875" s="148">
        <f>IF(N1875="základní",J1875,0)</f>
        <v>0</v>
      </c>
      <c r="BF1875" s="148">
        <f>IF(N1875="snížená",J1875,0)</f>
        <v>0</v>
      </c>
      <c r="BG1875" s="148">
        <f>IF(N1875="zákl. přenesená",J1875,0)</f>
        <v>0</v>
      </c>
      <c r="BH1875" s="148">
        <f>IF(N1875="sníž. přenesená",J1875,0)</f>
        <v>0</v>
      </c>
      <c r="BI1875" s="148">
        <f>IF(N1875="nulová",J1875,0)</f>
        <v>0</v>
      </c>
      <c r="BJ1875" s="17" t="s">
        <v>83</v>
      </c>
      <c r="BK1875" s="148">
        <f>ROUND(I1875*H1875,2)</f>
        <v>0</v>
      </c>
      <c r="BL1875" s="17" t="s">
        <v>224</v>
      </c>
      <c r="BM1875" s="147" t="s">
        <v>1665</v>
      </c>
    </row>
    <row r="1876" spans="2:65" s="1" customFormat="1" ht="40.9" customHeight="1">
      <c r="B1876" s="32"/>
      <c r="C1876" s="136" t="s">
        <v>1666</v>
      </c>
      <c r="D1876" s="136" t="s">
        <v>195</v>
      </c>
      <c r="E1876" s="137" t="s">
        <v>1667</v>
      </c>
      <c r="F1876" s="138" t="s">
        <v>1668</v>
      </c>
      <c r="G1876" s="139" t="s">
        <v>1608</v>
      </c>
      <c r="H1876" s="140">
        <v>1</v>
      </c>
      <c r="I1876" s="141"/>
      <c r="J1876" s="142">
        <f>ROUND(I1876*H1876,2)</f>
        <v>0</v>
      </c>
      <c r="K1876" s="138" t="s">
        <v>1</v>
      </c>
      <c r="L1876" s="32"/>
      <c r="M1876" s="143" t="s">
        <v>1</v>
      </c>
      <c r="N1876" s="144" t="s">
        <v>41</v>
      </c>
      <c r="P1876" s="145">
        <f>O1876*H1876</f>
        <v>0</v>
      </c>
      <c r="Q1876" s="145">
        <v>0</v>
      </c>
      <c r="R1876" s="145">
        <f>Q1876*H1876</f>
        <v>0</v>
      </c>
      <c r="S1876" s="145">
        <v>0</v>
      </c>
      <c r="T1876" s="146">
        <f>S1876*H1876</f>
        <v>0</v>
      </c>
      <c r="AR1876" s="147" t="s">
        <v>224</v>
      </c>
      <c r="AT1876" s="147" t="s">
        <v>195</v>
      </c>
      <c r="AU1876" s="147" t="s">
        <v>201</v>
      </c>
      <c r="AY1876" s="17" t="s">
        <v>191</v>
      </c>
      <c r="BE1876" s="148">
        <f>IF(N1876="základní",J1876,0)</f>
        <v>0</v>
      </c>
      <c r="BF1876" s="148">
        <f>IF(N1876="snížená",J1876,0)</f>
        <v>0</v>
      </c>
      <c r="BG1876" s="148">
        <f>IF(N1876="zákl. přenesená",J1876,0)</f>
        <v>0</v>
      </c>
      <c r="BH1876" s="148">
        <f>IF(N1876="sníž. přenesená",J1876,0)</f>
        <v>0</v>
      </c>
      <c r="BI1876" s="148">
        <f>IF(N1876="nulová",J1876,0)</f>
        <v>0</v>
      </c>
      <c r="BJ1876" s="17" t="s">
        <v>83</v>
      </c>
      <c r="BK1876" s="148">
        <f>ROUND(I1876*H1876,2)</f>
        <v>0</v>
      </c>
      <c r="BL1876" s="17" t="s">
        <v>224</v>
      </c>
      <c r="BM1876" s="147" t="s">
        <v>1669</v>
      </c>
    </row>
    <row r="1877" spans="2:65" s="1" customFormat="1" ht="40.9" customHeight="1">
      <c r="B1877" s="32"/>
      <c r="C1877" s="136" t="s">
        <v>1670</v>
      </c>
      <c r="D1877" s="136" t="s">
        <v>195</v>
      </c>
      <c r="E1877" s="137" t="s">
        <v>1671</v>
      </c>
      <c r="F1877" s="138" t="s">
        <v>1672</v>
      </c>
      <c r="G1877" s="139" t="s">
        <v>1608</v>
      </c>
      <c r="H1877" s="140">
        <v>1</v>
      </c>
      <c r="I1877" s="141"/>
      <c r="J1877" s="142">
        <f>ROUND(I1877*H1877,2)</f>
        <v>0</v>
      </c>
      <c r="K1877" s="138" t="s">
        <v>1</v>
      </c>
      <c r="L1877" s="32"/>
      <c r="M1877" s="143" t="s">
        <v>1</v>
      </c>
      <c r="N1877" s="144" t="s">
        <v>41</v>
      </c>
      <c r="P1877" s="145">
        <f>O1877*H1877</f>
        <v>0</v>
      </c>
      <c r="Q1877" s="145">
        <v>0</v>
      </c>
      <c r="R1877" s="145">
        <f>Q1877*H1877</f>
        <v>0</v>
      </c>
      <c r="S1877" s="145">
        <v>0</v>
      </c>
      <c r="T1877" s="146">
        <f>S1877*H1877</f>
        <v>0</v>
      </c>
      <c r="AR1877" s="147" t="s">
        <v>224</v>
      </c>
      <c r="AT1877" s="147" t="s">
        <v>195</v>
      </c>
      <c r="AU1877" s="147" t="s">
        <v>201</v>
      </c>
      <c r="AY1877" s="17" t="s">
        <v>191</v>
      </c>
      <c r="BE1877" s="148">
        <f>IF(N1877="základní",J1877,0)</f>
        <v>0</v>
      </c>
      <c r="BF1877" s="148">
        <f>IF(N1877="snížená",J1877,0)</f>
        <v>0</v>
      </c>
      <c r="BG1877" s="148">
        <f>IF(N1877="zákl. přenesená",J1877,0)</f>
        <v>0</v>
      </c>
      <c r="BH1877" s="148">
        <f>IF(N1877="sníž. přenesená",J1877,0)</f>
        <v>0</v>
      </c>
      <c r="BI1877" s="148">
        <f>IF(N1877="nulová",J1877,0)</f>
        <v>0</v>
      </c>
      <c r="BJ1877" s="17" t="s">
        <v>83</v>
      </c>
      <c r="BK1877" s="148">
        <f>ROUND(I1877*H1877,2)</f>
        <v>0</v>
      </c>
      <c r="BL1877" s="17" t="s">
        <v>224</v>
      </c>
      <c r="BM1877" s="147" t="s">
        <v>1673</v>
      </c>
    </row>
    <row r="1878" spans="2:65" s="1" customFormat="1" ht="40.9" customHeight="1">
      <c r="B1878" s="32"/>
      <c r="C1878" s="136" t="s">
        <v>1674</v>
      </c>
      <c r="D1878" s="136" t="s">
        <v>195</v>
      </c>
      <c r="E1878" s="137" t="s">
        <v>1675</v>
      </c>
      <c r="F1878" s="138" t="s">
        <v>1676</v>
      </c>
      <c r="G1878" s="139" t="s">
        <v>1608</v>
      </c>
      <c r="H1878" s="140">
        <v>1</v>
      </c>
      <c r="I1878" s="141"/>
      <c r="J1878" s="142">
        <f>ROUND(I1878*H1878,2)</f>
        <v>0</v>
      </c>
      <c r="K1878" s="138" t="s">
        <v>1</v>
      </c>
      <c r="L1878" s="32"/>
      <c r="M1878" s="143" t="s">
        <v>1</v>
      </c>
      <c r="N1878" s="144" t="s">
        <v>41</v>
      </c>
      <c r="P1878" s="145">
        <f>O1878*H1878</f>
        <v>0</v>
      </c>
      <c r="Q1878" s="145">
        <v>0</v>
      </c>
      <c r="R1878" s="145">
        <f>Q1878*H1878</f>
        <v>0</v>
      </c>
      <c r="S1878" s="145">
        <v>0</v>
      </c>
      <c r="T1878" s="146">
        <f>S1878*H1878</f>
        <v>0</v>
      </c>
      <c r="AR1878" s="147" t="s">
        <v>224</v>
      </c>
      <c r="AT1878" s="147" t="s">
        <v>195</v>
      </c>
      <c r="AU1878" s="147" t="s">
        <v>201</v>
      </c>
      <c r="AY1878" s="17" t="s">
        <v>191</v>
      </c>
      <c r="BE1878" s="148">
        <f>IF(N1878="základní",J1878,0)</f>
        <v>0</v>
      </c>
      <c r="BF1878" s="148">
        <f>IF(N1878="snížená",J1878,0)</f>
        <v>0</v>
      </c>
      <c r="BG1878" s="148">
        <f>IF(N1878="zákl. přenesená",J1878,0)</f>
        <v>0</v>
      </c>
      <c r="BH1878" s="148">
        <f>IF(N1878="sníž. přenesená",J1878,0)</f>
        <v>0</v>
      </c>
      <c r="BI1878" s="148">
        <f>IF(N1878="nulová",J1878,0)</f>
        <v>0</v>
      </c>
      <c r="BJ1878" s="17" t="s">
        <v>83</v>
      </c>
      <c r="BK1878" s="148">
        <f>ROUND(I1878*H1878,2)</f>
        <v>0</v>
      </c>
      <c r="BL1878" s="17" t="s">
        <v>224</v>
      </c>
      <c r="BM1878" s="147" t="s">
        <v>1677</v>
      </c>
    </row>
    <row r="1879" spans="2:65" s="1" customFormat="1" ht="40.9" customHeight="1">
      <c r="B1879" s="32"/>
      <c r="C1879" s="136" t="s">
        <v>1678</v>
      </c>
      <c r="D1879" s="136" t="s">
        <v>195</v>
      </c>
      <c r="E1879" s="137" t="s">
        <v>1679</v>
      </c>
      <c r="F1879" s="138" t="s">
        <v>1680</v>
      </c>
      <c r="G1879" s="139" t="s">
        <v>1608</v>
      </c>
      <c r="H1879" s="140">
        <v>1</v>
      </c>
      <c r="I1879" s="141"/>
      <c r="J1879" s="142">
        <f>ROUND(I1879*H1879,2)</f>
        <v>0</v>
      </c>
      <c r="K1879" s="138" t="s">
        <v>1</v>
      </c>
      <c r="L1879" s="32"/>
      <c r="M1879" s="143" t="s">
        <v>1</v>
      </c>
      <c r="N1879" s="144" t="s">
        <v>41</v>
      </c>
      <c r="P1879" s="145">
        <f>O1879*H1879</f>
        <v>0</v>
      </c>
      <c r="Q1879" s="145">
        <v>0</v>
      </c>
      <c r="R1879" s="145">
        <f>Q1879*H1879</f>
        <v>0</v>
      </c>
      <c r="S1879" s="145">
        <v>0</v>
      </c>
      <c r="T1879" s="146">
        <f>S1879*H1879</f>
        <v>0</v>
      </c>
      <c r="AR1879" s="147" t="s">
        <v>224</v>
      </c>
      <c r="AT1879" s="147" t="s">
        <v>195</v>
      </c>
      <c r="AU1879" s="147" t="s">
        <v>201</v>
      </c>
      <c r="AY1879" s="17" t="s">
        <v>191</v>
      </c>
      <c r="BE1879" s="148">
        <f>IF(N1879="základní",J1879,0)</f>
        <v>0</v>
      </c>
      <c r="BF1879" s="148">
        <f>IF(N1879="snížená",J1879,0)</f>
        <v>0</v>
      </c>
      <c r="BG1879" s="148">
        <f>IF(N1879="zákl. přenesená",J1879,0)</f>
        <v>0</v>
      </c>
      <c r="BH1879" s="148">
        <f>IF(N1879="sníž. přenesená",J1879,0)</f>
        <v>0</v>
      </c>
      <c r="BI1879" s="148">
        <f>IF(N1879="nulová",J1879,0)</f>
        <v>0</v>
      </c>
      <c r="BJ1879" s="17" t="s">
        <v>83</v>
      </c>
      <c r="BK1879" s="148">
        <f>ROUND(I1879*H1879,2)</f>
        <v>0</v>
      </c>
      <c r="BL1879" s="17" t="s">
        <v>224</v>
      </c>
      <c r="BM1879" s="147" t="s">
        <v>1681</v>
      </c>
    </row>
    <row r="1880" spans="2:65" s="1" customFormat="1" ht="40.9" customHeight="1">
      <c r="B1880" s="32"/>
      <c r="C1880" s="136" t="s">
        <v>1682</v>
      </c>
      <c r="D1880" s="136" t="s">
        <v>195</v>
      </c>
      <c r="E1880" s="137" t="s">
        <v>1683</v>
      </c>
      <c r="F1880" s="138" t="s">
        <v>1684</v>
      </c>
      <c r="G1880" s="139" t="s">
        <v>1608</v>
      </c>
      <c r="H1880" s="140">
        <v>1</v>
      </c>
      <c r="I1880" s="141"/>
      <c r="J1880" s="142">
        <f>ROUND(I1880*H1880,2)</f>
        <v>0</v>
      </c>
      <c r="K1880" s="138" t="s">
        <v>1</v>
      </c>
      <c r="L1880" s="32"/>
      <c r="M1880" s="143" t="s">
        <v>1</v>
      </c>
      <c r="N1880" s="144" t="s">
        <v>41</v>
      </c>
      <c r="P1880" s="145">
        <f>O1880*H1880</f>
        <v>0</v>
      </c>
      <c r="Q1880" s="145">
        <v>0</v>
      </c>
      <c r="R1880" s="145">
        <f>Q1880*H1880</f>
        <v>0</v>
      </c>
      <c r="S1880" s="145">
        <v>0</v>
      </c>
      <c r="T1880" s="146">
        <f>S1880*H1880</f>
        <v>0</v>
      </c>
      <c r="AR1880" s="147" t="s">
        <v>224</v>
      </c>
      <c r="AT1880" s="147" t="s">
        <v>195</v>
      </c>
      <c r="AU1880" s="147" t="s">
        <v>201</v>
      </c>
      <c r="AY1880" s="17" t="s">
        <v>191</v>
      </c>
      <c r="BE1880" s="148">
        <f>IF(N1880="základní",J1880,0)</f>
        <v>0</v>
      </c>
      <c r="BF1880" s="148">
        <f>IF(N1880="snížená",J1880,0)</f>
        <v>0</v>
      </c>
      <c r="BG1880" s="148">
        <f>IF(N1880="zákl. přenesená",J1880,0)</f>
        <v>0</v>
      </c>
      <c r="BH1880" s="148">
        <f>IF(N1880="sníž. přenesená",J1880,0)</f>
        <v>0</v>
      </c>
      <c r="BI1880" s="148">
        <f>IF(N1880="nulová",J1880,0)</f>
        <v>0</v>
      </c>
      <c r="BJ1880" s="17" t="s">
        <v>83</v>
      </c>
      <c r="BK1880" s="148">
        <f>ROUND(I1880*H1880,2)</f>
        <v>0</v>
      </c>
      <c r="BL1880" s="17" t="s">
        <v>224</v>
      </c>
      <c r="BM1880" s="147" t="s">
        <v>1685</v>
      </c>
    </row>
    <row r="1881" spans="2:65" s="1" customFormat="1" ht="40.9" customHeight="1">
      <c r="B1881" s="32"/>
      <c r="C1881" s="136" t="s">
        <v>1686</v>
      </c>
      <c r="D1881" s="136" t="s">
        <v>195</v>
      </c>
      <c r="E1881" s="137" t="s">
        <v>1687</v>
      </c>
      <c r="F1881" s="138" t="s">
        <v>1688</v>
      </c>
      <c r="G1881" s="139" t="s">
        <v>1608</v>
      </c>
      <c r="H1881" s="140">
        <v>1</v>
      </c>
      <c r="I1881" s="141"/>
      <c r="J1881" s="142">
        <f>ROUND(I1881*H1881,2)</f>
        <v>0</v>
      </c>
      <c r="K1881" s="138" t="s">
        <v>1</v>
      </c>
      <c r="L1881" s="32"/>
      <c r="M1881" s="143" t="s">
        <v>1</v>
      </c>
      <c r="N1881" s="144" t="s">
        <v>41</v>
      </c>
      <c r="P1881" s="145">
        <f>O1881*H1881</f>
        <v>0</v>
      </c>
      <c r="Q1881" s="145">
        <v>0</v>
      </c>
      <c r="R1881" s="145">
        <f>Q1881*H1881</f>
        <v>0</v>
      </c>
      <c r="S1881" s="145">
        <v>0</v>
      </c>
      <c r="T1881" s="146">
        <f>S1881*H1881</f>
        <v>0</v>
      </c>
      <c r="AR1881" s="147" t="s">
        <v>224</v>
      </c>
      <c r="AT1881" s="147" t="s">
        <v>195</v>
      </c>
      <c r="AU1881" s="147" t="s">
        <v>201</v>
      </c>
      <c r="AY1881" s="17" t="s">
        <v>191</v>
      </c>
      <c r="BE1881" s="148">
        <f>IF(N1881="základní",J1881,0)</f>
        <v>0</v>
      </c>
      <c r="BF1881" s="148">
        <f>IF(N1881="snížená",J1881,0)</f>
        <v>0</v>
      </c>
      <c r="BG1881" s="148">
        <f>IF(N1881="zákl. přenesená",J1881,0)</f>
        <v>0</v>
      </c>
      <c r="BH1881" s="148">
        <f>IF(N1881="sníž. přenesená",J1881,0)</f>
        <v>0</v>
      </c>
      <c r="BI1881" s="148">
        <f>IF(N1881="nulová",J1881,0)</f>
        <v>0</v>
      </c>
      <c r="BJ1881" s="17" t="s">
        <v>83</v>
      </c>
      <c r="BK1881" s="148">
        <f>ROUND(I1881*H1881,2)</f>
        <v>0</v>
      </c>
      <c r="BL1881" s="17" t="s">
        <v>224</v>
      </c>
      <c r="BM1881" s="147" t="s">
        <v>1689</v>
      </c>
    </row>
    <row r="1882" spans="2:65" s="11" customFormat="1" ht="20.85" customHeight="1">
      <c r="B1882" s="124"/>
      <c r="D1882" s="125" t="s">
        <v>75</v>
      </c>
      <c r="E1882" s="134" t="s">
        <v>1690</v>
      </c>
      <c r="F1882" s="134" t="s">
        <v>1691</v>
      </c>
      <c r="I1882" s="127"/>
      <c r="J1882" s="135">
        <f>BK1882</f>
        <v>0</v>
      </c>
      <c r="L1882" s="124"/>
      <c r="M1882" s="129"/>
      <c r="P1882" s="130">
        <f>P1883</f>
        <v>0</v>
      </c>
      <c r="R1882" s="130">
        <f>R1883</f>
        <v>0</v>
      </c>
      <c r="T1882" s="131">
        <f>T1883</f>
        <v>0</v>
      </c>
      <c r="AR1882" s="125" t="s">
        <v>83</v>
      </c>
      <c r="AT1882" s="132" t="s">
        <v>75</v>
      </c>
      <c r="AU1882" s="132" t="s">
        <v>85</v>
      </c>
      <c r="AY1882" s="125" t="s">
        <v>191</v>
      </c>
      <c r="BK1882" s="133">
        <f>BK1883</f>
        <v>0</v>
      </c>
    </row>
    <row r="1883" spans="2:65" s="1" customFormat="1" ht="36" customHeight="1">
      <c r="B1883" s="32"/>
      <c r="C1883" s="136" t="s">
        <v>1692</v>
      </c>
      <c r="D1883" s="136" t="s">
        <v>195</v>
      </c>
      <c r="E1883" s="137" t="s">
        <v>1693</v>
      </c>
      <c r="F1883" s="138" t="s">
        <v>1694</v>
      </c>
      <c r="G1883" s="139" t="s">
        <v>1608</v>
      </c>
      <c r="H1883" s="140">
        <v>1</v>
      </c>
      <c r="I1883" s="141"/>
      <c r="J1883" s="142">
        <f>ROUND(I1883*H1883,2)</f>
        <v>0</v>
      </c>
      <c r="K1883" s="138" t="s">
        <v>1</v>
      </c>
      <c r="L1883" s="32"/>
      <c r="M1883" s="143" t="s">
        <v>1</v>
      </c>
      <c r="N1883" s="144" t="s">
        <v>41</v>
      </c>
      <c r="P1883" s="145">
        <f>O1883*H1883</f>
        <v>0</v>
      </c>
      <c r="Q1883" s="145">
        <v>0</v>
      </c>
      <c r="R1883" s="145">
        <f>Q1883*H1883</f>
        <v>0</v>
      </c>
      <c r="S1883" s="145">
        <v>0</v>
      </c>
      <c r="T1883" s="146">
        <f>S1883*H1883</f>
        <v>0</v>
      </c>
      <c r="AR1883" s="147" t="s">
        <v>224</v>
      </c>
      <c r="AT1883" s="147" t="s">
        <v>195</v>
      </c>
      <c r="AU1883" s="147" t="s">
        <v>201</v>
      </c>
      <c r="AY1883" s="17" t="s">
        <v>191</v>
      </c>
      <c r="BE1883" s="148">
        <f>IF(N1883="základní",J1883,0)</f>
        <v>0</v>
      </c>
      <c r="BF1883" s="148">
        <f>IF(N1883="snížená",J1883,0)</f>
        <v>0</v>
      </c>
      <c r="BG1883" s="148">
        <f>IF(N1883="zákl. přenesená",J1883,0)</f>
        <v>0</v>
      </c>
      <c r="BH1883" s="148">
        <f>IF(N1883="sníž. přenesená",J1883,0)</f>
        <v>0</v>
      </c>
      <c r="BI1883" s="148">
        <f>IF(N1883="nulová",J1883,0)</f>
        <v>0</v>
      </c>
      <c r="BJ1883" s="17" t="s">
        <v>83</v>
      </c>
      <c r="BK1883" s="148">
        <f>ROUND(I1883*H1883,2)</f>
        <v>0</v>
      </c>
      <c r="BL1883" s="17" t="s">
        <v>224</v>
      </c>
      <c r="BM1883" s="147" t="s">
        <v>1695</v>
      </c>
    </row>
    <row r="1884" spans="2:65" s="11" customFormat="1" ht="22.9" customHeight="1">
      <c r="B1884" s="124"/>
      <c r="D1884" s="125" t="s">
        <v>75</v>
      </c>
      <c r="E1884" s="134" t="s">
        <v>1696</v>
      </c>
      <c r="F1884" s="134" t="s">
        <v>1697</v>
      </c>
      <c r="I1884" s="127"/>
      <c r="J1884" s="135">
        <f>BK1884</f>
        <v>0</v>
      </c>
      <c r="L1884" s="124"/>
      <c r="M1884" s="129"/>
      <c r="P1884" s="130">
        <f>P1885+P1886+P1887+P1909+P1925+P1927+P1929</f>
        <v>0</v>
      </c>
      <c r="R1884" s="130">
        <f>R1885+R1886+R1887+R1909+R1925+R1927+R1929</f>
        <v>0</v>
      </c>
      <c r="T1884" s="131">
        <f>T1885+T1886+T1887+T1909+T1925+T1927+T1929</f>
        <v>0</v>
      </c>
      <c r="AR1884" s="125" t="s">
        <v>85</v>
      </c>
      <c r="AT1884" s="132" t="s">
        <v>75</v>
      </c>
      <c r="AU1884" s="132" t="s">
        <v>83</v>
      </c>
      <c r="AY1884" s="125" t="s">
        <v>191</v>
      </c>
      <c r="BK1884" s="133">
        <f>BK1885+BK1886+BK1887+BK1909+BK1925+BK1927+BK1929</f>
        <v>0</v>
      </c>
    </row>
    <row r="1885" spans="2:65" s="1" customFormat="1" ht="36" customHeight="1">
      <c r="B1885" s="32"/>
      <c r="C1885" s="136" t="s">
        <v>1698</v>
      </c>
      <c r="D1885" s="136" t="s">
        <v>195</v>
      </c>
      <c r="E1885" s="137" t="s">
        <v>1699</v>
      </c>
      <c r="F1885" s="138" t="s">
        <v>1700</v>
      </c>
      <c r="G1885" s="139" t="s">
        <v>1588</v>
      </c>
      <c r="H1885" s="191"/>
      <c r="I1885" s="141"/>
      <c r="J1885" s="142">
        <f>ROUND(I1885*H1885,2)</f>
        <v>0</v>
      </c>
      <c r="K1885" s="138" t="s">
        <v>199</v>
      </c>
      <c r="L1885" s="32"/>
      <c r="M1885" s="143" t="s">
        <v>1</v>
      </c>
      <c r="N1885" s="144" t="s">
        <v>41</v>
      </c>
      <c r="P1885" s="145">
        <f>O1885*H1885</f>
        <v>0</v>
      </c>
      <c r="Q1885" s="145">
        <v>0</v>
      </c>
      <c r="R1885" s="145">
        <f>Q1885*H1885</f>
        <v>0</v>
      </c>
      <c r="S1885" s="145">
        <v>0</v>
      </c>
      <c r="T1885" s="146">
        <f>S1885*H1885</f>
        <v>0</v>
      </c>
      <c r="AR1885" s="147" t="s">
        <v>224</v>
      </c>
      <c r="AT1885" s="147" t="s">
        <v>195</v>
      </c>
      <c r="AU1885" s="147" t="s">
        <v>85</v>
      </c>
      <c r="AY1885" s="17" t="s">
        <v>191</v>
      </c>
      <c r="BE1885" s="148">
        <f>IF(N1885="základní",J1885,0)</f>
        <v>0</v>
      </c>
      <c r="BF1885" s="148">
        <f>IF(N1885="snížená",J1885,0)</f>
        <v>0</v>
      </c>
      <c r="BG1885" s="148">
        <f>IF(N1885="zákl. přenesená",J1885,0)</f>
        <v>0</v>
      </c>
      <c r="BH1885" s="148">
        <f>IF(N1885="sníž. přenesená",J1885,0)</f>
        <v>0</v>
      </c>
      <c r="BI1885" s="148">
        <f>IF(N1885="nulová",J1885,0)</f>
        <v>0</v>
      </c>
      <c r="BJ1885" s="17" t="s">
        <v>83</v>
      </c>
      <c r="BK1885" s="148">
        <f>ROUND(I1885*H1885,2)</f>
        <v>0</v>
      </c>
      <c r="BL1885" s="17" t="s">
        <v>224</v>
      </c>
      <c r="BM1885" s="147" t="s">
        <v>1701</v>
      </c>
    </row>
    <row r="1886" spans="2:65" s="1" customFormat="1">
      <c r="B1886" s="32"/>
      <c r="D1886" s="149" t="s">
        <v>203</v>
      </c>
      <c r="F1886" s="150" t="s">
        <v>1702</v>
      </c>
      <c r="I1886" s="151"/>
      <c r="L1886" s="32"/>
      <c r="M1886" s="152"/>
      <c r="T1886" s="56"/>
      <c r="AT1886" s="17" t="s">
        <v>203</v>
      </c>
      <c r="AU1886" s="17" t="s">
        <v>85</v>
      </c>
    </row>
    <row r="1887" spans="2:65" s="11" customFormat="1" ht="20.85" customHeight="1">
      <c r="B1887" s="124"/>
      <c r="D1887" s="125" t="s">
        <v>75</v>
      </c>
      <c r="E1887" s="134" t="s">
        <v>1703</v>
      </c>
      <c r="F1887" s="134" t="s">
        <v>1704</v>
      </c>
      <c r="I1887" s="127"/>
      <c r="J1887" s="135">
        <f>BK1887</f>
        <v>0</v>
      </c>
      <c r="L1887" s="124"/>
      <c r="M1887" s="129"/>
      <c r="P1887" s="130">
        <f>SUM(P1888:P1908)</f>
        <v>0</v>
      </c>
      <c r="R1887" s="130">
        <f>SUM(R1888:R1908)</f>
        <v>0</v>
      </c>
      <c r="T1887" s="131">
        <f>SUM(T1888:T1908)</f>
        <v>0</v>
      </c>
      <c r="AR1887" s="125" t="s">
        <v>83</v>
      </c>
      <c r="AT1887" s="132" t="s">
        <v>75</v>
      </c>
      <c r="AU1887" s="132" t="s">
        <v>85</v>
      </c>
      <c r="AY1887" s="125" t="s">
        <v>191</v>
      </c>
      <c r="BK1887" s="133">
        <f>SUM(BK1888:BK1908)</f>
        <v>0</v>
      </c>
    </row>
    <row r="1888" spans="2:65" s="1" customFormat="1" ht="69.599999999999994" customHeight="1">
      <c r="B1888" s="32"/>
      <c r="C1888" s="136" t="s">
        <v>1705</v>
      </c>
      <c r="D1888" s="136" t="s">
        <v>195</v>
      </c>
      <c r="E1888" s="137" t="s">
        <v>1706</v>
      </c>
      <c r="F1888" s="138" t="s">
        <v>1707</v>
      </c>
      <c r="G1888" s="139" t="s">
        <v>1608</v>
      </c>
      <c r="H1888" s="140">
        <v>1</v>
      </c>
      <c r="I1888" s="141"/>
      <c r="J1888" s="142">
        <f>ROUND(I1888*H1888,2)</f>
        <v>0</v>
      </c>
      <c r="K1888" s="138" t="s">
        <v>1</v>
      </c>
      <c r="L1888" s="32"/>
      <c r="M1888" s="143" t="s">
        <v>1</v>
      </c>
      <c r="N1888" s="144" t="s">
        <v>41</v>
      </c>
      <c r="P1888" s="145">
        <f>O1888*H1888</f>
        <v>0</v>
      </c>
      <c r="Q1888" s="145">
        <v>0</v>
      </c>
      <c r="R1888" s="145">
        <f>Q1888*H1888</f>
        <v>0</v>
      </c>
      <c r="S1888" s="145">
        <v>0</v>
      </c>
      <c r="T1888" s="146">
        <f>S1888*H1888</f>
        <v>0</v>
      </c>
      <c r="AR1888" s="147" t="s">
        <v>224</v>
      </c>
      <c r="AT1888" s="147" t="s">
        <v>195</v>
      </c>
      <c r="AU1888" s="147" t="s">
        <v>201</v>
      </c>
      <c r="AY1888" s="17" t="s">
        <v>191</v>
      </c>
      <c r="BE1888" s="148">
        <f>IF(N1888="základní",J1888,0)</f>
        <v>0</v>
      </c>
      <c r="BF1888" s="148">
        <f>IF(N1888="snížená",J1888,0)</f>
        <v>0</v>
      </c>
      <c r="BG1888" s="148">
        <f>IF(N1888="zákl. přenesená",J1888,0)</f>
        <v>0</v>
      </c>
      <c r="BH1888" s="148">
        <f>IF(N1888="sníž. přenesená",J1888,0)</f>
        <v>0</v>
      </c>
      <c r="BI1888" s="148">
        <f>IF(N1888="nulová",J1888,0)</f>
        <v>0</v>
      </c>
      <c r="BJ1888" s="17" t="s">
        <v>83</v>
      </c>
      <c r="BK1888" s="148">
        <f>ROUND(I1888*H1888,2)</f>
        <v>0</v>
      </c>
      <c r="BL1888" s="17" t="s">
        <v>224</v>
      </c>
      <c r="BM1888" s="147" t="s">
        <v>1708</v>
      </c>
    </row>
    <row r="1889" spans="2:65" s="1" customFormat="1" ht="69.599999999999994" customHeight="1">
      <c r="B1889" s="32"/>
      <c r="C1889" s="136" t="s">
        <v>1709</v>
      </c>
      <c r="D1889" s="136" t="s">
        <v>195</v>
      </c>
      <c r="E1889" s="137" t="s">
        <v>1710</v>
      </c>
      <c r="F1889" s="138" t="s">
        <v>1711</v>
      </c>
      <c r="G1889" s="139" t="s">
        <v>1608</v>
      </c>
      <c r="H1889" s="140">
        <v>1</v>
      </c>
      <c r="I1889" s="141"/>
      <c r="J1889" s="142">
        <f>ROUND(I1889*H1889,2)</f>
        <v>0</v>
      </c>
      <c r="K1889" s="138" t="s">
        <v>1</v>
      </c>
      <c r="L1889" s="32"/>
      <c r="M1889" s="143" t="s">
        <v>1</v>
      </c>
      <c r="N1889" s="144" t="s">
        <v>41</v>
      </c>
      <c r="P1889" s="145">
        <f>O1889*H1889</f>
        <v>0</v>
      </c>
      <c r="Q1889" s="145">
        <v>0</v>
      </c>
      <c r="R1889" s="145">
        <f>Q1889*H1889</f>
        <v>0</v>
      </c>
      <c r="S1889" s="145">
        <v>0</v>
      </c>
      <c r="T1889" s="146">
        <f>S1889*H1889</f>
        <v>0</v>
      </c>
      <c r="AR1889" s="147" t="s">
        <v>224</v>
      </c>
      <c r="AT1889" s="147" t="s">
        <v>195</v>
      </c>
      <c r="AU1889" s="147" t="s">
        <v>201</v>
      </c>
      <c r="AY1889" s="17" t="s">
        <v>191</v>
      </c>
      <c r="BE1889" s="148">
        <f>IF(N1889="základní",J1889,0)</f>
        <v>0</v>
      </c>
      <c r="BF1889" s="148">
        <f>IF(N1889="snížená",J1889,0)</f>
        <v>0</v>
      </c>
      <c r="BG1889" s="148">
        <f>IF(N1889="zákl. přenesená",J1889,0)</f>
        <v>0</v>
      </c>
      <c r="BH1889" s="148">
        <f>IF(N1889="sníž. přenesená",J1889,0)</f>
        <v>0</v>
      </c>
      <c r="BI1889" s="148">
        <f>IF(N1889="nulová",J1889,0)</f>
        <v>0</v>
      </c>
      <c r="BJ1889" s="17" t="s">
        <v>83</v>
      </c>
      <c r="BK1889" s="148">
        <f>ROUND(I1889*H1889,2)</f>
        <v>0</v>
      </c>
      <c r="BL1889" s="17" t="s">
        <v>224</v>
      </c>
      <c r="BM1889" s="147" t="s">
        <v>1712</v>
      </c>
    </row>
    <row r="1890" spans="2:65" s="1" customFormat="1" ht="69.599999999999994" customHeight="1">
      <c r="B1890" s="32"/>
      <c r="C1890" s="136" t="s">
        <v>1713</v>
      </c>
      <c r="D1890" s="136" t="s">
        <v>195</v>
      </c>
      <c r="E1890" s="137" t="s">
        <v>1714</v>
      </c>
      <c r="F1890" s="138" t="s">
        <v>1715</v>
      </c>
      <c r="G1890" s="139" t="s">
        <v>1608</v>
      </c>
      <c r="H1890" s="140">
        <v>1</v>
      </c>
      <c r="I1890" s="141"/>
      <c r="J1890" s="142">
        <f>ROUND(I1890*H1890,2)</f>
        <v>0</v>
      </c>
      <c r="K1890" s="138" t="s">
        <v>1</v>
      </c>
      <c r="L1890" s="32"/>
      <c r="M1890" s="143" t="s">
        <v>1</v>
      </c>
      <c r="N1890" s="144" t="s">
        <v>41</v>
      </c>
      <c r="P1890" s="145">
        <f>O1890*H1890</f>
        <v>0</v>
      </c>
      <c r="Q1890" s="145">
        <v>0</v>
      </c>
      <c r="R1890" s="145">
        <f>Q1890*H1890</f>
        <v>0</v>
      </c>
      <c r="S1890" s="145">
        <v>0</v>
      </c>
      <c r="T1890" s="146">
        <f>S1890*H1890</f>
        <v>0</v>
      </c>
      <c r="AR1890" s="147" t="s">
        <v>224</v>
      </c>
      <c r="AT1890" s="147" t="s">
        <v>195</v>
      </c>
      <c r="AU1890" s="147" t="s">
        <v>201</v>
      </c>
      <c r="AY1890" s="17" t="s">
        <v>191</v>
      </c>
      <c r="BE1890" s="148">
        <f>IF(N1890="základní",J1890,0)</f>
        <v>0</v>
      </c>
      <c r="BF1890" s="148">
        <f>IF(N1890="snížená",J1890,0)</f>
        <v>0</v>
      </c>
      <c r="BG1890" s="148">
        <f>IF(N1890="zákl. přenesená",J1890,0)</f>
        <v>0</v>
      </c>
      <c r="BH1890" s="148">
        <f>IF(N1890="sníž. přenesená",J1890,0)</f>
        <v>0</v>
      </c>
      <c r="BI1890" s="148">
        <f>IF(N1890="nulová",J1890,0)</f>
        <v>0</v>
      </c>
      <c r="BJ1890" s="17" t="s">
        <v>83</v>
      </c>
      <c r="BK1890" s="148">
        <f>ROUND(I1890*H1890,2)</f>
        <v>0</v>
      </c>
      <c r="BL1890" s="17" t="s">
        <v>224</v>
      </c>
      <c r="BM1890" s="147" t="s">
        <v>1716</v>
      </c>
    </row>
    <row r="1891" spans="2:65" s="1" customFormat="1" ht="69.599999999999994" customHeight="1">
      <c r="B1891" s="32"/>
      <c r="C1891" s="136" t="s">
        <v>1717</v>
      </c>
      <c r="D1891" s="136" t="s">
        <v>195</v>
      </c>
      <c r="E1891" s="137" t="s">
        <v>1718</v>
      </c>
      <c r="F1891" s="138" t="s">
        <v>1719</v>
      </c>
      <c r="G1891" s="139" t="s">
        <v>1608</v>
      </c>
      <c r="H1891" s="140">
        <v>1</v>
      </c>
      <c r="I1891" s="141"/>
      <c r="J1891" s="142">
        <f>ROUND(I1891*H1891,2)</f>
        <v>0</v>
      </c>
      <c r="K1891" s="138" t="s">
        <v>1</v>
      </c>
      <c r="L1891" s="32"/>
      <c r="M1891" s="143" t="s">
        <v>1</v>
      </c>
      <c r="N1891" s="144" t="s">
        <v>41</v>
      </c>
      <c r="P1891" s="145">
        <f>O1891*H1891</f>
        <v>0</v>
      </c>
      <c r="Q1891" s="145">
        <v>0</v>
      </c>
      <c r="R1891" s="145">
        <f>Q1891*H1891</f>
        <v>0</v>
      </c>
      <c r="S1891" s="145">
        <v>0</v>
      </c>
      <c r="T1891" s="146">
        <f>S1891*H1891</f>
        <v>0</v>
      </c>
      <c r="AR1891" s="147" t="s">
        <v>224</v>
      </c>
      <c r="AT1891" s="147" t="s">
        <v>195</v>
      </c>
      <c r="AU1891" s="147" t="s">
        <v>201</v>
      </c>
      <c r="AY1891" s="17" t="s">
        <v>191</v>
      </c>
      <c r="BE1891" s="148">
        <f>IF(N1891="základní",J1891,0)</f>
        <v>0</v>
      </c>
      <c r="BF1891" s="148">
        <f>IF(N1891="snížená",J1891,0)</f>
        <v>0</v>
      </c>
      <c r="BG1891" s="148">
        <f>IF(N1891="zákl. přenesená",J1891,0)</f>
        <v>0</v>
      </c>
      <c r="BH1891" s="148">
        <f>IF(N1891="sníž. přenesená",J1891,0)</f>
        <v>0</v>
      </c>
      <c r="BI1891" s="148">
        <f>IF(N1891="nulová",J1891,0)</f>
        <v>0</v>
      </c>
      <c r="BJ1891" s="17" t="s">
        <v>83</v>
      </c>
      <c r="BK1891" s="148">
        <f>ROUND(I1891*H1891,2)</f>
        <v>0</v>
      </c>
      <c r="BL1891" s="17" t="s">
        <v>224</v>
      </c>
      <c r="BM1891" s="147" t="s">
        <v>1720</v>
      </c>
    </row>
    <row r="1892" spans="2:65" s="1" customFormat="1" ht="69.599999999999994" customHeight="1">
      <c r="B1892" s="32"/>
      <c r="C1892" s="136" t="s">
        <v>1721</v>
      </c>
      <c r="D1892" s="136" t="s">
        <v>195</v>
      </c>
      <c r="E1892" s="137" t="s">
        <v>1722</v>
      </c>
      <c r="F1892" s="138" t="s">
        <v>1723</v>
      </c>
      <c r="G1892" s="139" t="s">
        <v>1608</v>
      </c>
      <c r="H1892" s="140">
        <v>1</v>
      </c>
      <c r="I1892" s="141"/>
      <c r="J1892" s="142">
        <f>ROUND(I1892*H1892,2)</f>
        <v>0</v>
      </c>
      <c r="K1892" s="138" t="s">
        <v>1</v>
      </c>
      <c r="L1892" s="32"/>
      <c r="M1892" s="143" t="s">
        <v>1</v>
      </c>
      <c r="N1892" s="144" t="s">
        <v>41</v>
      </c>
      <c r="P1892" s="145">
        <f>O1892*H1892</f>
        <v>0</v>
      </c>
      <c r="Q1892" s="145">
        <v>0</v>
      </c>
      <c r="R1892" s="145">
        <f>Q1892*H1892</f>
        <v>0</v>
      </c>
      <c r="S1892" s="145">
        <v>0</v>
      </c>
      <c r="T1892" s="146">
        <f>S1892*H1892</f>
        <v>0</v>
      </c>
      <c r="AR1892" s="147" t="s">
        <v>224</v>
      </c>
      <c r="AT1892" s="147" t="s">
        <v>195</v>
      </c>
      <c r="AU1892" s="147" t="s">
        <v>201</v>
      </c>
      <c r="AY1892" s="17" t="s">
        <v>191</v>
      </c>
      <c r="BE1892" s="148">
        <f>IF(N1892="základní",J1892,0)</f>
        <v>0</v>
      </c>
      <c r="BF1892" s="148">
        <f>IF(N1892="snížená",J1892,0)</f>
        <v>0</v>
      </c>
      <c r="BG1892" s="148">
        <f>IF(N1892="zákl. přenesená",J1892,0)</f>
        <v>0</v>
      </c>
      <c r="BH1892" s="148">
        <f>IF(N1892="sníž. přenesená",J1892,0)</f>
        <v>0</v>
      </c>
      <c r="BI1892" s="148">
        <f>IF(N1892="nulová",J1892,0)</f>
        <v>0</v>
      </c>
      <c r="BJ1892" s="17" t="s">
        <v>83</v>
      </c>
      <c r="BK1892" s="148">
        <f>ROUND(I1892*H1892,2)</f>
        <v>0</v>
      </c>
      <c r="BL1892" s="17" t="s">
        <v>224</v>
      </c>
      <c r="BM1892" s="147" t="s">
        <v>1724</v>
      </c>
    </row>
    <row r="1893" spans="2:65" s="1" customFormat="1" ht="69.599999999999994" customHeight="1">
      <c r="B1893" s="32"/>
      <c r="C1893" s="136" t="s">
        <v>1725</v>
      </c>
      <c r="D1893" s="136" t="s">
        <v>195</v>
      </c>
      <c r="E1893" s="137" t="s">
        <v>1726</v>
      </c>
      <c r="F1893" s="138" t="s">
        <v>1727</v>
      </c>
      <c r="G1893" s="139" t="s">
        <v>1608</v>
      </c>
      <c r="H1893" s="140">
        <v>1</v>
      </c>
      <c r="I1893" s="141"/>
      <c r="J1893" s="142">
        <f>ROUND(I1893*H1893,2)</f>
        <v>0</v>
      </c>
      <c r="K1893" s="138" t="s">
        <v>1</v>
      </c>
      <c r="L1893" s="32"/>
      <c r="M1893" s="143" t="s">
        <v>1</v>
      </c>
      <c r="N1893" s="144" t="s">
        <v>41</v>
      </c>
      <c r="P1893" s="145">
        <f>O1893*H1893</f>
        <v>0</v>
      </c>
      <c r="Q1893" s="145">
        <v>0</v>
      </c>
      <c r="R1893" s="145">
        <f>Q1893*H1893</f>
        <v>0</v>
      </c>
      <c r="S1893" s="145">
        <v>0</v>
      </c>
      <c r="T1893" s="146">
        <f>S1893*H1893</f>
        <v>0</v>
      </c>
      <c r="AR1893" s="147" t="s">
        <v>224</v>
      </c>
      <c r="AT1893" s="147" t="s">
        <v>195</v>
      </c>
      <c r="AU1893" s="147" t="s">
        <v>201</v>
      </c>
      <c r="AY1893" s="17" t="s">
        <v>191</v>
      </c>
      <c r="BE1893" s="148">
        <f>IF(N1893="základní",J1893,0)</f>
        <v>0</v>
      </c>
      <c r="BF1893" s="148">
        <f>IF(N1893="snížená",J1893,0)</f>
        <v>0</v>
      </c>
      <c r="BG1893" s="148">
        <f>IF(N1893="zákl. přenesená",J1893,0)</f>
        <v>0</v>
      </c>
      <c r="BH1893" s="148">
        <f>IF(N1893="sníž. přenesená",J1893,0)</f>
        <v>0</v>
      </c>
      <c r="BI1893" s="148">
        <f>IF(N1893="nulová",J1893,0)</f>
        <v>0</v>
      </c>
      <c r="BJ1893" s="17" t="s">
        <v>83</v>
      </c>
      <c r="BK1893" s="148">
        <f>ROUND(I1893*H1893,2)</f>
        <v>0</v>
      </c>
      <c r="BL1893" s="17" t="s">
        <v>224</v>
      </c>
      <c r="BM1893" s="147" t="s">
        <v>1728</v>
      </c>
    </row>
    <row r="1894" spans="2:65" s="1" customFormat="1" ht="69.599999999999994" customHeight="1">
      <c r="B1894" s="32"/>
      <c r="C1894" s="136" t="s">
        <v>1729</v>
      </c>
      <c r="D1894" s="136" t="s">
        <v>195</v>
      </c>
      <c r="E1894" s="137" t="s">
        <v>1730</v>
      </c>
      <c r="F1894" s="138" t="s">
        <v>1731</v>
      </c>
      <c r="G1894" s="139" t="s">
        <v>1608</v>
      </c>
      <c r="H1894" s="140">
        <v>1</v>
      </c>
      <c r="I1894" s="141"/>
      <c r="J1894" s="142">
        <f>ROUND(I1894*H1894,2)</f>
        <v>0</v>
      </c>
      <c r="K1894" s="138" t="s">
        <v>1</v>
      </c>
      <c r="L1894" s="32"/>
      <c r="M1894" s="143" t="s">
        <v>1</v>
      </c>
      <c r="N1894" s="144" t="s">
        <v>41</v>
      </c>
      <c r="P1894" s="145">
        <f>O1894*H1894</f>
        <v>0</v>
      </c>
      <c r="Q1894" s="145">
        <v>0</v>
      </c>
      <c r="R1894" s="145">
        <f>Q1894*H1894</f>
        <v>0</v>
      </c>
      <c r="S1894" s="145">
        <v>0</v>
      </c>
      <c r="T1894" s="146">
        <f>S1894*H1894</f>
        <v>0</v>
      </c>
      <c r="AR1894" s="147" t="s">
        <v>224</v>
      </c>
      <c r="AT1894" s="147" t="s">
        <v>195</v>
      </c>
      <c r="AU1894" s="147" t="s">
        <v>201</v>
      </c>
      <c r="AY1894" s="17" t="s">
        <v>191</v>
      </c>
      <c r="BE1894" s="148">
        <f>IF(N1894="základní",J1894,0)</f>
        <v>0</v>
      </c>
      <c r="BF1894" s="148">
        <f>IF(N1894="snížená",J1894,0)</f>
        <v>0</v>
      </c>
      <c r="BG1894" s="148">
        <f>IF(N1894="zákl. přenesená",J1894,0)</f>
        <v>0</v>
      </c>
      <c r="BH1894" s="148">
        <f>IF(N1894="sníž. přenesená",J1894,0)</f>
        <v>0</v>
      </c>
      <c r="BI1894" s="148">
        <f>IF(N1894="nulová",J1894,0)</f>
        <v>0</v>
      </c>
      <c r="BJ1894" s="17" t="s">
        <v>83</v>
      </c>
      <c r="BK1894" s="148">
        <f>ROUND(I1894*H1894,2)</f>
        <v>0</v>
      </c>
      <c r="BL1894" s="17" t="s">
        <v>224</v>
      </c>
      <c r="BM1894" s="147" t="s">
        <v>1732</v>
      </c>
    </row>
    <row r="1895" spans="2:65" s="1" customFormat="1" ht="69.599999999999994" customHeight="1">
      <c r="B1895" s="32"/>
      <c r="C1895" s="136" t="s">
        <v>1733</v>
      </c>
      <c r="D1895" s="136" t="s">
        <v>195</v>
      </c>
      <c r="E1895" s="137" t="s">
        <v>1734</v>
      </c>
      <c r="F1895" s="138" t="s">
        <v>1735</v>
      </c>
      <c r="G1895" s="139" t="s">
        <v>1608</v>
      </c>
      <c r="H1895" s="140">
        <v>1</v>
      </c>
      <c r="I1895" s="141"/>
      <c r="J1895" s="142">
        <f>ROUND(I1895*H1895,2)</f>
        <v>0</v>
      </c>
      <c r="K1895" s="138" t="s">
        <v>1</v>
      </c>
      <c r="L1895" s="32"/>
      <c r="M1895" s="143" t="s">
        <v>1</v>
      </c>
      <c r="N1895" s="144" t="s">
        <v>41</v>
      </c>
      <c r="P1895" s="145">
        <f>O1895*H1895</f>
        <v>0</v>
      </c>
      <c r="Q1895" s="145">
        <v>0</v>
      </c>
      <c r="R1895" s="145">
        <f>Q1895*H1895</f>
        <v>0</v>
      </c>
      <c r="S1895" s="145">
        <v>0</v>
      </c>
      <c r="T1895" s="146">
        <f>S1895*H1895</f>
        <v>0</v>
      </c>
      <c r="AR1895" s="147" t="s">
        <v>224</v>
      </c>
      <c r="AT1895" s="147" t="s">
        <v>195</v>
      </c>
      <c r="AU1895" s="147" t="s">
        <v>201</v>
      </c>
      <c r="AY1895" s="17" t="s">
        <v>191</v>
      </c>
      <c r="BE1895" s="148">
        <f>IF(N1895="základní",J1895,0)</f>
        <v>0</v>
      </c>
      <c r="BF1895" s="148">
        <f>IF(N1895="snížená",J1895,0)</f>
        <v>0</v>
      </c>
      <c r="BG1895" s="148">
        <f>IF(N1895="zákl. přenesená",J1895,0)</f>
        <v>0</v>
      </c>
      <c r="BH1895" s="148">
        <f>IF(N1895="sníž. přenesená",J1895,0)</f>
        <v>0</v>
      </c>
      <c r="BI1895" s="148">
        <f>IF(N1895="nulová",J1895,0)</f>
        <v>0</v>
      </c>
      <c r="BJ1895" s="17" t="s">
        <v>83</v>
      </c>
      <c r="BK1895" s="148">
        <f>ROUND(I1895*H1895,2)</f>
        <v>0</v>
      </c>
      <c r="BL1895" s="17" t="s">
        <v>224</v>
      </c>
      <c r="BM1895" s="147" t="s">
        <v>1736</v>
      </c>
    </row>
    <row r="1896" spans="2:65" s="1" customFormat="1" ht="69.599999999999994" customHeight="1">
      <c r="B1896" s="32"/>
      <c r="C1896" s="136" t="s">
        <v>1737</v>
      </c>
      <c r="D1896" s="136" t="s">
        <v>195</v>
      </c>
      <c r="E1896" s="137" t="s">
        <v>1738</v>
      </c>
      <c r="F1896" s="138" t="s">
        <v>1739</v>
      </c>
      <c r="G1896" s="139" t="s">
        <v>1608</v>
      </c>
      <c r="H1896" s="140">
        <v>1</v>
      </c>
      <c r="I1896" s="141"/>
      <c r="J1896" s="142">
        <f>ROUND(I1896*H1896,2)</f>
        <v>0</v>
      </c>
      <c r="K1896" s="138" t="s">
        <v>1</v>
      </c>
      <c r="L1896" s="32"/>
      <c r="M1896" s="143" t="s">
        <v>1</v>
      </c>
      <c r="N1896" s="144" t="s">
        <v>41</v>
      </c>
      <c r="P1896" s="145">
        <f>O1896*H1896</f>
        <v>0</v>
      </c>
      <c r="Q1896" s="145">
        <v>0</v>
      </c>
      <c r="R1896" s="145">
        <f>Q1896*H1896</f>
        <v>0</v>
      </c>
      <c r="S1896" s="145">
        <v>0</v>
      </c>
      <c r="T1896" s="146">
        <f>S1896*H1896</f>
        <v>0</v>
      </c>
      <c r="AR1896" s="147" t="s">
        <v>224</v>
      </c>
      <c r="AT1896" s="147" t="s">
        <v>195</v>
      </c>
      <c r="AU1896" s="147" t="s">
        <v>201</v>
      </c>
      <c r="AY1896" s="17" t="s">
        <v>191</v>
      </c>
      <c r="BE1896" s="148">
        <f>IF(N1896="základní",J1896,0)</f>
        <v>0</v>
      </c>
      <c r="BF1896" s="148">
        <f>IF(N1896="snížená",J1896,0)</f>
        <v>0</v>
      </c>
      <c r="BG1896" s="148">
        <f>IF(N1896="zákl. přenesená",J1896,0)</f>
        <v>0</v>
      </c>
      <c r="BH1896" s="148">
        <f>IF(N1896="sníž. přenesená",J1896,0)</f>
        <v>0</v>
      </c>
      <c r="BI1896" s="148">
        <f>IF(N1896="nulová",J1896,0)</f>
        <v>0</v>
      </c>
      <c r="BJ1896" s="17" t="s">
        <v>83</v>
      </c>
      <c r="BK1896" s="148">
        <f>ROUND(I1896*H1896,2)</f>
        <v>0</v>
      </c>
      <c r="BL1896" s="17" t="s">
        <v>224</v>
      </c>
      <c r="BM1896" s="147" t="s">
        <v>1740</v>
      </c>
    </row>
    <row r="1897" spans="2:65" s="1" customFormat="1" ht="72" customHeight="1">
      <c r="B1897" s="32"/>
      <c r="C1897" s="136" t="s">
        <v>1741</v>
      </c>
      <c r="D1897" s="136" t="s">
        <v>195</v>
      </c>
      <c r="E1897" s="137" t="s">
        <v>1742</v>
      </c>
      <c r="F1897" s="138" t="s">
        <v>1743</v>
      </c>
      <c r="G1897" s="139" t="s">
        <v>1608</v>
      </c>
      <c r="H1897" s="140">
        <v>1</v>
      </c>
      <c r="I1897" s="141"/>
      <c r="J1897" s="142">
        <f>ROUND(I1897*H1897,2)</f>
        <v>0</v>
      </c>
      <c r="K1897" s="138" t="s">
        <v>1</v>
      </c>
      <c r="L1897" s="32"/>
      <c r="M1897" s="143" t="s">
        <v>1</v>
      </c>
      <c r="N1897" s="144" t="s">
        <v>41</v>
      </c>
      <c r="P1897" s="145">
        <f>O1897*H1897</f>
        <v>0</v>
      </c>
      <c r="Q1897" s="145">
        <v>0</v>
      </c>
      <c r="R1897" s="145">
        <f>Q1897*H1897</f>
        <v>0</v>
      </c>
      <c r="S1897" s="145">
        <v>0</v>
      </c>
      <c r="T1897" s="146">
        <f>S1897*H1897</f>
        <v>0</v>
      </c>
      <c r="AR1897" s="147" t="s">
        <v>224</v>
      </c>
      <c r="AT1897" s="147" t="s">
        <v>195</v>
      </c>
      <c r="AU1897" s="147" t="s">
        <v>201</v>
      </c>
      <c r="AY1897" s="17" t="s">
        <v>191</v>
      </c>
      <c r="BE1897" s="148">
        <f>IF(N1897="základní",J1897,0)</f>
        <v>0</v>
      </c>
      <c r="BF1897" s="148">
        <f>IF(N1897="snížená",J1897,0)</f>
        <v>0</v>
      </c>
      <c r="BG1897" s="148">
        <f>IF(N1897="zákl. přenesená",J1897,0)</f>
        <v>0</v>
      </c>
      <c r="BH1897" s="148">
        <f>IF(N1897="sníž. přenesená",J1897,0)</f>
        <v>0</v>
      </c>
      <c r="BI1897" s="148">
        <f>IF(N1897="nulová",J1897,0)</f>
        <v>0</v>
      </c>
      <c r="BJ1897" s="17" t="s">
        <v>83</v>
      </c>
      <c r="BK1897" s="148">
        <f>ROUND(I1897*H1897,2)</f>
        <v>0</v>
      </c>
      <c r="BL1897" s="17" t="s">
        <v>224</v>
      </c>
      <c r="BM1897" s="147" t="s">
        <v>1744</v>
      </c>
    </row>
    <row r="1898" spans="2:65" s="1" customFormat="1" ht="72" customHeight="1">
      <c r="B1898" s="32"/>
      <c r="C1898" s="136" t="s">
        <v>1745</v>
      </c>
      <c r="D1898" s="136" t="s">
        <v>195</v>
      </c>
      <c r="E1898" s="137" t="s">
        <v>1746</v>
      </c>
      <c r="F1898" s="138" t="s">
        <v>1747</v>
      </c>
      <c r="G1898" s="139" t="s">
        <v>1608</v>
      </c>
      <c r="H1898" s="140">
        <v>1</v>
      </c>
      <c r="I1898" s="141"/>
      <c r="J1898" s="142">
        <f>ROUND(I1898*H1898,2)</f>
        <v>0</v>
      </c>
      <c r="K1898" s="138" t="s">
        <v>1</v>
      </c>
      <c r="L1898" s="32"/>
      <c r="M1898" s="143" t="s">
        <v>1</v>
      </c>
      <c r="N1898" s="144" t="s">
        <v>41</v>
      </c>
      <c r="P1898" s="145">
        <f>O1898*H1898</f>
        <v>0</v>
      </c>
      <c r="Q1898" s="145">
        <v>0</v>
      </c>
      <c r="R1898" s="145">
        <f>Q1898*H1898</f>
        <v>0</v>
      </c>
      <c r="S1898" s="145">
        <v>0</v>
      </c>
      <c r="T1898" s="146">
        <f>S1898*H1898</f>
        <v>0</v>
      </c>
      <c r="AR1898" s="147" t="s">
        <v>224</v>
      </c>
      <c r="AT1898" s="147" t="s">
        <v>195</v>
      </c>
      <c r="AU1898" s="147" t="s">
        <v>201</v>
      </c>
      <c r="AY1898" s="17" t="s">
        <v>191</v>
      </c>
      <c r="BE1898" s="148">
        <f>IF(N1898="základní",J1898,0)</f>
        <v>0</v>
      </c>
      <c r="BF1898" s="148">
        <f>IF(N1898="snížená",J1898,0)</f>
        <v>0</v>
      </c>
      <c r="BG1898" s="148">
        <f>IF(N1898="zákl. přenesená",J1898,0)</f>
        <v>0</v>
      </c>
      <c r="BH1898" s="148">
        <f>IF(N1898="sníž. přenesená",J1898,0)</f>
        <v>0</v>
      </c>
      <c r="BI1898" s="148">
        <f>IF(N1898="nulová",J1898,0)</f>
        <v>0</v>
      </c>
      <c r="BJ1898" s="17" t="s">
        <v>83</v>
      </c>
      <c r="BK1898" s="148">
        <f>ROUND(I1898*H1898,2)</f>
        <v>0</v>
      </c>
      <c r="BL1898" s="17" t="s">
        <v>224</v>
      </c>
      <c r="BM1898" s="147" t="s">
        <v>1748</v>
      </c>
    </row>
    <row r="1899" spans="2:65" s="1" customFormat="1" ht="69.599999999999994" customHeight="1">
      <c r="B1899" s="32"/>
      <c r="C1899" s="136" t="s">
        <v>1749</v>
      </c>
      <c r="D1899" s="136" t="s">
        <v>195</v>
      </c>
      <c r="E1899" s="137" t="s">
        <v>1750</v>
      </c>
      <c r="F1899" s="138" t="s">
        <v>1751</v>
      </c>
      <c r="G1899" s="139" t="s">
        <v>1608</v>
      </c>
      <c r="H1899" s="140">
        <v>1</v>
      </c>
      <c r="I1899" s="141"/>
      <c r="J1899" s="142">
        <f>ROUND(I1899*H1899,2)</f>
        <v>0</v>
      </c>
      <c r="K1899" s="138" t="s">
        <v>1</v>
      </c>
      <c r="L1899" s="32"/>
      <c r="M1899" s="143" t="s">
        <v>1</v>
      </c>
      <c r="N1899" s="144" t="s">
        <v>41</v>
      </c>
      <c r="P1899" s="145">
        <f>O1899*H1899</f>
        <v>0</v>
      </c>
      <c r="Q1899" s="145">
        <v>0</v>
      </c>
      <c r="R1899" s="145">
        <f>Q1899*H1899</f>
        <v>0</v>
      </c>
      <c r="S1899" s="145">
        <v>0</v>
      </c>
      <c r="T1899" s="146">
        <f>S1899*H1899</f>
        <v>0</v>
      </c>
      <c r="AR1899" s="147" t="s">
        <v>224</v>
      </c>
      <c r="AT1899" s="147" t="s">
        <v>195</v>
      </c>
      <c r="AU1899" s="147" t="s">
        <v>201</v>
      </c>
      <c r="AY1899" s="17" t="s">
        <v>191</v>
      </c>
      <c r="BE1899" s="148">
        <f>IF(N1899="základní",J1899,0)</f>
        <v>0</v>
      </c>
      <c r="BF1899" s="148">
        <f>IF(N1899="snížená",J1899,0)</f>
        <v>0</v>
      </c>
      <c r="BG1899" s="148">
        <f>IF(N1899="zákl. přenesená",J1899,0)</f>
        <v>0</v>
      </c>
      <c r="BH1899" s="148">
        <f>IF(N1899="sníž. přenesená",J1899,0)</f>
        <v>0</v>
      </c>
      <c r="BI1899" s="148">
        <f>IF(N1899="nulová",J1899,0)</f>
        <v>0</v>
      </c>
      <c r="BJ1899" s="17" t="s">
        <v>83</v>
      </c>
      <c r="BK1899" s="148">
        <f>ROUND(I1899*H1899,2)</f>
        <v>0</v>
      </c>
      <c r="BL1899" s="17" t="s">
        <v>224</v>
      </c>
      <c r="BM1899" s="147" t="s">
        <v>1752</v>
      </c>
    </row>
    <row r="1900" spans="2:65" s="1" customFormat="1" ht="69.599999999999994" customHeight="1">
      <c r="B1900" s="32"/>
      <c r="C1900" s="136" t="s">
        <v>1753</v>
      </c>
      <c r="D1900" s="136" t="s">
        <v>195</v>
      </c>
      <c r="E1900" s="137" t="s">
        <v>1754</v>
      </c>
      <c r="F1900" s="138" t="s">
        <v>1755</v>
      </c>
      <c r="G1900" s="139" t="s">
        <v>1608</v>
      </c>
      <c r="H1900" s="140">
        <v>1</v>
      </c>
      <c r="I1900" s="141"/>
      <c r="J1900" s="142">
        <f>ROUND(I1900*H1900,2)</f>
        <v>0</v>
      </c>
      <c r="K1900" s="138" t="s">
        <v>1</v>
      </c>
      <c r="L1900" s="32"/>
      <c r="M1900" s="143" t="s">
        <v>1</v>
      </c>
      <c r="N1900" s="144" t="s">
        <v>41</v>
      </c>
      <c r="P1900" s="145">
        <f>O1900*H1900</f>
        <v>0</v>
      </c>
      <c r="Q1900" s="145">
        <v>0</v>
      </c>
      <c r="R1900" s="145">
        <f>Q1900*H1900</f>
        <v>0</v>
      </c>
      <c r="S1900" s="145">
        <v>0</v>
      </c>
      <c r="T1900" s="146">
        <f>S1900*H1900</f>
        <v>0</v>
      </c>
      <c r="AR1900" s="147" t="s">
        <v>224</v>
      </c>
      <c r="AT1900" s="147" t="s">
        <v>195</v>
      </c>
      <c r="AU1900" s="147" t="s">
        <v>201</v>
      </c>
      <c r="AY1900" s="17" t="s">
        <v>191</v>
      </c>
      <c r="BE1900" s="148">
        <f>IF(N1900="základní",J1900,0)</f>
        <v>0</v>
      </c>
      <c r="BF1900" s="148">
        <f>IF(N1900="snížená",J1900,0)</f>
        <v>0</v>
      </c>
      <c r="BG1900" s="148">
        <f>IF(N1900="zákl. přenesená",J1900,0)</f>
        <v>0</v>
      </c>
      <c r="BH1900" s="148">
        <f>IF(N1900="sníž. přenesená",J1900,0)</f>
        <v>0</v>
      </c>
      <c r="BI1900" s="148">
        <f>IF(N1900="nulová",J1900,0)</f>
        <v>0</v>
      </c>
      <c r="BJ1900" s="17" t="s">
        <v>83</v>
      </c>
      <c r="BK1900" s="148">
        <f>ROUND(I1900*H1900,2)</f>
        <v>0</v>
      </c>
      <c r="BL1900" s="17" t="s">
        <v>224</v>
      </c>
      <c r="BM1900" s="147" t="s">
        <v>1756</v>
      </c>
    </row>
    <row r="1901" spans="2:65" s="1" customFormat="1" ht="69.599999999999994" customHeight="1">
      <c r="B1901" s="32"/>
      <c r="C1901" s="136" t="s">
        <v>1757</v>
      </c>
      <c r="D1901" s="136" t="s">
        <v>195</v>
      </c>
      <c r="E1901" s="137" t="s">
        <v>1758</v>
      </c>
      <c r="F1901" s="138" t="s">
        <v>1759</v>
      </c>
      <c r="G1901" s="139" t="s">
        <v>1608</v>
      </c>
      <c r="H1901" s="140">
        <v>1</v>
      </c>
      <c r="I1901" s="141"/>
      <c r="J1901" s="142">
        <f>ROUND(I1901*H1901,2)</f>
        <v>0</v>
      </c>
      <c r="K1901" s="138" t="s">
        <v>1</v>
      </c>
      <c r="L1901" s="32"/>
      <c r="M1901" s="143" t="s">
        <v>1</v>
      </c>
      <c r="N1901" s="144" t="s">
        <v>41</v>
      </c>
      <c r="P1901" s="145">
        <f>O1901*H1901</f>
        <v>0</v>
      </c>
      <c r="Q1901" s="145">
        <v>0</v>
      </c>
      <c r="R1901" s="145">
        <f>Q1901*H1901</f>
        <v>0</v>
      </c>
      <c r="S1901" s="145">
        <v>0</v>
      </c>
      <c r="T1901" s="146">
        <f>S1901*H1901</f>
        <v>0</v>
      </c>
      <c r="AR1901" s="147" t="s">
        <v>224</v>
      </c>
      <c r="AT1901" s="147" t="s">
        <v>195</v>
      </c>
      <c r="AU1901" s="147" t="s">
        <v>201</v>
      </c>
      <c r="AY1901" s="17" t="s">
        <v>191</v>
      </c>
      <c r="BE1901" s="148">
        <f>IF(N1901="základní",J1901,0)</f>
        <v>0</v>
      </c>
      <c r="BF1901" s="148">
        <f>IF(N1901="snížená",J1901,0)</f>
        <v>0</v>
      </c>
      <c r="BG1901" s="148">
        <f>IF(N1901="zákl. přenesená",J1901,0)</f>
        <v>0</v>
      </c>
      <c r="BH1901" s="148">
        <f>IF(N1901="sníž. přenesená",J1901,0)</f>
        <v>0</v>
      </c>
      <c r="BI1901" s="148">
        <f>IF(N1901="nulová",J1901,0)</f>
        <v>0</v>
      </c>
      <c r="BJ1901" s="17" t="s">
        <v>83</v>
      </c>
      <c r="BK1901" s="148">
        <f>ROUND(I1901*H1901,2)</f>
        <v>0</v>
      </c>
      <c r="BL1901" s="17" t="s">
        <v>224</v>
      </c>
      <c r="BM1901" s="147" t="s">
        <v>1760</v>
      </c>
    </row>
    <row r="1902" spans="2:65" s="1" customFormat="1" ht="69.599999999999994" customHeight="1">
      <c r="B1902" s="32"/>
      <c r="C1902" s="136" t="s">
        <v>1761</v>
      </c>
      <c r="D1902" s="136" t="s">
        <v>195</v>
      </c>
      <c r="E1902" s="137" t="s">
        <v>1762</v>
      </c>
      <c r="F1902" s="138" t="s">
        <v>1763</v>
      </c>
      <c r="G1902" s="139" t="s">
        <v>1608</v>
      </c>
      <c r="H1902" s="140">
        <v>1</v>
      </c>
      <c r="I1902" s="141"/>
      <c r="J1902" s="142">
        <f>ROUND(I1902*H1902,2)</f>
        <v>0</v>
      </c>
      <c r="K1902" s="138" t="s">
        <v>1</v>
      </c>
      <c r="L1902" s="32"/>
      <c r="M1902" s="143" t="s">
        <v>1</v>
      </c>
      <c r="N1902" s="144" t="s">
        <v>41</v>
      </c>
      <c r="P1902" s="145">
        <f>O1902*H1902</f>
        <v>0</v>
      </c>
      <c r="Q1902" s="145">
        <v>0</v>
      </c>
      <c r="R1902" s="145">
        <f>Q1902*H1902</f>
        <v>0</v>
      </c>
      <c r="S1902" s="145">
        <v>0</v>
      </c>
      <c r="T1902" s="146">
        <f>S1902*H1902</f>
        <v>0</v>
      </c>
      <c r="AR1902" s="147" t="s">
        <v>224</v>
      </c>
      <c r="AT1902" s="147" t="s">
        <v>195</v>
      </c>
      <c r="AU1902" s="147" t="s">
        <v>201</v>
      </c>
      <c r="AY1902" s="17" t="s">
        <v>191</v>
      </c>
      <c r="BE1902" s="148">
        <f>IF(N1902="základní",J1902,0)</f>
        <v>0</v>
      </c>
      <c r="BF1902" s="148">
        <f>IF(N1902="snížená",J1902,0)</f>
        <v>0</v>
      </c>
      <c r="BG1902" s="148">
        <f>IF(N1902="zákl. přenesená",J1902,0)</f>
        <v>0</v>
      </c>
      <c r="BH1902" s="148">
        <f>IF(N1902="sníž. přenesená",J1902,0)</f>
        <v>0</v>
      </c>
      <c r="BI1902" s="148">
        <f>IF(N1902="nulová",J1902,0)</f>
        <v>0</v>
      </c>
      <c r="BJ1902" s="17" t="s">
        <v>83</v>
      </c>
      <c r="BK1902" s="148">
        <f>ROUND(I1902*H1902,2)</f>
        <v>0</v>
      </c>
      <c r="BL1902" s="17" t="s">
        <v>224</v>
      </c>
      <c r="BM1902" s="147" t="s">
        <v>1764</v>
      </c>
    </row>
    <row r="1903" spans="2:65" s="1" customFormat="1" ht="60" customHeight="1">
      <c r="B1903" s="32"/>
      <c r="C1903" s="136" t="s">
        <v>1765</v>
      </c>
      <c r="D1903" s="136" t="s">
        <v>195</v>
      </c>
      <c r="E1903" s="137" t="s">
        <v>1766</v>
      </c>
      <c r="F1903" s="138" t="s">
        <v>1767</v>
      </c>
      <c r="G1903" s="139" t="s">
        <v>1608</v>
      </c>
      <c r="H1903" s="140">
        <v>1</v>
      </c>
      <c r="I1903" s="141"/>
      <c r="J1903" s="142">
        <f>ROUND(I1903*H1903,2)</f>
        <v>0</v>
      </c>
      <c r="K1903" s="138" t="s">
        <v>1</v>
      </c>
      <c r="L1903" s="32"/>
      <c r="M1903" s="143" t="s">
        <v>1</v>
      </c>
      <c r="N1903" s="144" t="s">
        <v>41</v>
      </c>
      <c r="P1903" s="145">
        <f>O1903*H1903</f>
        <v>0</v>
      </c>
      <c r="Q1903" s="145">
        <v>0</v>
      </c>
      <c r="R1903" s="145">
        <f>Q1903*H1903</f>
        <v>0</v>
      </c>
      <c r="S1903" s="145">
        <v>0</v>
      </c>
      <c r="T1903" s="146">
        <f>S1903*H1903</f>
        <v>0</v>
      </c>
      <c r="AR1903" s="147" t="s">
        <v>224</v>
      </c>
      <c r="AT1903" s="147" t="s">
        <v>195</v>
      </c>
      <c r="AU1903" s="147" t="s">
        <v>201</v>
      </c>
      <c r="AY1903" s="17" t="s">
        <v>191</v>
      </c>
      <c r="BE1903" s="148">
        <f>IF(N1903="základní",J1903,0)</f>
        <v>0</v>
      </c>
      <c r="BF1903" s="148">
        <f>IF(N1903="snížená",J1903,0)</f>
        <v>0</v>
      </c>
      <c r="BG1903" s="148">
        <f>IF(N1903="zákl. přenesená",J1903,0)</f>
        <v>0</v>
      </c>
      <c r="BH1903" s="148">
        <f>IF(N1903="sníž. přenesená",J1903,0)</f>
        <v>0</v>
      </c>
      <c r="BI1903" s="148">
        <f>IF(N1903="nulová",J1903,0)</f>
        <v>0</v>
      </c>
      <c r="BJ1903" s="17" t="s">
        <v>83</v>
      </c>
      <c r="BK1903" s="148">
        <f>ROUND(I1903*H1903,2)</f>
        <v>0</v>
      </c>
      <c r="BL1903" s="17" t="s">
        <v>224</v>
      </c>
      <c r="BM1903" s="147" t="s">
        <v>1768</v>
      </c>
    </row>
    <row r="1904" spans="2:65" s="1" customFormat="1" ht="69.599999999999994" customHeight="1">
      <c r="B1904" s="32"/>
      <c r="C1904" s="136" t="s">
        <v>1769</v>
      </c>
      <c r="D1904" s="136" t="s">
        <v>195</v>
      </c>
      <c r="E1904" s="137" t="s">
        <v>1770</v>
      </c>
      <c r="F1904" s="138" t="s">
        <v>1771</v>
      </c>
      <c r="G1904" s="139" t="s">
        <v>1608</v>
      </c>
      <c r="H1904" s="140">
        <v>1</v>
      </c>
      <c r="I1904" s="141"/>
      <c r="J1904" s="142">
        <f>ROUND(I1904*H1904,2)</f>
        <v>0</v>
      </c>
      <c r="K1904" s="138" t="s">
        <v>1</v>
      </c>
      <c r="L1904" s="32"/>
      <c r="M1904" s="143" t="s">
        <v>1</v>
      </c>
      <c r="N1904" s="144" t="s">
        <v>41</v>
      </c>
      <c r="P1904" s="145">
        <f>O1904*H1904</f>
        <v>0</v>
      </c>
      <c r="Q1904" s="145">
        <v>0</v>
      </c>
      <c r="R1904" s="145">
        <f>Q1904*H1904</f>
        <v>0</v>
      </c>
      <c r="S1904" s="145">
        <v>0</v>
      </c>
      <c r="T1904" s="146">
        <f>S1904*H1904</f>
        <v>0</v>
      </c>
      <c r="AR1904" s="147" t="s">
        <v>224</v>
      </c>
      <c r="AT1904" s="147" t="s">
        <v>195</v>
      </c>
      <c r="AU1904" s="147" t="s">
        <v>201</v>
      </c>
      <c r="AY1904" s="17" t="s">
        <v>191</v>
      </c>
      <c r="BE1904" s="148">
        <f>IF(N1904="základní",J1904,0)</f>
        <v>0</v>
      </c>
      <c r="BF1904" s="148">
        <f>IF(N1904="snížená",J1904,0)</f>
        <v>0</v>
      </c>
      <c r="BG1904" s="148">
        <f>IF(N1904="zákl. přenesená",J1904,0)</f>
        <v>0</v>
      </c>
      <c r="BH1904" s="148">
        <f>IF(N1904="sníž. přenesená",J1904,0)</f>
        <v>0</v>
      </c>
      <c r="BI1904" s="148">
        <f>IF(N1904="nulová",J1904,0)</f>
        <v>0</v>
      </c>
      <c r="BJ1904" s="17" t="s">
        <v>83</v>
      </c>
      <c r="BK1904" s="148">
        <f>ROUND(I1904*H1904,2)</f>
        <v>0</v>
      </c>
      <c r="BL1904" s="17" t="s">
        <v>224</v>
      </c>
      <c r="BM1904" s="147" t="s">
        <v>1772</v>
      </c>
    </row>
    <row r="1905" spans="2:65" s="1" customFormat="1" ht="69.599999999999994" customHeight="1">
      <c r="B1905" s="32"/>
      <c r="C1905" s="136" t="s">
        <v>1773</v>
      </c>
      <c r="D1905" s="136" t="s">
        <v>195</v>
      </c>
      <c r="E1905" s="137" t="s">
        <v>1774</v>
      </c>
      <c r="F1905" s="138" t="s">
        <v>1775</v>
      </c>
      <c r="G1905" s="139" t="s">
        <v>1608</v>
      </c>
      <c r="H1905" s="140">
        <v>1</v>
      </c>
      <c r="I1905" s="141"/>
      <c r="J1905" s="142">
        <f>ROUND(I1905*H1905,2)</f>
        <v>0</v>
      </c>
      <c r="K1905" s="138" t="s">
        <v>1</v>
      </c>
      <c r="L1905" s="32"/>
      <c r="M1905" s="143" t="s">
        <v>1</v>
      </c>
      <c r="N1905" s="144" t="s">
        <v>41</v>
      </c>
      <c r="P1905" s="145">
        <f>O1905*H1905</f>
        <v>0</v>
      </c>
      <c r="Q1905" s="145">
        <v>0</v>
      </c>
      <c r="R1905" s="145">
        <f>Q1905*H1905</f>
        <v>0</v>
      </c>
      <c r="S1905" s="145">
        <v>0</v>
      </c>
      <c r="T1905" s="146">
        <f>S1905*H1905</f>
        <v>0</v>
      </c>
      <c r="AR1905" s="147" t="s">
        <v>224</v>
      </c>
      <c r="AT1905" s="147" t="s">
        <v>195</v>
      </c>
      <c r="AU1905" s="147" t="s">
        <v>201</v>
      </c>
      <c r="AY1905" s="17" t="s">
        <v>191</v>
      </c>
      <c r="BE1905" s="148">
        <f>IF(N1905="základní",J1905,0)</f>
        <v>0</v>
      </c>
      <c r="BF1905" s="148">
        <f>IF(N1905="snížená",J1905,0)</f>
        <v>0</v>
      </c>
      <c r="BG1905" s="148">
        <f>IF(N1905="zákl. přenesená",J1905,0)</f>
        <v>0</v>
      </c>
      <c r="BH1905" s="148">
        <f>IF(N1905="sníž. přenesená",J1905,0)</f>
        <v>0</v>
      </c>
      <c r="BI1905" s="148">
        <f>IF(N1905="nulová",J1905,0)</f>
        <v>0</v>
      </c>
      <c r="BJ1905" s="17" t="s">
        <v>83</v>
      </c>
      <c r="BK1905" s="148">
        <f>ROUND(I1905*H1905,2)</f>
        <v>0</v>
      </c>
      <c r="BL1905" s="17" t="s">
        <v>224</v>
      </c>
      <c r="BM1905" s="147" t="s">
        <v>1776</v>
      </c>
    </row>
    <row r="1906" spans="2:65" s="1" customFormat="1" ht="69.599999999999994" customHeight="1">
      <c r="B1906" s="32"/>
      <c r="C1906" s="136" t="s">
        <v>1777</v>
      </c>
      <c r="D1906" s="136" t="s">
        <v>195</v>
      </c>
      <c r="E1906" s="137" t="s">
        <v>1778</v>
      </c>
      <c r="F1906" s="138" t="s">
        <v>1779</v>
      </c>
      <c r="G1906" s="139" t="s">
        <v>1608</v>
      </c>
      <c r="H1906" s="140">
        <v>1</v>
      </c>
      <c r="I1906" s="141"/>
      <c r="J1906" s="142">
        <f>ROUND(I1906*H1906,2)</f>
        <v>0</v>
      </c>
      <c r="K1906" s="138" t="s">
        <v>1</v>
      </c>
      <c r="L1906" s="32"/>
      <c r="M1906" s="143" t="s">
        <v>1</v>
      </c>
      <c r="N1906" s="144" t="s">
        <v>41</v>
      </c>
      <c r="P1906" s="145">
        <f>O1906*H1906</f>
        <v>0</v>
      </c>
      <c r="Q1906" s="145">
        <v>0</v>
      </c>
      <c r="R1906" s="145">
        <f>Q1906*H1906</f>
        <v>0</v>
      </c>
      <c r="S1906" s="145">
        <v>0</v>
      </c>
      <c r="T1906" s="146">
        <f>S1906*H1906</f>
        <v>0</v>
      </c>
      <c r="AR1906" s="147" t="s">
        <v>224</v>
      </c>
      <c r="AT1906" s="147" t="s">
        <v>195</v>
      </c>
      <c r="AU1906" s="147" t="s">
        <v>201</v>
      </c>
      <c r="AY1906" s="17" t="s">
        <v>191</v>
      </c>
      <c r="BE1906" s="148">
        <f>IF(N1906="základní",J1906,0)</f>
        <v>0</v>
      </c>
      <c r="BF1906" s="148">
        <f>IF(N1906="snížená",J1906,0)</f>
        <v>0</v>
      </c>
      <c r="BG1906" s="148">
        <f>IF(N1906="zákl. přenesená",J1906,0)</f>
        <v>0</v>
      </c>
      <c r="BH1906" s="148">
        <f>IF(N1906="sníž. přenesená",J1906,0)</f>
        <v>0</v>
      </c>
      <c r="BI1906" s="148">
        <f>IF(N1906="nulová",J1906,0)</f>
        <v>0</v>
      </c>
      <c r="BJ1906" s="17" t="s">
        <v>83</v>
      </c>
      <c r="BK1906" s="148">
        <f>ROUND(I1906*H1906,2)</f>
        <v>0</v>
      </c>
      <c r="BL1906" s="17" t="s">
        <v>224</v>
      </c>
      <c r="BM1906" s="147" t="s">
        <v>1780</v>
      </c>
    </row>
    <row r="1907" spans="2:65" s="1" customFormat="1" ht="69.599999999999994" customHeight="1">
      <c r="B1907" s="32"/>
      <c r="C1907" s="136" t="s">
        <v>1781</v>
      </c>
      <c r="D1907" s="136" t="s">
        <v>195</v>
      </c>
      <c r="E1907" s="137" t="s">
        <v>1782</v>
      </c>
      <c r="F1907" s="138" t="s">
        <v>1783</v>
      </c>
      <c r="G1907" s="139" t="s">
        <v>1608</v>
      </c>
      <c r="H1907" s="140">
        <v>1</v>
      </c>
      <c r="I1907" s="141"/>
      <c r="J1907" s="142">
        <f>ROUND(I1907*H1907,2)</f>
        <v>0</v>
      </c>
      <c r="K1907" s="138" t="s">
        <v>1</v>
      </c>
      <c r="L1907" s="32"/>
      <c r="M1907" s="143" t="s">
        <v>1</v>
      </c>
      <c r="N1907" s="144" t="s">
        <v>41</v>
      </c>
      <c r="P1907" s="145">
        <f>O1907*H1907</f>
        <v>0</v>
      </c>
      <c r="Q1907" s="145">
        <v>0</v>
      </c>
      <c r="R1907" s="145">
        <f>Q1907*H1907</f>
        <v>0</v>
      </c>
      <c r="S1907" s="145">
        <v>0</v>
      </c>
      <c r="T1907" s="146">
        <f>S1907*H1907</f>
        <v>0</v>
      </c>
      <c r="AR1907" s="147" t="s">
        <v>224</v>
      </c>
      <c r="AT1907" s="147" t="s">
        <v>195</v>
      </c>
      <c r="AU1907" s="147" t="s">
        <v>201</v>
      </c>
      <c r="AY1907" s="17" t="s">
        <v>191</v>
      </c>
      <c r="BE1907" s="148">
        <f>IF(N1907="základní",J1907,0)</f>
        <v>0</v>
      </c>
      <c r="BF1907" s="148">
        <f>IF(N1907="snížená",J1907,0)</f>
        <v>0</v>
      </c>
      <c r="BG1907" s="148">
        <f>IF(N1907="zákl. přenesená",J1907,0)</f>
        <v>0</v>
      </c>
      <c r="BH1907" s="148">
        <f>IF(N1907="sníž. přenesená",J1907,0)</f>
        <v>0</v>
      </c>
      <c r="BI1907" s="148">
        <f>IF(N1907="nulová",J1907,0)</f>
        <v>0</v>
      </c>
      <c r="BJ1907" s="17" t="s">
        <v>83</v>
      </c>
      <c r="BK1907" s="148">
        <f>ROUND(I1907*H1907,2)</f>
        <v>0</v>
      </c>
      <c r="BL1907" s="17" t="s">
        <v>224</v>
      </c>
      <c r="BM1907" s="147" t="s">
        <v>1784</v>
      </c>
    </row>
    <row r="1908" spans="2:65" s="1" customFormat="1" ht="69.599999999999994" customHeight="1">
      <c r="B1908" s="32"/>
      <c r="C1908" s="136" t="s">
        <v>1785</v>
      </c>
      <c r="D1908" s="136" t="s">
        <v>195</v>
      </c>
      <c r="E1908" s="137" t="s">
        <v>1786</v>
      </c>
      <c r="F1908" s="138" t="s">
        <v>1787</v>
      </c>
      <c r="G1908" s="139" t="s">
        <v>1608</v>
      </c>
      <c r="H1908" s="140">
        <v>1</v>
      </c>
      <c r="I1908" s="141"/>
      <c r="J1908" s="142">
        <f>ROUND(I1908*H1908,2)</f>
        <v>0</v>
      </c>
      <c r="K1908" s="138" t="s">
        <v>1</v>
      </c>
      <c r="L1908" s="32"/>
      <c r="M1908" s="143" t="s">
        <v>1</v>
      </c>
      <c r="N1908" s="144" t="s">
        <v>41</v>
      </c>
      <c r="P1908" s="145">
        <f>O1908*H1908</f>
        <v>0</v>
      </c>
      <c r="Q1908" s="145">
        <v>0</v>
      </c>
      <c r="R1908" s="145">
        <f>Q1908*H1908</f>
        <v>0</v>
      </c>
      <c r="S1908" s="145">
        <v>0</v>
      </c>
      <c r="T1908" s="146">
        <f>S1908*H1908</f>
        <v>0</v>
      </c>
      <c r="AR1908" s="147" t="s">
        <v>224</v>
      </c>
      <c r="AT1908" s="147" t="s">
        <v>195</v>
      </c>
      <c r="AU1908" s="147" t="s">
        <v>201</v>
      </c>
      <c r="AY1908" s="17" t="s">
        <v>191</v>
      </c>
      <c r="BE1908" s="148">
        <f>IF(N1908="základní",J1908,0)</f>
        <v>0</v>
      </c>
      <c r="BF1908" s="148">
        <f>IF(N1908="snížená",J1908,0)</f>
        <v>0</v>
      </c>
      <c r="BG1908" s="148">
        <f>IF(N1908="zákl. přenesená",J1908,0)</f>
        <v>0</v>
      </c>
      <c r="BH1908" s="148">
        <f>IF(N1908="sníž. přenesená",J1908,0)</f>
        <v>0</v>
      </c>
      <c r="BI1908" s="148">
        <f>IF(N1908="nulová",J1908,0)</f>
        <v>0</v>
      </c>
      <c r="BJ1908" s="17" t="s">
        <v>83</v>
      </c>
      <c r="BK1908" s="148">
        <f>ROUND(I1908*H1908,2)</f>
        <v>0</v>
      </c>
      <c r="BL1908" s="17" t="s">
        <v>224</v>
      </c>
      <c r="BM1908" s="147" t="s">
        <v>1788</v>
      </c>
    </row>
    <row r="1909" spans="2:65" s="11" customFormat="1" ht="20.85" customHeight="1">
      <c r="B1909" s="124"/>
      <c r="D1909" s="125" t="s">
        <v>75</v>
      </c>
      <c r="E1909" s="134" t="s">
        <v>1789</v>
      </c>
      <c r="F1909" s="134" t="s">
        <v>1790</v>
      </c>
      <c r="I1909" s="127"/>
      <c r="J1909" s="135">
        <f>BK1909</f>
        <v>0</v>
      </c>
      <c r="L1909" s="124"/>
      <c r="M1909" s="129"/>
      <c r="P1909" s="130">
        <f>SUM(P1910:P1924)</f>
        <v>0</v>
      </c>
      <c r="R1909" s="130">
        <f>SUM(R1910:R1924)</f>
        <v>0</v>
      </c>
      <c r="T1909" s="131">
        <f>SUM(T1910:T1924)</f>
        <v>0</v>
      </c>
      <c r="AR1909" s="125" t="s">
        <v>83</v>
      </c>
      <c r="AT1909" s="132" t="s">
        <v>75</v>
      </c>
      <c r="AU1909" s="132" t="s">
        <v>85</v>
      </c>
      <c r="AY1909" s="125" t="s">
        <v>191</v>
      </c>
      <c r="BK1909" s="133">
        <f>SUM(BK1910:BK1924)</f>
        <v>0</v>
      </c>
    </row>
    <row r="1910" spans="2:65" s="1" customFormat="1" ht="60" customHeight="1">
      <c r="B1910" s="32"/>
      <c r="C1910" s="136" t="s">
        <v>1791</v>
      </c>
      <c r="D1910" s="136" t="s">
        <v>195</v>
      </c>
      <c r="E1910" s="137" t="s">
        <v>1792</v>
      </c>
      <c r="F1910" s="138" t="s">
        <v>1793</v>
      </c>
      <c r="G1910" s="139" t="s">
        <v>1608</v>
      </c>
      <c r="H1910" s="140">
        <v>1</v>
      </c>
      <c r="I1910" s="141"/>
      <c r="J1910" s="142">
        <f>ROUND(I1910*H1910,2)</f>
        <v>0</v>
      </c>
      <c r="K1910" s="138" t="s">
        <v>1</v>
      </c>
      <c r="L1910" s="32"/>
      <c r="M1910" s="143" t="s">
        <v>1</v>
      </c>
      <c r="N1910" s="144" t="s">
        <v>41</v>
      </c>
      <c r="P1910" s="145">
        <f>O1910*H1910</f>
        <v>0</v>
      </c>
      <c r="Q1910" s="145">
        <v>0</v>
      </c>
      <c r="R1910" s="145">
        <f>Q1910*H1910</f>
        <v>0</v>
      </c>
      <c r="S1910" s="145">
        <v>0</v>
      </c>
      <c r="T1910" s="146">
        <f>S1910*H1910</f>
        <v>0</v>
      </c>
      <c r="AR1910" s="147" t="s">
        <v>224</v>
      </c>
      <c r="AT1910" s="147" t="s">
        <v>195</v>
      </c>
      <c r="AU1910" s="147" t="s">
        <v>201</v>
      </c>
      <c r="AY1910" s="17" t="s">
        <v>191</v>
      </c>
      <c r="BE1910" s="148">
        <f>IF(N1910="základní",J1910,0)</f>
        <v>0</v>
      </c>
      <c r="BF1910" s="148">
        <f>IF(N1910="snížená",J1910,0)</f>
        <v>0</v>
      </c>
      <c r="BG1910" s="148">
        <f>IF(N1910="zákl. přenesená",J1910,0)</f>
        <v>0</v>
      </c>
      <c r="BH1910" s="148">
        <f>IF(N1910="sníž. přenesená",J1910,0)</f>
        <v>0</v>
      </c>
      <c r="BI1910" s="148">
        <f>IF(N1910="nulová",J1910,0)</f>
        <v>0</v>
      </c>
      <c r="BJ1910" s="17" t="s">
        <v>83</v>
      </c>
      <c r="BK1910" s="148">
        <f>ROUND(I1910*H1910,2)</f>
        <v>0</v>
      </c>
      <c r="BL1910" s="17" t="s">
        <v>224</v>
      </c>
      <c r="BM1910" s="147" t="s">
        <v>1794</v>
      </c>
    </row>
    <row r="1911" spans="2:65" s="12" customFormat="1">
      <c r="B1911" s="153"/>
      <c r="D1911" s="154" t="s">
        <v>205</v>
      </c>
      <c r="E1911" s="155" t="s">
        <v>1</v>
      </c>
      <c r="F1911" s="156" t="s">
        <v>347</v>
      </c>
      <c r="H1911" s="155" t="s">
        <v>1</v>
      </c>
      <c r="I1911" s="157"/>
      <c r="L1911" s="153"/>
      <c r="M1911" s="158"/>
      <c r="T1911" s="159"/>
      <c r="AT1911" s="155" t="s">
        <v>205</v>
      </c>
      <c r="AU1911" s="155" t="s">
        <v>201</v>
      </c>
      <c r="AV1911" s="12" t="s">
        <v>83</v>
      </c>
      <c r="AW1911" s="12" t="s">
        <v>34</v>
      </c>
      <c r="AX1911" s="12" t="s">
        <v>76</v>
      </c>
      <c r="AY1911" s="155" t="s">
        <v>191</v>
      </c>
    </row>
    <row r="1912" spans="2:65" s="12" customFormat="1">
      <c r="B1912" s="153"/>
      <c r="D1912" s="154" t="s">
        <v>205</v>
      </c>
      <c r="E1912" s="155" t="s">
        <v>1</v>
      </c>
      <c r="F1912" s="156" t="s">
        <v>1795</v>
      </c>
      <c r="H1912" s="155" t="s">
        <v>1</v>
      </c>
      <c r="I1912" s="157"/>
      <c r="L1912" s="153"/>
      <c r="M1912" s="158"/>
      <c r="T1912" s="159"/>
      <c r="AT1912" s="155" t="s">
        <v>205</v>
      </c>
      <c r="AU1912" s="155" t="s">
        <v>201</v>
      </c>
      <c r="AV1912" s="12" t="s">
        <v>83</v>
      </c>
      <c r="AW1912" s="12" t="s">
        <v>34</v>
      </c>
      <c r="AX1912" s="12" t="s">
        <v>76</v>
      </c>
      <c r="AY1912" s="155" t="s">
        <v>191</v>
      </c>
    </row>
    <row r="1913" spans="2:65" s="12" customFormat="1">
      <c r="B1913" s="153"/>
      <c r="D1913" s="154" t="s">
        <v>205</v>
      </c>
      <c r="E1913" s="155" t="s">
        <v>1</v>
      </c>
      <c r="F1913" s="156" t="s">
        <v>208</v>
      </c>
      <c r="H1913" s="155" t="s">
        <v>1</v>
      </c>
      <c r="I1913" s="157"/>
      <c r="L1913" s="153"/>
      <c r="M1913" s="158"/>
      <c r="T1913" s="159"/>
      <c r="AT1913" s="155" t="s">
        <v>205</v>
      </c>
      <c r="AU1913" s="155" t="s">
        <v>201</v>
      </c>
      <c r="AV1913" s="12" t="s">
        <v>83</v>
      </c>
      <c r="AW1913" s="12" t="s">
        <v>34</v>
      </c>
      <c r="AX1913" s="12" t="s">
        <v>76</v>
      </c>
      <c r="AY1913" s="155" t="s">
        <v>191</v>
      </c>
    </row>
    <row r="1914" spans="2:65" s="12" customFormat="1">
      <c r="B1914" s="153"/>
      <c r="D1914" s="154" t="s">
        <v>205</v>
      </c>
      <c r="E1914" s="155" t="s">
        <v>1</v>
      </c>
      <c r="F1914" s="156" t="s">
        <v>1796</v>
      </c>
      <c r="H1914" s="155" t="s">
        <v>1</v>
      </c>
      <c r="I1914" s="157"/>
      <c r="L1914" s="153"/>
      <c r="M1914" s="158"/>
      <c r="T1914" s="159"/>
      <c r="AT1914" s="155" t="s">
        <v>205</v>
      </c>
      <c r="AU1914" s="155" t="s">
        <v>201</v>
      </c>
      <c r="AV1914" s="12" t="s">
        <v>83</v>
      </c>
      <c r="AW1914" s="12" t="s">
        <v>34</v>
      </c>
      <c r="AX1914" s="12" t="s">
        <v>76</v>
      </c>
      <c r="AY1914" s="155" t="s">
        <v>191</v>
      </c>
    </row>
    <row r="1915" spans="2:65" s="12" customFormat="1">
      <c r="B1915" s="153"/>
      <c r="D1915" s="154" t="s">
        <v>205</v>
      </c>
      <c r="E1915" s="155" t="s">
        <v>1</v>
      </c>
      <c r="F1915" s="156" t="s">
        <v>208</v>
      </c>
      <c r="H1915" s="155" t="s">
        <v>1</v>
      </c>
      <c r="I1915" s="157"/>
      <c r="L1915" s="153"/>
      <c r="M1915" s="158"/>
      <c r="T1915" s="159"/>
      <c r="AT1915" s="155" t="s">
        <v>205</v>
      </c>
      <c r="AU1915" s="155" t="s">
        <v>201</v>
      </c>
      <c r="AV1915" s="12" t="s">
        <v>83</v>
      </c>
      <c r="AW1915" s="12" t="s">
        <v>34</v>
      </c>
      <c r="AX1915" s="12" t="s">
        <v>76</v>
      </c>
      <c r="AY1915" s="155" t="s">
        <v>191</v>
      </c>
    </row>
    <row r="1916" spans="2:65" s="12" customFormat="1">
      <c r="B1916" s="153"/>
      <c r="D1916" s="154" t="s">
        <v>205</v>
      </c>
      <c r="E1916" s="155" t="s">
        <v>1</v>
      </c>
      <c r="F1916" s="156" t="s">
        <v>1797</v>
      </c>
      <c r="H1916" s="155" t="s">
        <v>1</v>
      </c>
      <c r="I1916" s="157"/>
      <c r="L1916" s="153"/>
      <c r="M1916" s="158"/>
      <c r="T1916" s="159"/>
      <c r="AT1916" s="155" t="s">
        <v>205</v>
      </c>
      <c r="AU1916" s="155" t="s">
        <v>201</v>
      </c>
      <c r="AV1916" s="12" t="s">
        <v>83</v>
      </c>
      <c r="AW1916" s="12" t="s">
        <v>34</v>
      </c>
      <c r="AX1916" s="12" t="s">
        <v>76</v>
      </c>
      <c r="AY1916" s="155" t="s">
        <v>191</v>
      </c>
    </row>
    <row r="1917" spans="2:65" s="12" customFormat="1">
      <c r="B1917" s="153"/>
      <c r="D1917" s="154" t="s">
        <v>205</v>
      </c>
      <c r="E1917" s="155" t="s">
        <v>1</v>
      </c>
      <c r="F1917" s="156" t="s">
        <v>1798</v>
      </c>
      <c r="H1917" s="155" t="s">
        <v>1</v>
      </c>
      <c r="I1917" s="157"/>
      <c r="L1917" s="153"/>
      <c r="M1917" s="158"/>
      <c r="T1917" s="159"/>
      <c r="AT1917" s="155" t="s">
        <v>205</v>
      </c>
      <c r="AU1917" s="155" t="s">
        <v>201</v>
      </c>
      <c r="AV1917" s="12" t="s">
        <v>83</v>
      </c>
      <c r="AW1917" s="12" t="s">
        <v>34</v>
      </c>
      <c r="AX1917" s="12" t="s">
        <v>76</v>
      </c>
      <c r="AY1917" s="155" t="s">
        <v>191</v>
      </c>
    </row>
    <row r="1918" spans="2:65" s="12" customFormat="1">
      <c r="B1918" s="153"/>
      <c r="D1918" s="154" t="s">
        <v>205</v>
      </c>
      <c r="E1918" s="155" t="s">
        <v>1</v>
      </c>
      <c r="F1918" s="156" t="s">
        <v>1799</v>
      </c>
      <c r="H1918" s="155" t="s">
        <v>1</v>
      </c>
      <c r="I1918" s="157"/>
      <c r="L1918" s="153"/>
      <c r="M1918" s="158"/>
      <c r="T1918" s="159"/>
      <c r="AT1918" s="155" t="s">
        <v>205</v>
      </c>
      <c r="AU1918" s="155" t="s">
        <v>201</v>
      </c>
      <c r="AV1918" s="12" t="s">
        <v>83</v>
      </c>
      <c r="AW1918" s="12" t="s">
        <v>34</v>
      </c>
      <c r="AX1918" s="12" t="s">
        <v>76</v>
      </c>
      <c r="AY1918" s="155" t="s">
        <v>191</v>
      </c>
    </row>
    <row r="1919" spans="2:65" s="12" customFormat="1">
      <c r="B1919" s="153"/>
      <c r="D1919" s="154" t="s">
        <v>205</v>
      </c>
      <c r="E1919" s="155" t="s">
        <v>1</v>
      </c>
      <c r="F1919" s="156" t="s">
        <v>1800</v>
      </c>
      <c r="H1919" s="155" t="s">
        <v>1</v>
      </c>
      <c r="I1919" s="157"/>
      <c r="L1919" s="153"/>
      <c r="M1919" s="158"/>
      <c r="T1919" s="159"/>
      <c r="AT1919" s="155" t="s">
        <v>205</v>
      </c>
      <c r="AU1919" s="155" t="s">
        <v>201</v>
      </c>
      <c r="AV1919" s="12" t="s">
        <v>83</v>
      </c>
      <c r="AW1919" s="12" t="s">
        <v>34</v>
      </c>
      <c r="AX1919" s="12" t="s">
        <v>76</v>
      </c>
      <c r="AY1919" s="155" t="s">
        <v>191</v>
      </c>
    </row>
    <row r="1920" spans="2:65" s="13" customFormat="1">
      <c r="B1920" s="160"/>
      <c r="D1920" s="154" t="s">
        <v>205</v>
      </c>
      <c r="E1920" s="161" t="s">
        <v>1</v>
      </c>
      <c r="F1920" s="162" t="s">
        <v>83</v>
      </c>
      <c r="H1920" s="163">
        <v>1</v>
      </c>
      <c r="I1920" s="164"/>
      <c r="L1920" s="160"/>
      <c r="M1920" s="165"/>
      <c r="T1920" s="166"/>
      <c r="AT1920" s="161" t="s">
        <v>205</v>
      </c>
      <c r="AU1920" s="161" t="s">
        <v>201</v>
      </c>
      <c r="AV1920" s="13" t="s">
        <v>85</v>
      </c>
      <c r="AW1920" s="13" t="s">
        <v>34</v>
      </c>
      <c r="AX1920" s="13" t="s">
        <v>76</v>
      </c>
      <c r="AY1920" s="161" t="s">
        <v>191</v>
      </c>
    </row>
    <row r="1921" spans="2:65" s="1" customFormat="1" ht="48" customHeight="1">
      <c r="B1921" s="32"/>
      <c r="C1921" s="136" t="s">
        <v>1801</v>
      </c>
      <c r="D1921" s="136" t="s">
        <v>195</v>
      </c>
      <c r="E1921" s="137" t="s">
        <v>1802</v>
      </c>
      <c r="F1921" s="138" t="s">
        <v>1803</v>
      </c>
      <c r="G1921" s="139" t="s">
        <v>1608</v>
      </c>
      <c r="H1921" s="140">
        <v>4</v>
      </c>
      <c r="I1921" s="141"/>
      <c r="J1921" s="142">
        <f>ROUND(I1921*H1921,2)</f>
        <v>0</v>
      </c>
      <c r="K1921" s="138" t="s">
        <v>1</v>
      </c>
      <c r="L1921" s="32"/>
      <c r="M1921" s="143" t="s">
        <v>1</v>
      </c>
      <c r="N1921" s="144" t="s">
        <v>41</v>
      </c>
      <c r="P1921" s="145">
        <f>O1921*H1921</f>
        <v>0</v>
      </c>
      <c r="Q1921" s="145">
        <v>0</v>
      </c>
      <c r="R1921" s="145">
        <f>Q1921*H1921</f>
        <v>0</v>
      </c>
      <c r="S1921" s="145">
        <v>0</v>
      </c>
      <c r="T1921" s="146">
        <f>S1921*H1921</f>
        <v>0</v>
      </c>
      <c r="AR1921" s="147" t="s">
        <v>224</v>
      </c>
      <c r="AT1921" s="147" t="s">
        <v>195</v>
      </c>
      <c r="AU1921" s="147" t="s">
        <v>201</v>
      </c>
      <c r="AY1921" s="17" t="s">
        <v>191</v>
      </c>
      <c r="BE1921" s="148">
        <f>IF(N1921="základní",J1921,0)</f>
        <v>0</v>
      </c>
      <c r="BF1921" s="148">
        <f>IF(N1921="snížená",J1921,0)</f>
        <v>0</v>
      </c>
      <c r="BG1921" s="148">
        <f>IF(N1921="zákl. přenesená",J1921,0)</f>
        <v>0</v>
      </c>
      <c r="BH1921" s="148">
        <f>IF(N1921="sníž. přenesená",J1921,0)</f>
        <v>0</v>
      </c>
      <c r="BI1921" s="148">
        <f>IF(N1921="nulová",J1921,0)</f>
        <v>0</v>
      </c>
      <c r="BJ1921" s="17" t="s">
        <v>83</v>
      </c>
      <c r="BK1921" s="148">
        <f>ROUND(I1921*H1921,2)</f>
        <v>0</v>
      </c>
      <c r="BL1921" s="17" t="s">
        <v>224</v>
      </c>
      <c r="BM1921" s="147" t="s">
        <v>1804</v>
      </c>
    </row>
    <row r="1922" spans="2:65" s="1" customFormat="1" ht="48" customHeight="1">
      <c r="B1922" s="32"/>
      <c r="C1922" s="136" t="s">
        <v>1805</v>
      </c>
      <c r="D1922" s="136" t="s">
        <v>195</v>
      </c>
      <c r="E1922" s="137" t="s">
        <v>1806</v>
      </c>
      <c r="F1922" s="138" t="s">
        <v>1807</v>
      </c>
      <c r="G1922" s="139" t="s">
        <v>1608</v>
      </c>
      <c r="H1922" s="140">
        <v>1</v>
      </c>
      <c r="I1922" s="141"/>
      <c r="J1922" s="142">
        <f>ROUND(I1922*H1922,2)</f>
        <v>0</v>
      </c>
      <c r="K1922" s="138" t="s">
        <v>1</v>
      </c>
      <c r="L1922" s="32"/>
      <c r="M1922" s="143" t="s">
        <v>1</v>
      </c>
      <c r="N1922" s="144" t="s">
        <v>41</v>
      </c>
      <c r="P1922" s="145">
        <f>O1922*H1922</f>
        <v>0</v>
      </c>
      <c r="Q1922" s="145">
        <v>0</v>
      </c>
      <c r="R1922" s="145">
        <f>Q1922*H1922</f>
        <v>0</v>
      </c>
      <c r="S1922" s="145">
        <v>0</v>
      </c>
      <c r="T1922" s="146">
        <f>S1922*H1922</f>
        <v>0</v>
      </c>
      <c r="AR1922" s="147" t="s">
        <v>224</v>
      </c>
      <c r="AT1922" s="147" t="s">
        <v>195</v>
      </c>
      <c r="AU1922" s="147" t="s">
        <v>201</v>
      </c>
      <c r="AY1922" s="17" t="s">
        <v>191</v>
      </c>
      <c r="BE1922" s="148">
        <f>IF(N1922="základní",J1922,0)</f>
        <v>0</v>
      </c>
      <c r="BF1922" s="148">
        <f>IF(N1922="snížená",J1922,0)</f>
        <v>0</v>
      </c>
      <c r="BG1922" s="148">
        <f>IF(N1922="zákl. přenesená",J1922,0)</f>
        <v>0</v>
      </c>
      <c r="BH1922" s="148">
        <f>IF(N1922="sníž. přenesená",J1922,0)</f>
        <v>0</v>
      </c>
      <c r="BI1922" s="148">
        <f>IF(N1922="nulová",J1922,0)</f>
        <v>0</v>
      </c>
      <c r="BJ1922" s="17" t="s">
        <v>83</v>
      </c>
      <c r="BK1922" s="148">
        <f>ROUND(I1922*H1922,2)</f>
        <v>0</v>
      </c>
      <c r="BL1922" s="17" t="s">
        <v>224</v>
      </c>
      <c r="BM1922" s="147" t="s">
        <v>1808</v>
      </c>
    </row>
    <row r="1923" spans="2:65" s="1" customFormat="1" ht="55.15" customHeight="1">
      <c r="B1923" s="32"/>
      <c r="C1923" s="136" t="s">
        <v>1809</v>
      </c>
      <c r="D1923" s="136" t="s">
        <v>195</v>
      </c>
      <c r="E1923" s="137" t="s">
        <v>1810</v>
      </c>
      <c r="F1923" s="138" t="s">
        <v>1811</v>
      </c>
      <c r="G1923" s="139" t="s">
        <v>1608</v>
      </c>
      <c r="H1923" s="140">
        <v>1</v>
      </c>
      <c r="I1923" s="141"/>
      <c r="J1923" s="142">
        <f>ROUND(I1923*H1923,2)</f>
        <v>0</v>
      </c>
      <c r="K1923" s="138" t="s">
        <v>1</v>
      </c>
      <c r="L1923" s="32"/>
      <c r="M1923" s="143" t="s">
        <v>1</v>
      </c>
      <c r="N1923" s="144" t="s">
        <v>41</v>
      </c>
      <c r="P1923" s="145">
        <f>O1923*H1923</f>
        <v>0</v>
      </c>
      <c r="Q1923" s="145">
        <v>0</v>
      </c>
      <c r="R1923" s="145">
        <f>Q1923*H1923</f>
        <v>0</v>
      </c>
      <c r="S1923" s="145">
        <v>0</v>
      </c>
      <c r="T1923" s="146">
        <f>S1923*H1923</f>
        <v>0</v>
      </c>
      <c r="AR1923" s="147" t="s">
        <v>224</v>
      </c>
      <c r="AT1923" s="147" t="s">
        <v>195</v>
      </c>
      <c r="AU1923" s="147" t="s">
        <v>201</v>
      </c>
      <c r="AY1923" s="17" t="s">
        <v>191</v>
      </c>
      <c r="BE1923" s="148">
        <f>IF(N1923="základní",J1923,0)</f>
        <v>0</v>
      </c>
      <c r="BF1923" s="148">
        <f>IF(N1923="snížená",J1923,0)</f>
        <v>0</v>
      </c>
      <c r="BG1923" s="148">
        <f>IF(N1923="zákl. přenesená",J1923,0)</f>
        <v>0</v>
      </c>
      <c r="BH1923" s="148">
        <f>IF(N1923="sníž. přenesená",J1923,0)</f>
        <v>0</v>
      </c>
      <c r="BI1923" s="148">
        <f>IF(N1923="nulová",J1923,0)</f>
        <v>0</v>
      </c>
      <c r="BJ1923" s="17" t="s">
        <v>83</v>
      </c>
      <c r="BK1923" s="148">
        <f>ROUND(I1923*H1923,2)</f>
        <v>0</v>
      </c>
      <c r="BL1923" s="17" t="s">
        <v>224</v>
      </c>
      <c r="BM1923" s="147" t="s">
        <v>1812</v>
      </c>
    </row>
    <row r="1924" spans="2:65" s="1" customFormat="1" ht="55.15" customHeight="1">
      <c r="B1924" s="32"/>
      <c r="C1924" s="136" t="s">
        <v>1813</v>
      </c>
      <c r="D1924" s="136" t="s">
        <v>195</v>
      </c>
      <c r="E1924" s="137" t="s">
        <v>1814</v>
      </c>
      <c r="F1924" s="138" t="s">
        <v>1815</v>
      </c>
      <c r="G1924" s="139" t="s">
        <v>1608</v>
      </c>
      <c r="H1924" s="140">
        <v>1</v>
      </c>
      <c r="I1924" s="141"/>
      <c r="J1924" s="142">
        <f>ROUND(I1924*H1924,2)</f>
        <v>0</v>
      </c>
      <c r="K1924" s="138" t="s">
        <v>1</v>
      </c>
      <c r="L1924" s="32"/>
      <c r="M1924" s="143" t="s">
        <v>1</v>
      </c>
      <c r="N1924" s="144" t="s">
        <v>41</v>
      </c>
      <c r="P1924" s="145">
        <f>O1924*H1924</f>
        <v>0</v>
      </c>
      <c r="Q1924" s="145">
        <v>0</v>
      </c>
      <c r="R1924" s="145">
        <f>Q1924*H1924</f>
        <v>0</v>
      </c>
      <c r="S1924" s="145">
        <v>0</v>
      </c>
      <c r="T1924" s="146">
        <f>S1924*H1924</f>
        <v>0</v>
      </c>
      <c r="AR1924" s="147" t="s">
        <v>224</v>
      </c>
      <c r="AT1924" s="147" t="s">
        <v>195</v>
      </c>
      <c r="AU1924" s="147" t="s">
        <v>201</v>
      </c>
      <c r="AY1924" s="17" t="s">
        <v>191</v>
      </c>
      <c r="BE1924" s="148">
        <f>IF(N1924="základní",J1924,0)</f>
        <v>0</v>
      </c>
      <c r="BF1924" s="148">
        <f>IF(N1924="snížená",J1924,0)</f>
        <v>0</v>
      </c>
      <c r="BG1924" s="148">
        <f>IF(N1924="zákl. přenesená",J1924,0)</f>
        <v>0</v>
      </c>
      <c r="BH1924" s="148">
        <f>IF(N1924="sníž. přenesená",J1924,0)</f>
        <v>0</v>
      </c>
      <c r="BI1924" s="148">
        <f>IF(N1924="nulová",J1924,0)</f>
        <v>0</v>
      </c>
      <c r="BJ1924" s="17" t="s">
        <v>83</v>
      </c>
      <c r="BK1924" s="148">
        <f>ROUND(I1924*H1924,2)</f>
        <v>0</v>
      </c>
      <c r="BL1924" s="17" t="s">
        <v>224</v>
      </c>
      <c r="BM1924" s="147" t="s">
        <v>1816</v>
      </c>
    </row>
    <row r="1925" spans="2:65" s="11" customFormat="1" ht="20.85" customHeight="1">
      <c r="B1925" s="124"/>
      <c r="D1925" s="125" t="s">
        <v>75</v>
      </c>
      <c r="E1925" s="134" t="s">
        <v>1817</v>
      </c>
      <c r="F1925" s="134" t="s">
        <v>1818</v>
      </c>
      <c r="I1925" s="127"/>
      <c r="J1925" s="135">
        <f>BK1925</f>
        <v>0</v>
      </c>
      <c r="L1925" s="124"/>
      <c r="M1925" s="129"/>
      <c r="P1925" s="130">
        <f>P1926</f>
        <v>0</v>
      </c>
      <c r="R1925" s="130">
        <f>R1926</f>
        <v>0</v>
      </c>
      <c r="T1925" s="131">
        <f>T1926</f>
        <v>0</v>
      </c>
      <c r="AR1925" s="125" t="s">
        <v>83</v>
      </c>
      <c r="AT1925" s="132" t="s">
        <v>75</v>
      </c>
      <c r="AU1925" s="132" t="s">
        <v>85</v>
      </c>
      <c r="AY1925" s="125" t="s">
        <v>191</v>
      </c>
      <c r="BK1925" s="133">
        <f>BK1926</f>
        <v>0</v>
      </c>
    </row>
    <row r="1926" spans="2:65" s="1" customFormat="1" ht="48" customHeight="1">
      <c r="B1926" s="32"/>
      <c r="C1926" s="136" t="s">
        <v>1819</v>
      </c>
      <c r="D1926" s="136" t="s">
        <v>195</v>
      </c>
      <c r="E1926" s="137" t="s">
        <v>1820</v>
      </c>
      <c r="F1926" s="138" t="s">
        <v>1821</v>
      </c>
      <c r="G1926" s="139" t="s">
        <v>1608</v>
      </c>
      <c r="H1926" s="140">
        <v>1</v>
      </c>
      <c r="I1926" s="141"/>
      <c r="J1926" s="142">
        <f>ROUND(I1926*H1926,2)</f>
        <v>0</v>
      </c>
      <c r="K1926" s="138" t="s">
        <v>1</v>
      </c>
      <c r="L1926" s="32"/>
      <c r="M1926" s="143" t="s">
        <v>1</v>
      </c>
      <c r="N1926" s="144" t="s">
        <v>41</v>
      </c>
      <c r="P1926" s="145">
        <f>O1926*H1926</f>
        <v>0</v>
      </c>
      <c r="Q1926" s="145">
        <v>0</v>
      </c>
      <c r="R1926" s="145">
        <f>Q1926*H1926</f>
        <v>0</v>
      </c>
      <c r="S1926" s="145">
        <v>0</v>
      </c>
      <c r="T1926" s="146">
        <f>S1926*H1926</f>
        <v>0</v>
      </c>
      <c r="AR1926" s="147" t="s">
        <v>224</v>
      </c>
      <c r="AT1926" s="147" t="s">
        <v>195</v>
      </c>
      <c r="AU1926" s="147" t="s">
        <v>201</v>
      </c>
      <c r="AY1926" s="17" t="s">
        <v>191</v>
      </c>
      <c r="BE1926" s="148">
        <f>IF(N1926="základní",J1926,0)</f>
        <v>0</v>
      </c>
      <c r="BF1926" s="148">
        <f>IF(N1926="snížená",J1926,0)</f>
        <v>0</v>
      </c>
      <c r="BG1926" s="148">
        <f>IF(N1926="zákl. přenesená",J1926,0)</f>
        <v>0</v>
      </c>
      <c r="BH1926" s="148">
        <f>IF(N1926="sníž. přenesená",J1926,0)</f>
        <v>0</v>
      </c>
      <c r="BI1926" s="148">
        <f>IF(N1926="nulová",J1926,0)</f>
        <v>0</v>
      </c>
      <c r="BJ1926" s="17" t="s">
        <v>83</v>
      </c>
      <c r="BK1926" s="148">
        <f>ROUND(I1926*H1926,2)</f>
        <v>0</v>
      </c>
      <c r="BL1926" s="17" t="s">
        <v>224</v>
      </c>
      <c r="BM1926" s="147" t="s">
        <v>1822</v>
      </c>
    </row>
    <row r="1927" spans="2:65" s="11" customFormat="1" ht="20.85" customHeight="1">
      <c r="B1927" s="124"/>
      <c r="D1927" s="125" t="s">
        <v>75</v>
      </c>
      <c r="E1927" s="134" t="s">
        <v>1823</v>
      </c>
      <c r="F1927" s="134" t="s">
        <v>1824</v>
      </c>
      <c r="I1927" s="127"/>
      <c r="J1927" s="135">
        <f>BK1927</f>
        <v>0</v>
      </c>
      <c r="L1927" s="124"/>
      <c r="M1927" s="129"/>
      <c r="P1927" s="130">
        <f>P1928</f>
        <v>0</v>
      </c>
      <c r="R1927" s="130">
        <f>R1928</f>
        <v>0</v>
      </c>
      <c r="T1927" s="131">
        <f>T1928</f>
        <v>0</v>
      </c>
      <c r="AR1927" s="125" t="s">
        <v>83</v>
      </c>
      <c r="AT1927" s="132" t="s">
        <v>75</v>
      </c>
      <c r="AU1927" s="132" t="s">
        <v>85</v>
      </c>
      <c r="AY1927" s="125" t="s">
        <v>191</v>
      </c>
      <c r="BK1927" s="133">
        <f>BK1928</f>
        <v>0</v>
      </c>
    </row>
    <row r="1928" spans="2:65" s="1" customFormat="1" ht="48" customHeight="1">
      <c r="B1928" s="32"/>
      <c r="C1928" s="136" t="s">
        <v>1825</v>
      </c>
      <c r="D1928" s="136" t="s">
        <v>195</v>
      </c>
      <c r="E1928" s="137" t="s">
        <v>1826</v>
      </c>
      <c r="F1928" s="138" t="s">
        <v>1827</v>
      </c>
      <c r="G1928" s="139" t="s">
        <v>1608</v>
      </c>
      <c r="H1928" s="140">
        <v>1</v>
      </c>
      <c r="I1928" s="141"/>
      <c r="J1928" s="142">
        <f>ROUND(I1928*H1928,2)</f>
        <v>0</v>
      </c>
      <c r="K1928" s="138" t="s">
        <v>1</v>
      </c>
      <c r="L1928" s="32"/>
      <c r="M1928" s="143" t="s">
        <v>1</v>
      </c>
      <c r="N1928" s="144" t="s">
        <v>41</v>
      </c>
      <c r="P1928" s="145">
        <f>O1928*H1928</f>
        <v>0</v>
      </c>
      <c r="Q1928" s="145">
        <v>0</v>
      </c>
      <c r="R1928" s="145">
        <f>Q1928*H1928</f>
        <v>0</v>
      </c>
      <c r="S1928" s="145">
        <v>0</v>
      </c>
      <c r="T1928" s="146">
        <f>S1928*H1928</f>
        <v>0</v>
      </c>
      <c r="AR1928" s="147" t="s">
        <v>224</v>
      </c>
      <c r="AT1928" s="147" t="s">
        <v>195</v>
      </c>
      <c r="AU1928" s="147" t="s">
        <v>201</v>
      </c>
      <c r="AY1928" s="17" t="s">
        <v>191</v>
      </c>
      <c r="BE1928" s="148">
        <f>IF(N1928="základní",J1928,0)</f>
        <v>0</v>
      </c>
      <c r="BF1928" s="148">
        <f>IF(N1928="snížená",J1928,0)</f>
        <v>0</v>
      </c>
      <c r="BG1928" s="148">
        <f>IF(N1928="zákl. přenesená",J1928,0)</f>
        <v>0</v>
      </c>
      <c r="BH1928" s="148">
        <f>IF(N1928="sníž. přenesená",J1928,0)</f>
        <v>0</v>
      </c>
      <c r="BI1928" s="148">
        <f>IF(N1928="nulová",J1928,0)</f>
        <v>0</v>
      </c>
      <c r="BJ1928" s="17" t="s">
        <v>83</v>
      </c>
      <c r="BK1928" s="148">
        <f>ROUND(I1928*H1928,2)</f>
        <v>0</v>
      </c>
      <c r="BL1928" s="17" t="s">
        <v>224</v>
      </c>
      <c r="BM1928" s="147" t="s">
        <v>1828</v>
      </c>
    </row>
    <row r="1929" spans="2:65" s="11" customFormat="1" ht="20.85" customHeight="1">
      <c r="B1929" s="124"/>
      <c r="D1929" s="125" t="s">
        <v>75</v>
      </c>
      <c r="E1929" s="134" t="s">
        <v>1829</v>
      </c>
      <c r="F1929" s="134" t="s">
        <v>1830</v>
      </c>
      <c r="I1929" s="127"/>
      <c r="J1929" s="135">
        <f>BK1929</f>
        <v>0</v>
      </c>
      <c r="L1929" s="124"/>
      <c r="M1929" s="129"/>
      <c r="P1929" s="130">
        <f>SUM(P1930:P1972)</f>
        <v>0</v>
      </c>
      <c r="R1929" s="130">
        <f>SUM(R1930:R1972)</f>
        <v>0</v>
      </c>
      <c r="T1929" s="131">
        <f>SUM(T1930:T1972)</f>
        <v>0</v>
      </c>
      <c r="AR1929" s="125" t="s">
        <v>83</v>
      </c>
      <c r="AT1929" s="132" t="s">
        <v>75</v>
      </c>
      <c r="AU1929" s="132" t="s">
        <v>85</v>
      </c>
      <c r="AY1929" s="125" t="s">
        <v>191</v>
      </c>
      <c r="BK1929" s="133">
        <f>SUM(BK1930:BK1972)</f>
        <v>0</v>
      </c>
    </row>
    <row r="1930" spans="2:65" s="1" customFormat="1" ht="26.45" customHeight="1">
      <c r="B1930" s="32"/>
      <c r="C1930" s="136" t="s">
        <v>1831</v>
      </c>
      <c r="D1930" s="136" t="s">
        <v>195</v>
      </c>
      <c r="E1930" s="137" t="s">
        <v>1832</v>
      </c>
      <c r="F1930" s="138" t="s">
        <v>1833</v>
      </c>
      <c r="G1930" s="139" t="s">
        <v>1608</v>
      </c>
      <c r="H1930" s="140">
        <v>1</v>
      </c>
      <c r="I1930" s="141"/>
      <c r="J1930" s="142">
        <f>ROUND(I1930*H1930,2)</f>
        <v>0</v>
      </c>
      <c r="K1930" s="138" t="s">
        <v>1</v>
      </c>
      <c r="L1930" s="32"/>
      <c r="M1930" s="143" t="s">
        <v>1</v>
      </c>
      <c r="N1930" s="144" t="s">
        <v>41</v>
      </c>
      <c r="P1930" s="145">
        <f>O1930*H1930</f>
        <v>0</v>
      </c>
      <c r="Q1930" s="145">
        <v>0</v>
      </c>
      <c r="R1930" s="145">
        <f>Q1930*H1930</f>
        <v>0</v>
      </c>
      <c r="S1930" s="145">
        <v>0</v>
      </c>
      <c r="T1930" s="146">
        <f>S1930*H1930</f>
        <v>0</v>
      </c>
      <c r="AR1930" s="147" t="s">
        <v>200</v>
      </c>
      <c r="AT1930" s="147" t="s">
        <v>195</v>
      </c>
      <c r="AU1930" s="147" t="s">
        <v>201</v>
      </c>
      <c r="AY1930" s="17" t="s">
        <v>191</v>
      </c>
      <c r="BE1930" s="148">
        <f>IF(N1930="základní",J1930,0)</f>
        <v>0</v>
      </c>
      <c r="BF1930" s="148">
        <f>IF(N1930="snížená",J1930,0)</f>
        <v>0</v>
      </c>
      <c r="BG1930" s="148">
        <f>IF(N1930="zákl. přenesená",J1930,0)</f>
        <v>0</v>
      </c>
      <c r="BH1930" s="148">
        <f>IF(N1930="sníž. přenesená",J1930,0)</f>
        <v>0</v>
      </c>
      <c r="BI1930" s="148">
        <f>IF(N1930="nulová",J1930,0)</f>
        <v>0</v>
      </c>
      <c r="BJ1930" s="17" t="s">
        <v>83</v>
      </c>
      <c r="BK1930" s="148">
        <f>ROUND(I1930*H1930,2)</f>
        <v>0</v>
      </c>
      <c r="BL1930" s="17" t="s">
        <v>200</v>
      </c>
      <c r="BM1930" s="147" t="s">
        <v>1834</v>
      </c>
    </row>
    <row r="1931" spans="2:65" s="1" customFormat="1" ht="40.9" customHeight="1">
      <c r="B1931" s="32"/>
      <c r="C1931" s="136" t="s">
        <v>1835</v>
      </c>
      <c r="D1931" s="136" t="s">
        <v>195</v>
      </c>
      <c r="E1931" s="137" t="s">
        <v>1836</v>
      </c>
      <c r="F1931" s="138" t="s">
        <v>1837</v>
      </c>
      <c r="G1931" s="139" t="s">
        <v>403</v>
      </c>
      <c r="H1931" s="140">
        <v>90</v>
      </c>
      <c r="I1931" s="141"/>
      <c r="J1931" s="142">
        <f>ROUND(I1931*H1931,2)</f>
        <v>0</v>
      </c>
      <c r="K1931" s="138" t="s">
        <v>1</v>
      </c>
      <c r="L1931" s="32"/>
      <c r="M1931" s="143" t="s">
        <v>1</v>
      </c>
      <c r="N1931" s="144" t="s">
        <v>41</v>
      </c>
      <c r="P1931" s="145">
        <f>O1931*H1931</f>
        <v>0</v>
      </c>
      <c r="Q1931" s="145">
        <v>0</v>
      </c>
      <c r="R1931" s="145">
        <f>Q1931*H1931</f>
        <v>0</v>
      </c>
      <c r="S1931" s="145">
        <v>0</v>
      </c>
      <c r="T1931" s="146">
        <f>S1931*H1931</f>
        <v>0</v>
      </c>
      <c r="AR1931" s="147" t="s">
        <v>200</v>
      </c>
      <c r="AT1931" s="147" t="s">
        <v>195</v>
      </c>
      <c r="AU1931" s="147" t="s">
        <v>201</v>
      </c>
      <c r="AY1931" s="17" t="s">
        <v>191</v>
      </c>
      <c r="BE1931" s="148">
        <f>IF(N1931="základní",J1931,0)</f>
        <v>0</v>
      </c>
      <c r="BF1931" s="148">
        <f>IF(N1931="snížená",J1931,0)</f>
        <v>0</v>
      </c>
      <c r="BG1931" s="148">
        <f>IF(N1931="zákl. přenesená",J1931,0)</f>
        <v>0</v>
      </c>
      <c r="BH1931" s="148">
        <f>IF(N1931="sníž. přenesená",J1931,0)</f>
        <v>0</v>
      </c>
      <c r="BI1931" s="148">
        <f>IF(N1931="nulová",J1931,0)</f>
        <v>0</v>
      </c>
      <c r="BJ1931" s="17" t="s">
        <v>83</v>
      </c>
      <c r="BK1931" s="148">
        <f>ROUND(I1931*H1931,2)</f>
        <v>0</v>
      </c>
      <c r="BL1931" s="17" t="s">
        <v>200</v>
      </c>
      <c r="BM1931" s="147" t="s">
        <v>1838</v>
      </c>
    </row>
    <row r="1932" spans="2:65" s="1" customFormat="1" ht="36" customHeight="1">
      <c r="B1932" s="32"/>
      <c r="C1932" s="136" t="s">
        <v>1839</v>
      </c>
      <c r="D1932" s="136" t="s">
        <v>195</v>
      </c>
      <c r="E1932" s="137" t="s">
        <v>1840</v>
      </c>
      <c r="F1932" s="138" t="s">
        <v>1841</v>
      </c>
      <c r="G1932" s="139" t="s">
        <v>403</v>
      </c>
      <c r="H1932" s="140">
        <v>30</v>
      </c>
      <c r="I1932" s="141"/>
      <c r="J1932" s="142">
        <f>ROUND(I1932*H1932,2)</f>
        <v>0</v>
      </c>
      <c r="K1932" s="138" t="s">
        <v>1</v>
      </c>
      <c r="L1932" s="32"/>
      <c r="M1932" s="143" t="s">
        <v>1</v>
      </c>
      <c r="N1932" s="144" t="s">
        <v>41</v>
      </c>
      <c r="P1932" s="145">
        <f>O1932*H1932</f>
        <v>0</v>
      </c>
      <c r="Q1932" s="145">
        <v>0</v>
      </c>
      <c r="R1932" s="145">
        <f>Q1932*H1932</f>
        <v>0</v>
      </c>
      <c r="S1932" s="145">
        <v>0</v>
      </c>
      <c r="T1932" s="146">
        <f>S1932*H1932</f>
        <v>0</v>
      </c>
      <c r="AR1932" s="147" t="s">
        <v>200</v>
      </c>
      <c r="AT1932" s="147" t="s">
        <v>195</v>
      </c>
      <c r="AU1932" s="147" t="s">
        <v>201</v>
      </c>
      <c r="AY1932" s="17" t="s">
        <v>191</v>
      </c>
      <c r="BE1932" s="148">
        <f>IF(N1932="základní",J1932,0)</f>
        <v>0</v>
      </c>
      <c r="BF1932" s="148">
        <f>IF(N1932="snížená",J1932,0)</f>
        <v>0</v>
      </c>
      <c r="BG1932" s="148">
        <f>IF(N1932="zákl. přenesená",J1932,0)</f>
        <v>0</v>
      </c>
      <c r="BH1932" s="148">
        <f>IF(N1932="sníž. přenesená",J1932,0)</f>
        <v>0</v>
      </c>
      <c r="BI1932" s="148">
        <f>IF(N1932="nulová",J1932,0)</f>
        <v>0</v>
      </c>
      <c r="BJ1932" s="17" t="s">
        <v>83</v>
      </c>
      <c r="BK1932" s="148">
        <f>ROUND(I1932*H1932,2)</f>
        <v>0</v>
      </c>
      <c r="BL1932" s="17" t="s">
        <v>200</v>
      </c>
      <c r="BM1932" s="147" t="s">
        <v>1842</v>
      </c>
    </row>
    <row r="1933" spans="2:65" s="1" customFormat="1" ht="40.9" customHeight="1">
      <c r="B1933" s="32"/>
      <c r="C1933" s="136" t="s">
        <v>1843</v>
      </c>
      <c r="D1933" s="136" t="s">
        <v>195</v>
      </c>
      <c r="E1933" s="137" t="s">
        <v>1844</v>
      </c>
      <c r="F1933" s="138" t="s">
        <v>1845</v>
      </c>
      <c r="G1933" s="139" t="s">
        <v>378</v>
      </c>
      <c r="H1933" s="140">
        <v>2</v>
      </c>
      <c r="I1933" s="141"/>
      <c r="J1933" s="142">
        <f>ROUND(I1933*H1933,2)</f>
        <v>0</v>
      </c>
      <c r="K1933" s="138" t="s">
        <v>1</v>
      </c>
      <c r="L1933" s="32"/>
      <c r="M1933" s="143" t="s">
        <v>1</v>
      </c>
      <c r="N1933" s="144" t="s">
        <v>41</v>
      </c>
      <c r="P1933" s="145">
        <f>O1933*H1933</f>
        <v>0</v>
      </c>
      <c r="Q1933" s="145">
        <v>0</v>
      </c>
      <c r="R1933" s="145">
        <f>Q1933*H1933</f>
        <v>0</v>
      </c>
      <c r="S1933" s="145">
        <v>0</v>
      </c>
      <c r="T1933" s="146">
        <f>S1933*H1933</f>
        <v>0</v>
      </c>
      <c r="AR1933" s="147" t="s">
        <v>200</v>
      </c>
      <c r="AT1933" s="147" t="s">
        <v>195</v>
      </c>
      <c r="AU1933" s="147" t="s">
        <v>201</v>
      </c>
      <c r="AY1933" s="17" t="s">
        <v>191</v>
      </c>
      <c r="BE1933" s="148">
        <f>IF(N1933="základní",J1933,0)</f>
        <v>0</v>
      </c>
      <c r="BF1933" s="148">
        <f>IF(N1933="snížená",J1933,0)</f>
        <v>0</v>
      </c>
      <c r="BG1933" s="148">
        <f>IF(N1933="zákl. přenesená",J1933,0)</f>
        <v>0</v>
      </c>
      <c r="BH1933" s="148">
        <f>IF(N1933="sníž. přenesená",J1933,0)</f>
        <v>0</v>
      </c>
      <c r="BI1933" s="148">
        <f>IF(N1933="nulová",J1933,0)</f>
        <v>0</v>
      </c>
      <c r="BJ1933" s="17" t="s">
        <v>83</v>
      </c>
      <c r="BK1933" s="148">
        <f>ROUND(I1933*H1933,2)</f>
        <v>0</v>
      </c>
      <c r="BL1933" s="17" t="s">
        <v>200</v>
      </c>
      <c r="BM1933" s="147" t="s">
        <v>1846</v>
      </c>
    </row>
    <row r="1934" spans="2:65" s="1" customFormat="1" ht="36" customHeight="1">
      <c r="B1934" s="32"/>
      <c r="C1934" s="136" t="s">
        <v>1847</v>
      </c>
      <c r="D1934" s="136" t="s">
        <v>195</v>
      </c>
      <c r="E1934" s="137" t="s">
        <v>1848</v>
      </c>
      <c r="F1934" s="138" t="s">
        <v>1849</v>
      </c>
      <c r="G1934" s="139" t="s">
        <v>289</v>
      </c>
      <c r="H1934" s="140">
        <v>20</v>
      </c>
      <c r="I1934" s="141"/>
      <c r="J1934" s="142">
        <f>ROUND(I1934*H1934,2)</f>
        <v>0</v>
      </c>
      <c r="K1934" s="138" t="s">
        <v>1</v>
      </c>
      <c r="L1934" s="32"/>
      <c r="M1934" s="143" t="s">
        <v>1</v>
      </c>
      <c r="N1934" s="144" t="s">
        <v>41</v>
      </c>
      <c r="P1934" s="145">
        <f>O1934*H1934</f>
        <v>0</v>
      </c>
      <c r="Q1934" s="145">
        <v>0</v>
      </c>
      <c r="R1934" s="145">
        <f>Q1934*H1934</f>
        <v>0</v>
      </c>
      <c r="S1934" s="145">
        <v>0</v>
      </c>
      <c r="T1934" s="146">
        <f>S1934*H1934</f>
        <v>0</v>
      </c>
      <c r="AR1934" s="147" t="s">
        <v>200</v>
      </c>
      <c r="AT1934" s="147" t="s">
        <v>195</v>
      </c>
      <c r="AU1934" s="147" t="s">
        <v>201</v>
      </c>
      <c r="AY1934" s="17" t="s">
        <v>191</v>
      </c>
      <c r="BE1934" s="148">
        <f>IF(N1934="základní",J1934,0)</f>
        <v>0</v>
      </c>
      <c r="BF1934" s="148">
        <f>IF(N1934="snížená",J1934,0)</f>
        <v>0</v>
      </c>
      <c r="BG1934" s="148">
        <f>IF(N1934="zákl. přenesená",J1934,0)</f>
        <v>0</v>
      </c>
      <c r="BH1934" s="148">
        <f>IF(N1934="sníž. přenesená",J1934,0)</f>
        <v>0</v>
      </c>
      <c r="BI1934" s="148">
        <f>IF(N1934="nulová",J1934,0)</f>
        <v>0</v>
      </c>
      <c r="BJ1934" s="17" t="s">
        <v>83</v>
      </c>
      <c r="BK1934" s="148">
        <f>ROUND(I1934*H1934,2)</f>
        <v>0</v>
      </c>
      <c r="BL1934" s="17" t="s">
        <v>200</v>
      </c>
      <c r="BM1934" s="147" t="s">
        <v>1850</v>
      </c>
    </row>
    <row r="1935" spans="2:65" s="1" customFormat="1" ht="36" customHeight="1">
      <c r="B1935" s="32"/>
      <c r="C1935" s="136" t="s">
        <v>1851</v>
      </c>
      <c r="D1935" s="136" t="s">
        <v>195</v>
      </c>
      <c r="E1935" s="137" t="s">
        <v>1852</v>
      </c>
      <c r="F1935" s="138" t="s">
        <v>1853</v>
      </c>
      <c r="G1935" s="139" t="s">
        <v>378</v>
      </c>
      <c r="H1935" s="140">
        <v>1</v>
      </c>
      <c r="I1935" s="141"/>
      <c r="J1935" s="142">
        <f>ROUND(I1935*H1935,2)</f>
        <v>0</v>
      </c>
      <c r="K1935" s="138" t="s">
        <v>1</v>
      </c>
      <c r="L1935" s="32"/>
      <c r="M1935" s="143" t="s">
        <v>1</v>
      </c>
      <c r="N1935" s="144" t="s">
        <v>41</v>
      </c>
      <c r="P1935" s="145">
        <f>O1935*H1935</f>
        <v>0</v>
      </c>
      <c r="Q1935" s="145">
        <v>0</v>
      </c>
      <c r="R1935" s="145">
        <f>Q1935*H1935</f>
        <v>0</v>
      </c>
      <c r="S1935" s="145">
        <v>0</v>
      </c>
      <c r="T1935" s="146">
        <f>S1935*H1935</f>
        <v>0</v>
      </c>
      <c r="AR1935" s="147" t="s">
        <v>200</v>
      </c>
      <c r="AT1935" s="147" t="s">
        <v>195</v>
      </c>
      <c r="AU1935" s="147" t="s">
        <v>201</v>
      </c>
      <c r="AY1935" s="17" t="s">
        <v>191</v>
      </c>
      <c r="BE1935" s="148">
        <f>IF(N1935="základní",J1935,0)</f>
        <v>0</v>
      </c>
      <c r="BF1935" s="148">
        <f>IF(N1935="snížená",J1935,0)</f>
        <v>0</v>
      </c>
      <c r="BG1935" s="148">
        <f>IF(N1935="zákl. přenesená",J1935,0)</f>
        <v>0</v>
      </c>
      <c r="BH1935" s="148">
        <f>IF(N1935="sníž. přenesená",J1935,0)</f>
        <v>0</v>
      </c>
      <c r="BI1935" s="148">
        <f>IF(N1935="nulová",J1935,0)</f>
        <v>0</v>
      </c>
      <c r="BJ1935" s="17" t="s">
        <v>83</v>
      </c>
      <c r="BK1935" s="148">
        <f>ROUND(I1935*H1935,2)</f>
        <v>0</v>
      </c>
      <c r="BL1935" s="17" t="s">
        <v>200</v>
      </c>
      <c r="BM1935" s="147" t="s">
        <v>1854</v>
      </c>
    </row>
    <row r="1936" spans="2:65" s="1" customFormat="1" ht="36" customHeight="1">
      <c r="B1936" s="32"/>
      <c r="C1936" s="136" t="s">
        <v>1855</v>
      </c>
      <c r="D1936" s="136" t="s">
        <v>195</v>
      </c>
      <c r="E1936" s="137" t="s">
        <v>1856</v>
      </c>
      <c r="F1936" s="138" t="s">
        <v>1857</v>
      </c>
      <c r="G1936" s="139" t="s">
        <v>378</v>
      </c>
      <c r="H1936" s="140">
        <v>3</v>
      </c>
      <c r="I1936" s="141"/>
      <c r="J1936" s="142">
        <f>ROUND(I1936*H1936,2)</f>
        <v>0</v>
      </c>
      <c r="K1936" s="138" t="s">
        <v>1</v>
      </c>
      <c r="L1936" s="32"/>
      <c r="M1936" s="143" t="s">
        <v>1</v>
      </c>
      <c r="N1936" s="144" t="s">
        <v>41</v>
      </c>
      <c r="P1936" s="145">
        <f>O1936*H1936</f>
        <v>0</v>
      </c>
      <c r="Q1936" s="145">
        <v>0</v>
      </c>
      <c r="R1936" s="145">
        <f>Q1936*H1936</f>
        <v>0</v>
      </c>
      <c r="S1936" s="145">
        <v>0</v>
      </c>
      <c r="T1936" s="146">
        <f>S1936*H1936</f>
        <v>0</v>
      </c>
      <c r="AR1936" s="147" t="s">
        <v>200</v>
      </c>
      <c r="AT1936" s="147" t="s">
        <v>195</v>
      </c>
      <c r="AU1936" s="147" t="s">
        <v>201</v>
      </c>
      <c r="AY1936" s="17" t="s">
        <v>191</v>
      </c>
      <c r="BE1936" s="148">
        <f>IF(N1936="základní",J1936,0)</f>
        <v>0</v>
      </c>
      <c r="BF1936" s="148">
        <f>IF(N1936="snížená",J1936,0)</f>
        <v>0</v>
      </c>
      <c r="BG1936" s="148">
        <f>IF(N1936="zákl. přenesená",J1936,0)</f>
        <v>0</v>
      </c>
      <c r="BH1936" s="148">
        <f>IF(N1936="sníž. přenesená",J1936,0)</f>
        <v>0</v>
      </c>
      <c r="BI1936" s="148">
        <f>IF(N1936="nulová",J1936,0)</f>
        <v>0</v>
      </c>
      <c r="BJ1936" s="17" t="s">
        <v>83</v>
      </c>
      <c r="BK1936" s="148">
        <f>ROUND(I1936*H1936,2)</f>
        <v>0</v>
      </c>
      <c r="BL1936" s="17" t="s">
        <v>200</v>
      </c>
      <c r="BM1936" s="147" t="s">
        <v>1858</v>
      </c>
    </row>
    <row r="1937" spans="2:65" s="1" customFormat="1" ht="36" customHeight="1">
      <c r="B1937" s="32"/>
      <c r="C1937" s="136" t="s">
        <v>1859</v>
      </c>
      <c r="D1937" s="136" t="s">
        <v>195</v>
      </c>
      <c r="E1937" s="137" t="s">
        <v>1860</v>
      </c>
      <c r="F1937" s="138" t="s">
        <v>1861</v>
      </c>
      <c r="G1937" s="139" t="s">
        <v>378</v>
      </c>
      <c r="H1937" s="140">
        <v>3</v>
      </c>
      <c r="I1937" s="141"/>
      <c r="J1937" s="142">
        <f>ROUND(I1937*H1937,2)</f>
        <v>0</v>
      </c>
      <c r="K1937" s="138" t="s">
        <v>1</v>
      </c>
      <c r="L1937" s="32"/>
      <c r="M1937" s="143" t="s">
        <v>1</v>
      </c>
      <c r="N1937" s="144" t="s">
        <v>41</v>
      </c>
      <c r="P1937" s="145">
        <f>O1937*H1937</f>
        <v>0</v>
      </c>
      <c r="Q1937" s="145">
        <v>0</v>
      </c>
      <c r="R1937" s="145">
        <f>Q1937*H1937</f>
        <v>0</v>
      </c>
      <c r="S1937" s="145">
        <v>0</v>
      </c>
      <c r="T1937" s="146">
        <f>S1937*H1937</f>
        <v>0</v>
      </c>
      <c r="AR1937" s="147" t="s">
        <v>200</v>
      </c>
      <c r="AT1937" s="147" t="s">
        <v>195</v>
      </c>
      <c r="AU1937" s="147" t="s">
        <v>201</v>
      </c>
      <c r="AY1937" s="17" t="s">
        <v>191</v>
      </c>
      <c r="BE1937" s="148">
        <f>IF(N1937="základní",J1937,0)</f>
        <v>0</v>
      </c>
      <c r="BF1937" s="148">
        <f>IF(N1937="snížená",J1937,0)</f>
        <v>0</v>
      </c>
      <c r="BG1937" s="148">
        <f>IF(N1937="zákl. přenesená",J1937,0)</f>
        <v>0</v>
      </c>
      <c r="BH1937" s="148">
        <f>IF(N1937="sníž. přenesená",J1937,0)</f>
        <v>0</v>
      </c>
      <c r="BI1937" s="148">
        <f>IF(N1937="nulová",J1937,0)</f>
        <v>0</v>
      </c>
      <c r="BJ1937" s="17" t="s">
        <v>83</v>
      </c>
      <c r="BK1937" s="148">
        <f>ROUND(I1937*H1937,2)</f>
        <v>0</v>
      </c>
      <c r="BL1937" s="17" t="s">
        <v>200</v>
      </c>
      <c r="BM1937" s="147" t="s">
        <v>1862</v>
      </c>
    </row>
    <row r="1938" spans="2:65" s="1" customFormat="1" ht="26.45" customHeight="1">
      <c r="B1938" s="32"/>
      <c r="C1938" s="136" t="s">
        <v>1863</v>
      </c>
      <c r="D1938" s="136" t="s">
        <v>195</v>
      </c>
      <c r="E1938" s="137" t="s">
        <v>1864</v>
      </c>
      <c r="F1938" s="138" t="s">
        <v>1865</v>
      </c>
      <c r="G1938" s="139" t="s">
        <v>378</v>
      </c>
      <c r="H1938" s="140">
        <v>2</v>
      </c>
      <c r="I1938" s="141"/>
      <c r="J1938" s="142">
        <f>ROUND(I1938*H1938,2)</f>
        <v>0</v>
      </c>
      <c r="K1938" s="138" t="s">
        <v>1</v>
      </c>
      <c r="L1938" s="32"/>
      <c r="M1938" s="143" t="s">
        <v>1</v>
      </c>
      <c r="N1938" s="144" t="s">
        <v>41</v>
      </c>
      <c r="P1938" s="145">
        <f>O1938*H1938</f>
        <v>0</v>
      </c>
      <c r="Q1938" s="145">
        <v>0</v>
      </c>
      <c r="R1938" s="145">
        <f>Q1938*H1938</f>
        <v>0</v>
      </c>
      <c r="S1938" s="145">
        <v>0</v>
      </c>
      <c r="T1938" s="146">
        <f>S1938*H1938</f>
        <v>0</v>
      </c>
      <c r="AR1938" s="147" t="s">
        <v>200</v>
      </c>
      <c r="AT1938" s="147" t="s">
        <v>195</v>
      </c>
      <c r="AU1938" s="147" t="s">
        <v>201</v>
      </c>
      <c r="AY1938" s="17" t="s">
        <v>191</v>
      </c>
      <c r="BE1938" s="148">
        <f>IF(N1938="základní",J1938,0)</f>
        <v>0</v>
      </c>
      <c r="BF1938" s="148">
        <f>IF(N1938="snížená",J1938,0)</f>
        <v>0</v>
      </c>
      <c r="BG1938" s="148">
        <f>IF(N1938="zákl. přenesená",J1938,0)</f>
        <v>0</v>
      </c>
      <c r="BH1938" s="148">
        <f>IF(N1938="sníž. přenesená",J1938,0)</f>
        <v>0</v>
      </c>
      <c r="BI1938" s="148">
        <f>IF(N1938="nulová",J1938,0)</f>
        <v>0</v>
      </c>
      <c r="BJ1938" s="17" t="s">
        <v>83</v>
      </c>
      <c r="BK1938" s="148">
        <f>ROUND(I1938*H1938,2)</f>
        <v>0</v>
      </c>
      <c r="BL1938" s="17" t="s">
        <v>200</v>
      </c>
      <c r="BM1938" s="147" t="s">
        <v>1866</v>
      </c>
    </row>
    <row r="1939" spans="2:65" s="1" customFormat="1" ht="26.45" customHeight="1">
      <c r="B1939" s="32"/>
      <c r="C1939" s="136" t="s">
        <v>1867</v>
      </c>
      <c r="D1939" s="136" t="s">
        <v>195</v>
      </c>
      <c r="E1939" s="137" t="s">
        <v>1868</v>
      </c>
      <c r="F1939" s="138" t="s">
        <v>1869</v>
      </c>
      <c r="G1939" s="139" t="s">
        <v>378</v>
      </c>
      <c r="H1939" s="140">
        <v>8</v>
      </c>
      <c r="I1939" s="141"/>
      <c r="J1939" s="142">
        <f>ROUND(I1939*H1939,2)</f>
        <v>0</v>
      </c>
      <c r="K1939" s="138" t="s">
        <v>1</v>
      </c>
      <c r="L1939" s="32"/>
      <c r="M1939" s="143" t="s">
        <v>1</v>
      </c>
      <c r="N1939" s="144" t="s">
        <v>41</v>
      </c>
      <c r="P1939" s="145">
        <f>O1939*H1939</f>
        <v>0</v>
      </c>
      <c r="Q1939" s="145">
        <v>0</v>
      </c>
      <c r="R1939" s="145">
        <f>Q1939*H1939</f>
        <v>0</v>
      </c>
      <c r="S1939" s="145">
        <v>0</v>
      </c>
      <c r="T1939" s="146">
        <f>S1939*H1939</f>
        <v>0</v>
      </c>
      <c r="AR1939" s="147" t="s">
        <v>200</v>
      </c>
      <c r="AT1939" s="147" t="s">
        <v>195</v>
      </c>
      <c r="AU1939" s="147" t="s">
        <v>201</v>
      </c>
      <c r="AY1939" s="17" t="s">
        <v>191</v>
      </c>
      <c r="BE1939" s="148">
        <f>IF(N1939="základní",J1939,0)</f>
        <v>0</v>
      </c>
      <c r="BF1939" s="148">
        <f>IF(N1939="snížená",J1939,0)</f>
        <v>0</v>
      </c>
      <c r="BG1939" s="148">
        <f>IF(N1939="zákl. přenesená",J1939,0)</f>
        <v>0</v>
      </c>
      <c r="BH1939" s="148">
        <f>IF(N1939="sníž. přenesená",J1939,0)</f>
        <v>0</v>
      </c>
      <c r="BI1939" s="148">
        <f>IF(N1939="nulová",J1939,0)</f>
        <v>0</v>
      </c>
      <c r="BJ1939" s="17" t="s">
        <v>83</v>
      </c>
      <c r="BK1939" s="148">
        <f>ROUND(I1939*H1939,2)</f>
        <v>0</v>
      </c>
      <c r="BL1939" s="17" t="s">
        <v>200</v>
      </c>
      <c r="BM1939" s="147" t="s">
        <v>1870</v>
      </c>
    </row>
    <row r="1940" spans="2:65" s="1" customFormat="1" ht="36" customHeight="1">
      <c r="B1940" s="32"/>
      <c r="C1940" s="136" t="s">
        <v>1871</v>
      </c>
      <c r="D1940" s="136" t="s">
        <v>195</v>
      </c>
      <c r="E1940" s="137" t="s">
        <v>1872</v>
      </c>
      <c r="F1940" s="138" t="s">
        <v>1873</v>
      </c>
      <c r="G1940" s="139" t="s">
        <v>403</v>
      </c>
      <c r="H1940" s="140">
        <v>10</v>
      </c>
      <c r="I1940" s="141"/>
      <c r="J1940" s="142">
        <f>ROUND(I1940*H1940,2)</f>
        <v>0</v>
      </c>
      <c r="K1940" s="138" t="s">
        <v>1</v>
      </c>
      <c r="L1940" s="32"/>
      <c r="M1940" s="143" t="s">
        <v>1</v>
      </c>
      <c r="N1940" s="144" t="s">
        <v>41</v>
      </c>
      <c r="P1940" s="145">
        <f>O1940*H1940</f>
        <v>0</v>
      </c>
      <c r="Q1940" s="145">
        <v>0</v>
      </c>
      <c r="R1940" s="145">
        <f>Q1940*H1940</f>
        <v>0</v>
      </c>
      <c r="S1940" s="145">
        <v>0</v>
      </c>
      <c r="T1940" s="146">
        <f>S1940*H1940</f>
        <v>0</v>
      </c>
      <c r="AR1940" s="147" t="s">
        <v>200</v>
      </c>
      <c r="AT1940" s="147" t="s">
        <v>195</v>
      </c>
      <c r="AU1940" s="147" t="s">
        <v>201</v>
      </c>
      <c r="AY1940" s="17" t="s">
        <v>191</v>
      </c>
      <c r="BE1940" s="148">
        <f>IF(N1940="základní",J1940,0)</f>
        <v>0</v>
      </c>
      <c r="BF1940" s="148">
        <f>IF(N1940="snížená",J1940,0)</f>
        <v>0</v>
      </c>
      <c r="BG1940" s="148">
        <f>IF(N1940="zákl. přenesená",J1940,0)</f>
        <v>0</v>
      </c>
      <c r="BH1940" s="148">
        <f>IF(N1940="sníž. přenesená",J1940,0)</f>
        <v>0</v>
      </c>
      <c r="BI1940" s="148">
        <f>IF(N1940="nulová",J1940,0)</f>
        <v>0</v>
      </c>
      <c r="BJ1940" s="17" t="s">
        <v>83</v>
      </c>
      <c r="BK1940" s="148">
        <f>ROUND(I1940*H1940,2)</f>
        <v>0</v>
      </c>
      <c r="BL1940" s="17" t="s">
        <v>200</v>
      </c>
      <c r="BM1940" s="147" t="s">
        <v>1874</v>
      </c>
    </row>
    <row r="1941" spans="2:65" s="1" customFormat="1" ht="26.45" customHeight="1">
      <c r="B1941" s="32"/>
      <c r="C1941" s="136" t="s">
        <v>1875</v>
      </c>
      <c r="D1941" s="136" t="s">
        <v>195</v>
      </c>
      <c r="E1941" s="137" t="s">
        <v>1876</v>
      </c>
      <c r="F1941" s="138" t="s">
        <v>1877</v>
      </c>
      <c r="G1941" s="139" t="s">
        <v>403</v>
      </c>
      <c r="H1941" s="140">
        <v>3</v>
      </c>
      <c r="I1941" s="141"/>
      <c r="J1941" s="142">
        <f>ROUND(I1941*H1941,2)</f>
        <v>0</v>
      </c>
      <c r="K1941" s="138" t="s">
        <v>1</v>
      </c>
      <c r="L1941" s="32"/>
      <c r="M1941" s="143" t="s">
        <v>1</v>
      </c>
      <c r="N1941" s="144" t="s">
        <v>41</v>
      </c>
      <c r="P1941" s="145">
        <f>O1941*H1941</f>
        <v>0</v>
      </c>
      <c r="Q1941" s="145">
        <v>0</v>
      </c>
      <c r="R1941" s="145">
        <f>Q1941*H1941</f>
        <v>0</v>
      </c>
      <c r="S1941" s="145">
        <v>0</v>
      </c>
      <c r="T1941" s="146">
        <f>S1941*H1941</f>
        <v>0</v>
      </c>
      <c r="AR1941" s="147" t="s">
        <v>200</v>
      </c>
      <c r="AT1941" s="147" t="s">
        <v>195</v>
      </c>
      <c r="AU1941" s="147" t="s">
        <v>201</v>
      </c>
      <c r="AY1941" s="17" t="s">
        <v>191</v>
      </c>
      <c r="BE1941" s="148">
        <f>IF(N1941="základní",J1941,0)</f>
        <v>0</v>
      </c>
      <c r="BF1941" s="148">
        <f>IF(N1941="snížená",J1941,0)</f>
        <v>0</v>
      </c>
      <c r="BG1941" s="148">
        <f>IF(N1941="zákl. přenesená",J1941,0)</f>
        <v>0</v>
      </c>
      <c r="BH1941" s="148">
        <f>IF(N1941="sníž. přenesená",J1941,0)</f>
        <v>0</v>
      </c>
      <c r="BI1941" s="148">
        <f>IF(N1941="nulová",J1941,0)</f>
        <v>0</v>
      </c>
      <c r="BJ1941" s="17" t="s">
        <v>83</v>
      </c>
      <c r="BK1941" s="148">
        <f>ROUND(I1941*H1941,2)</f>
        <v>0</v>
      </c>
      <c r="BL1941" s="17" t="s">
        <v>200</v>
      </c>
      <c r="BM1941" s="147" t="s">
        <v>1878</v>
      </c>
    </row>
    <row r="1942" spans="2:65" s="1" customFormat="1" ht="36" customHeight="1">
      <c r="B1942" s="32"/>
      <c r="C1942" s="136" t="s">
        <v>1879</v>
      </c>
      <c r="D1942" s="136" t="s">
        <v>195</v>
      </c>
      <c r="E1942" s="137" t="s">
        <v>1880</v>
      </c>
      <c r="F1942" s="138" t="s">
        <v>1881</v>
      </c>
      <c r="G1942" s="139" t="s">
        <v>403</v>
      </c>
      <c r="H1942" s="140">
        <v>9</v>
      </c>
      <c r="I1942" s="141"/>
      <c r="J1942" s="142">
        <f>ROUND(I1942*H1942,2)</f>
        <v>0</v>
      </c>
      <c r="K1942" s="138" t="s">
        <v>1</v>
      </c>
      <c r="L1942" s="32"/>
      <c r="M1942" s="143" t="s">
        <v>1</v>
      </c>
      <c r="N1942" s="144" t="s">
        <v>41</v>
      </c>
      <c r="P1942" s="145">
        <f>O1942*H1942</f>
        <v>0</v>
      </c>
      <c r="Q1942" s="145">
        <v>0</v>
      </c>
      <c r="R1942" s="145">
        <f>Q1942*H1942</f>
        <v>0</v>
      </c>
      <c r="S1942" s="145">
        <v>0</v>
      </c>
      <c r="T1942" s="146">
        <f>S1942*H1942</f>
        <v>0</v>
      </c>
      <c r="AR1942" s="147" t="s">
        <v>200</v>
      </c>
      <c r="AT1942" s="147" t="s">
        <v>195</v>
      </c>
      <c r="AU1942" s="147" t="s">
        <v>201</v>
      </c>
      <c r="AY1942" s="17" t="s">
        <v>191</v>
      </c>
      <c r="BE1942" s="148">
        <f>IF(N1942="základní",J1942,0)</f>
        <v>0</v>
      </c>
      <c r="BF1942" s="148">
        <f>IF(N1942="snížená",J1942,0)</f>
        <v>0</v>
      </c>
      <c r="BG1942" s="148">
        <f>IF(N1942="zákl. přenesená",J1942,0)</f>
        <v>0</v>
      </c>
      <c r="BH1942" s="148">
        <f>IF(N1942="sníž. přenesená",J1942,0)</f>
        <v>0</v>
      </c>
      <c r="BI1942" s="148">
        <f>IF(N1942="nulová",J1942,0)</f>
        <v>0</v>
      </c>
      <c r="BJ1942" s="17" t="s">
        <v>83</v>
      </c>
      <c r="BK1942" s="148">
        <f>ROUND(I1942*H1942,2)</f>
        <v>0</v>
      </c>
      <c r="BL1942" s="17" t="s">
        <v>200</v>
      </c>
      <c r="BM1942" s="147" t="s">
        <v>1882</v>
      </c>
    </row>
    <row r="1943" spans="2:65" s="1" customFormat="1" ht="36" customHeight="1">
      <c r="B1943" s="32"/>
      <c r="C1943" s="136" t="s">
        <v>1883</v>
      </c>
      <c r="D1943" s="136" t="s">
        <v>195</v>
      </c>
      <c r="E1943" s="137" t="s">
        <v>1884</v>
      </c>
      <c r="F1943" s="138" t="s">
        <v>1885</v>
      </c>
      <c r="G1943" s="139" t="s">
        <v>403</v>
      </c>
      <c r="H1943" s="140">
        <v>4</v>
      </c>
      <c r="I1943" s="141"/>
      <c r="J1943" s="142">
        <f>ROUND(I1943*H1943,2)</f>
        <v>0</v>
      </c>
      <c r="K1943" s="138" t="s">
        <v>1</v>
      </c>
      <c r="L1943" s="32"/>
      <c r="M1943" s="143" t="s">
        <v>1</v>
      </c>
      <c r="N1943" s="144" t="s">
        <v>41</v>
      </c>
      <c r="P1943" s="145">
        <f>O1943*H1943</f>
        <v>0</v>
      </c>
      <c r="Q1943" s="145">
        <v>0</v>
      </c>
      <c r="R1943" s="145">
        <f>Q1943*H1943</f>
        <v>0</v>
      </c>
      <c r="S1943" s="145">
        <v>0</v>
      </c>
      <c r="T1943" s="146">
        <f>S1943*H1943</f>
        <v>0</v>
      </c>
      <c r="AR1943" s="147" t="s">
        <v>200</v>
      </c>
      <c r="AT1943" s="147" t="s">
        <v>195</v>
      </c>
      <c r="AU1943" s="147" t="s">
        <v>201</v>
      </c>
      <c r="AY1943" s="17" t="s">
        <v>191</v>
      </c>
      <c r="BE1943" s="148">
        <f>IF(N1943="základní",J1943,0)</f>
        <v>0</v>
      </c>
      <c r="BF1943" s="148">
        <f>IF(N1943="snížená",J1943,0)</f>
        <v>0</v>
      </c>
      <c r="BG1943" s="148">
        <f>IF(N1943="zákl. přenesená",J1943,0)</f>
        <v>0</v>
      </c>
      <c r="BH1943" s="148">
        <f>IF(N1943="sníž. přenesená",J1943,0)</f>
        <v>0</v>
      </c>
      <c r="BI1943" s="148">
        <f>IF(N1943="nulová",J1943,0)</f>
        <v>0</v>
      </c>
      <c r="BJ1943" s="17" t="s">
        <v>83</v>
      </c>
      <c r="BK1943" s="148">
        <f>ROUND(I1943*H1943,2)</f>
        <v>0</v>
      </c>
      <c r="BL1943" s="17" t="s">
        <v>200</v>
      </c>
      <c r="BM1943" s="147" t="s">
        <v>1886</v>
      </c>
    </row>
    <row r="1944" spans="2:65" s="1" customFormat="1" ht="36" customHeight="1">
      <c r="B1944" s="32"/>
      <c r="C1944" s="136" t="s">
        <v>1887</v>
      </c>
      <c r="D1944" s="136" t="s">
        <v>195</v>
      </c>
      <c r="E1944" s="137" t="s">
        <v>1888</v>
      </c>
      <c r="F1944" s="138" t="s">
        <v>1889</v>
      </c>
      <c r="G1944" s="139" t="s">
        <v>403</v>
      </c>
      <c r="H1944" s="140">
        <v>6</v>
      </c>
      <c r="I1944" s="141"/>
      <c r="J1944" s="142">
        <f>ROUND(I1944*H1944,2)</f>
        <v>0</v>
      </c>
      <c r="K1944" s="138" t="s">
        <v>1</v>
      </c>
      <c r="L1944" s="32"/>
      <c r="M1944" s="143" t="s">
        <v>1</v>
      </c>
      <c r="N1944" s="144" t="s">
        <v>41</v>
      </c>
      <c r="P1944" s="145">
        <f>O1944*H1944</f>
        <v>0</v>
      </c>
      <c r="Q1944" s="145">
        <v>0</v>
      </c>
      <c r="R1944" s="145">
        <f>Q1944*H1944</f>
        <v>0</v>
      </c>
      <c r="S1944" s="145">
        <v>0</v>
      </c>
      <c r="T1944" s="146">
        <f>S1944*H1944</f>
        <v>0</v>
      </c>
      <c r="AR1944" s="147" t="s">
        <v>200</v>
      </c>
      <c r="AT1944" s="147" t="s">
        <v>195</v>
      </c>
      <c r="AU1944" s="147" t="s">
        <v>201</v>
      </c>
      <c r="AY1944" s="17" t="s">
        <v>191</v>
      </c>
      <c r="BE1944" s="148">
        <f>IF(N1944="základní",J1944,0)</f>
        <v>0</v>
      </c>
      <c r="BF1944" s="148">
        <f>IF(N1944="snížená",J1944,0)</f>
        <v>0</v>
      </c>
      <c r="BG1944" s="148">
        <f>IF(N1944="zákl. přenesená",J1944,0)</f>
        <v>0</v>
      </c>
      <c r="BH1944" s="148">
        <f>IF(N1944="sníž. přenesená",J1944,0)</f>
        <v>0</v>
      </c>
      <c r="BI1944" s="148">
        <f>IF(N1944="nulová",J1944,0)</f>
        <v>0</v>
      </c>
      <c r="BJ1944" s="17" t="s">
        <v>83</v>
      </c>
      <c r="BK1944" s="148">
        <f>ROUND(I1944*H1944,2)</f>
        <v>0</v>
      </c>
      <c r="BL1944" s="17" t="s">
        <v>200</v>
      </c>
      <c r="BM1944" s="147" t="s">
        <v>1890</v>
      </c>
    </row>
    <row r="1945" spans="2:65" s="1" customFormat="1" ht="40.9" customHeight="1">
      <c r="B1945" s="32"/>
      <c r="C1945" s="136" t="s">
        <v>1891</v>
      </c>
      <c r="D1945" s="136" t="s">
        <v>195</v>
      </c>
      <c r="E1945" s="137" t="s">
        <v>1892</v>
      </c>
      <c r="F1945" s="138" t="s">
        <v>1893</v>
      </c>
      <c r="G1945" s="139" t="s">
        <v>1522</v>
      </c>
      <c r="H1945" s="140">
        <v>1</v>
      </c>
      <c r="I1945" s="141"/>
      <c r="J1945" s="142">
        <f>ROUND(I1945*H1945,2)</f>
        <v>0</v>
      </c>
      <c r="K1945" s="138" t="s">
        <v>1</v>
      </c>
      <c r="L1945" s="32"/>
      <c r="M1945" s="143" t="s">
        <v>1</v>
      </c>
      <c r="N1945" s="144" t="s">
        <v>41</v>
      </c>
      <c r="P1945" s="145">
        <f>O1945*H1945</f>
        <v>0</v>
      </c>
      <c r="Q1945" s="145">
        <v>0</v>
      </c>
      <c r="R1945" s="145">
        <f>Q1945*H1945</f>
        <v>0</v>
      </c>
      <c r="S1945" s="145">
        <v>0</v>
      </c>
      <c r="T1945" s="146">
        <f>S1945*H1945</f>
        <v>0</v>
      </c>
      <c r="AR1945" s="147" t="s">
        <v>200</v>
      </c>
      <c r="AT1945" s="147" t="s">
        <v>195</v>
      </c>
      <c r="AU1945" s="147" t="s">
        <v>201</v>
      </c>
      <c r="AY1945" s="17" t="s">
        <v>191</v>
      </c>
      <c r="BE1945" s="148">
        <f>IF(N1945="základní",J1945,0)</f>
        <v>0</v>
      </c>
      <c r="BF1945" s="148">
        <f>IF(N1945="snížená",J1945,0)</f>
        <v>0</v>
      </c>
      <c r="BG1945" s="148">
        <f>IF(N1945="zákl. přenesená",J1945,0)</f>
        <v>0</v>
      </c>
      <c r="BH1945" s="148">
        <f>IF(N1945="sníž. přenesená",J1945,0)</f>
        <v>0</v>
      </c>
      <c r="BI1945" s="148">
        <f>IF(N1945="nulová",J1945,0)</f>
        <v>0</v>
      </c>
      <c r="BJ1945" s="17" t="s">
        <v>83</v>
      </c>
      <c r="BK1945" s="148">
        <f>ROUND(I1945*H1945,2)</f>
        <v>0</v>
      </c>
      <c r="BL1945" s="17" t="s">
        <v>200</v>
      </c>
      <c r="BM1945" s="147" t="s">
        <v>1894</v>
      </c>
    </row>
    <row r="1946" spans="2:65" s="12" customFormat="1">
      <c r="B1946" s="153"/>
      <c r="D1946" s="154" t="s">
        <v>205</v>
      </c>
      <c r="E1946" s="155" t="s">
        <v>1</v>
      </c>
      <c r="F1946" s="156" t="s">
        <v>347</v>
      </c>
      <c r="H1946" s="155" t="s">
        <v>1</v>
      </c>
      <c r="I1946" s="157"/>
      <c r="L1946" s="153"/>
      <c r="M1946" s="158"/>
      <c r="T1946" s="159"/>
      <c r="AT1946" s="155" t="s">
        <v>205</v>
      </c>
      <c r="AU1946" s="155" t="s">
        <v>201</v>
      </c>
      <c r="AV1946" s="12" t="s">
        <v>83</v>
      </c>
      <c r="AW1946" s="12" t="s">
        <v>34</v>
      </c>
      <c r="AX1946" s="12" t="s">
        <v>76</v>
      </c>
      <c r="AY1946" s="155" t="s">
        <v>191</v>
      </c>
    </row>
    <row r="1947" spans="2:65" s="12" customFormat="1">
      <c r="B1947" s="153"/>
      <c r="D1947" s="154" t="s">
        <v>205</v>
      </c>
      <c r="E1947" s="155" t="s">
        <v>1</v>
      </c>
      <c r="F1947" s="156" t="s">
        <v>207</v>
      </c>
      <c r="H1947" s="155" t="s">
        <v>1</v>
      </c>
      <c r="I1947" s="157"/>
      <c r="L1947" s="153"/>
      <c r="M1947" s="158"/>
      <c r="T1947" s="159"/>
      <c r="AT1947" s="155" t="s">
        <v>205</v>
      </c>
      <c r="AU1947" s="155" t="s">
        <v>201</v>
      </c>
      <c r="AV1947" s="12" t="s">
        <v>83</v>
      </c>
      <c r="AW1947" s="12" t="s">
        <v>34</v>
      </c>
      <c r="AX1947" s="12" t="s">
        <v>76</v>
      </c>
      <c r="AY1947" s="155" t="s">
        <v>191</v>
      </c>
    </row>
    <row r="1948" spans="2:65" s="12" customFormat="1">
      <c r="B1948" s="153"/>
      <c r="D1948" s="154" t="s">
        <v>205</v>
      </c>
      <c r="E1948" s="155" t="s">
        <v>1</v>
      </c>
      <c r="F1948" s="156" t="s">
        <v>208</v>
      </c>
      <c r="H1948" s="155" t="s">
        <v>1</v>
      </c>
      <c r="I1948" s="157"/>
      <c r="L1948" s="153"/>
      <c r="M1948" s="158"/>
      <c r="T1948" s="159"/>
      <c r="AT1948" s="155" t="s">
        <v>205</v>
      </c>
      <c r="AU1948" s="155" t="s">
        <v>201</v>
      </c>
      <c r="AV1948" s="12" t="s">
        <v>83</v>
      </c>
      <c r="AW1948" s="12" t="s">
        <v>34</v>
      </c>
      <c r="AX1948" s="12" t="s">
        <v>76</v>
      </c>
      <c r="AY1948" s="155" t="s">
        <v>191</v>
      </c>
    </row>
    <row r="1949" spans="2:65" s="12" customFormat="1">
      <c r="B1949" s="153"/>
      <c r="D1949" s="154" t="s">
        <v>205</v>
      </c>
      <c r="E1949" s="155" t="s">
        <v>1</v>
      </c>
      <c r="F1949" s="156" t="s">
        <v>1895</v>
      </c>
      <c r="H1949" s="155" t="s">
        <v>1</v>
      </c>
      <c r="I1949" s="157"/>
      <c r="L1949" s="153"/>
      <c r="M1949" s="158"/>
      <c r="T1949" s="159"/>
      <c r="AT1949" s="155" t="s">
        <v>205</v>
      </c>
      <c r="AU1949" s="155" t="s">
        <v>201</v>
      </c>
      <c r="AV1949" s="12" t="s">
        <v>83</v>
      </c>
      <c r="AW1949" s="12" t="s">
        <v>34</v>
      </c>
      <c r="AX1949" s="12" t="s">
        <v>76</v>
      </c>
      <c r="AY1949" s="155" t="s">
        <v>191</v>
      </c>
    </row>
    <row r="1950" spans="2:65" s="12" customFormat="1">
      <c r="B1950" s="153"/>
      <c r="D1950" s="154" t="s">
        <v>205</v>
      </c>
      <c r="E1950" s="155" t="s">
        <v>1</v>
      </c>
      <c r="F1950" s="156" t="s">
        <v>1896</v>
      </c>
      <c r="H1950" s="155" t="s">
        <v>1</v>
      </c>
      <c r="I1950" s="157"/>
      <c r="L1950" s="153"/>
      <c r="M1950" s="158"/>
      <c r="T1950" s="159"/>
      <c r="AT1950" s="155" t="s">
        <v>205</v>
      </c>
      <c r="AU1950" s="155" t="s">
        <v>201</v>
      </c>
      <c r="AV1950" s="12" t="s">
        <v>83</v>
      </c>
      <c r="AW1950" s="12" t="s">
        <v>34</v>
      </c>
      <c r="AX1950" s="12" t="s">
        <v>76</v>
      </c>
      <c r="AY1950" s="155" t="s">
        <v>191</v>
      </c>
    </row>
    <row r="1951" spans="2:65" s="12" customFormat="1">
      <c r="B1951" s="153"/>
      <c r="D1951" s="154" t="s">
        <v>205</v>
      </c>
      <c r="E1951" s="155" t="s">
        <v>1</v>
      </c>
      <c r="F1951" s="156" t="s">
        <v>1897</v>
      </c>
      <c r="H1951" s="155" t="s">
        <v>1</v>
      </c>
      <c r="I1951" s="157"/>
      <c r="L1951" s="153"/>
      <c r="M1951" s="158"/>
      <c r="T1951" s="159"/>
      <c r="AT1951" s="155" t="s">
        <v>205</v>
      </c>
      <c r="AU1951" s="155" t="s">
        <v>201</v>
      </c>
      <c r="AV1951" s="12" t="s">
        <v>83</v>
      </c>
      <c r="AW1951" s="12" t="s">
        <v>34</v>
      </c>
      <c r="AX1951" s="12" t="s">
        <v>76</v>
      </c>
      <c r="AY1951" s="155" t="s">
        <v>191</v>
      </c>
    </row>
    <row r="1952" spans="2:65" s="12" customFormat="1">
      <c r="B1952" s="153"/>
      <c r="D1952" s="154" t="s">
        <v>205</v>
      </c>
      <c r="E1952" s="155" t="s">
        <v>1</v>
      </c>
      <c r="F1952" s="156" t="s">
        <v>1898</v>
      </c>
      <c r="H1952" s="155" t="s">
        <v>1</v>
      </c>
      <c r="I1952" s="157"/>
      <c r="L1952" s="153"/>
      <c r="M1952" s="158"/>
      <c r="T1952" s="159"/>
      <c r="AT1952" s="155" t="s">
        <v>205</v>
      </c>
      <c r="AU1952" s="155" t="s">
        <v>201</v>
      </c>
      <c r="AV1952" s="12" t="s">
        <v>83</v>
      </c>
      <c r="AW1952" s="12" t="s">
        <v>34</v>
      </c>
      <c r="AX1952" s="12" t="s">
        <v>76</v>
      </c>
      <c r="AY1952" s="155" t="s">
        <v>191</v>
      </c>
    </row>
    <row r="1953" spans="2:65" s="13" customFormat="1">
      <c r="B1953" s="160"/>
      <c r="D1953" s="154" t="s">
        <v>205</v>
      </c>
      <c r="E1953" s="161" t="s">
        <v>1</v>
      </c>
      <c r="F1953" s="162" t="s">
        <v>83</v>
      </c>
      <c r="H1953" s="163">
        <v>1</v>
      </c>
      <c r="I1953" s="164"/>
      <c r="L1953" s="160"/>
      <c r="M1953" s="165"/>
      <c r="T1953" s="166"/>
      <c r="AT1953" s="161" t="s">
        <v>205</v>
      </c>
      <c r="AU1953" s="161" t="s">
        <v>201</v>
      </c>
      <c r="AV1953" s="13" t="s">
        <v>85</v>
      </c>
      <c r="AW1953" s="13" t="s">
        <v>34</v>
      </c>
      <c r="AX1953" s="13" t="s">
        <v>76</v>
      </c>
      <c r="AY1953" s="161" t="s">
        <v>191</v>
      </c>
    </row>
    <row r="1954" spans="2:65" s="14" customFormat="1">
      <c r="B1954" s="167"/>
      <c r="D1954" s="154" t="s">
        <v>205</v>
      </c>
      <c r="E1954" s="168" t="s">
        <v>1</v>
      </c>
      <c r="F1954" s="169" t="s">
        <v>217</v>
      </c>
      <c r="H1954" s="170">
        <v>1</v>
      </c>
      <c r="I1954" s="171"/>
      <c r="L1954" s="167"/>
      <c r="M1954" s="172"/>
      <c r="T1954" s="173"/>
      <c r="AT1954" s="168" t="s">
        <v>205</v>
      </c>
      <c r="AU1954" s="168" t="s">
        <v>201</v>
      </c>
      <c r="AV1954" s="14" t="s">
        <v>200</v>
      </c>
      <c r="AW1954" s="14" t="s">
        <v>34</v>
      </c>
      <c r="AX1954" s="14" t="s">
        <v>83</v>
      </c>
      <c r="AY1954" s="168" t="s">
        <v>191</v>
      </c>
    </row>
    <row r="1955" spans="2:65" s="1" customFormat="1" ht="26.45" customHeight="1">
      <c r="B1955" s="32"/>
      <c r="C1955" s="136" t="s">
        <v>1899</v>
      </c>
      <c r="D1955" s="136" t="s">
        <v>195</v>
      </c>
      <c r="E1955" s="137" t="s">
        <v>1900</v>
      </c>
      <c r="F1955" s="138" t="s">
        <v>1901</v>
      </c>
      <c r="G1955" s="139" t="s">
        <v>378</v>
      </c>
      <c r="H1955" s="140">
        <v>2</v>
      </c>
      <c r="I1955" s="141"/>
      <c r="J1955" s="142">
        <f>ROUND(I1955*H1955,2)</f>
        <v>0</v>
      </c>
      <c r="K1955" s="138" t="s">
        <v>1</v>
      </c>
      <c r="L1955" s="32"/>
      <c r="M1955" s="143" t="s">
        <v>1</v>
      </c>
      <c r="N1955" s="144" t="s">
        <v>41</v>
      </c>
      <c r="P1955" s="145">
        <f>O1955*H1955</f>
        <v>0</v>
      </c>
      <c r="Q1955" s="145">
        <v>0</v>
      </c>
      <c r="R1955" s="145">
        <f>Q1955*H1955</f>
        <v>0</v>
      </c>
      <c r="S1955" s="145">
        <v>0</v>
      </c>
      <c r="T1955" s="146">
        <f>S1955*H1955</f>
        <v>0</v>
      </c>
      <c r="AR1955" s="147" t="s">
        <v>200</v>
      </c>
      <c r="AT1955" s="147" t="s">
        <v>195</v>
      </c>
      <c r="AU1955" s="147" t="s">
        <v>201</v>
      </c>
      <c r="AY1955" s="17" t="s">
        <v>191</v>
      </c>
      <c r="BE1955" s="148">
        <f>IF(N1955="základní",J1955,0)</f>
        <v>0</v>
      </c>
      <c r="BF1955" s="148">
        <f>IF(N1955="snížená",J1955,0)</f>
        <v>0</v>
      </c>
      <c r="BG1955" s="148">
        <f>IF(N1955="zákl. přenesená",J1955,0)</f>
        <v>0</v>
      </c>
      <c r="BH1955" s="148">
        <f>IF(N1955="sníž. přenesená",J1955,0)</f>
        <v>0</v>
      </c>
      <c r="BI1955" s="148">
        <f>IF(N1955="nulová",J1955,0)</f>
        <v>0</v>
      </c>
      <c r="BJ1955" s="17" t="s">
        <v>83</v>
      </c>
      <c r="BK1955" s="148">
        <f>ROUND(I1955*H1955,2)</f>
        <v>0</v>
      </c>
      <c r="BL1955" s="17" t="s">
        <v>200</v>
      </c>
      <c r="BM1955" s="147" t="s">
        <v>1902</v>
      </c>
    </row>
    <row r="1956" spans="2:65" s="1" customFormat="1" ht="26.45" customHeight="1">
      <c r="B1956" s="32"/>
      <c r="C1956" s="136" t="s">
        <v>1903</v>
      </c>
      <c r="D1956" s="136" t="s">
        <v>195</v>
      </c>
      <c r="E1956" s="137" t="s">
        <v>1904</v>
      </c>
      <c r="F1956" s="138" t="s">
        <v>1905</v>
      </c>
      <c r="G1956" s="139" t="s">
        <v>378</v>
      </c>
      <c r="H1956" s="140">
        <v>2</v>
      </c>
      <c r="I1956" s="141"/>
      <c r="J1956" s="142">
        <f>ROUND(I1956*H1956,2)</f>
        <v>0</v>
      </c>
      <c r="K1956" s="138" t="s">
        <v>1</v>
      </c>
      <c r="L1956" s="32"/>
      <c r="M1956" s="143" t="s">
        <v>1</v>
      </c>
      <c r="N1956" s="144" t="s">
        <v>41</v>
      </c>
      <c r="P1956" s="145">
        <f>O1956*H1956</f>
        <v>0</v>
      </c>
      <c r="Q1956" s="145">
        <v>0</v>
      </c>
      <c r="R1956" s="145">
        <f>Q1956*H1956</f>
        <v>0</v>
      </c>
      <c r="S1956" s="145">
        <v>0</v>
      </c>
      <c r="T1956" s="146">
        <f>S1956*H1956</f>
        <v>0</v>
      </c>
      <c r="AR1956" s="147" t="s">
        <v>200</v>
      </c>
      <c r="AT1956" s="147" t="s">
        <v>195</v>
      </c>
      <c r="AU1956" s="147" t="s">
        <v>201</v>
      </c>
      <c r="AY1956" s="17" t="s">
        <v>191</v>
      </c>
      <c r="BE1956" s="148">
        <f>IF(N1956="základní",J1956,0)</f>
        <v>0</v>
      </c>
      <c r="BF1956" s="148">
        <f>IF(N1956="snížená",J1956,0)</f>
        <v>0</v>
      </c>
      <c r="BG1956" s="148">
        <f>IF(N1956="zákl. přenesená",J1956,0)</f>
        <v>0</v>
      </c>
      <c r="BH1956" s="148">
        <f>IF(N1956="sníž. přenesená",J1956,0)</f>
        <v>0</v>
      </c>
      <c r="BI1956" s="148">
        <f>IF(N1956="nulová",J1956,0)</f>
        <v>0</v>
      </c>
      <c r="BJ1956" s="17" t="s">
        <v>83</v>
      </c>
      <c r="BK1956" s="148">
        <f>ROUND(I1956*H1956,2)</f>
        <v>0</v>
      </c>
      <c r="BL1956" s="17" t="s">
        <v>200</v>
      </c>
      <c r="BM1956" s="147" t="s">
        <v>1906</v>
      </c>
    </row>
    <row r="1957" spans="2:65" s="1" customFormat="1" ht="48" customHeight="1">
      <c r="B1957" s="32"/>
      <c r="C1957" s="136" t="s">
        <v>1907</v>
      </c>
      <c r="D1957" s="136" t="s">
        <v>195</v>
      </c>
      <c r="E1957" s="137" t="s">
        <v>1908</v>
      </c>
      <c r="F1957" s="138" t="s">
        <v>1909</v>
      </c>
      <c r="G1957" s="139" t="s">
        <v>403</v>
      </c>
      <c r="H1957" s="140">
        <v>15</v>
      </c>
      <c r="I1957" s="141"/>
      <c r="J1957" s="142">
        <f>ROUND(I1957*H1957,2)</f>
        <v>0</v>
      </c>
      <c r="K1957" s="138" t="s">
        <v>1</v>
      </c>
      <c r="L1957" s="32"/>
      <c r="M1957" s="143" t="s">
        <v>1</v>
      </c>
      <c r="N1957" s="144" t="s">
        <v>41</v>
      </c>
      <c r="P1957" s="145">
        <f>O1957*H1957</f>
        <v>0</v>
      </c>
      <c r="Q1957" s="145">
        <v>0</v>
      </c>
      <c r="R1957" s="145">
        <f>Q1957*H1957</f>
        <v>0</v>
      </c>
      <c r="S1957" s="145">
        <v>0</v>
      </c>
      <c r="T1957" s="146">
        <f>S1957*H1957</f>
        <v>0</v>
      </c>
      <c r="AR1957" s="147" t="s">
        <v>200</v>
      </c>
      <c r="AT1957" s="147" t="s">
        <v>195</v>
      </c>
      <c r="AU1957" s="147" t="s">
        <v>201</v>
      </c>
      <c r="AY1957" s="17" t="s">
        <v>191</v>
      </c>
      <c r="BE1957" s="148">
        <f>IF(N1957="základní",J1957,0)</f>
        <v>0</v>
      </c>
      <c r="BF1957" s="148">
        <f>IF(N1957="snížená",J1957,0)</f>
        <v>0</v>
      </c>
      <c r="BG1957" s="148">
        <f>IF(N1957="zákl. přenesená",J1957,0)</f>
        <v>0</v>
      </c>
      <c r="BH1957" s="148">
        <f>IF(N1957="sníž. přenesená",J1957,0)</f>
        <v>0</v>
      </c>
      <c r="BI1957" s="148">
        <f>IF(N1957="nulová",J1957,0)</f>
        <v>0</v>
      </c>
      <c r="BJ1957" s="17" t="s">
        <v>83</v>
      </c>
      <c r="BK1957" s="148">
        <f>ROUND(I1957*H1957,2)</f>
        <v>0</v>
      </c>
      <c r="BL1957" s="17" t="s">
        <v>200</v>
      </c>
      <c r="BM1957" s="147" t="s">
        <v>1910</v>
      </c>
    </row>
    <row r="1958" spans="2:65" s="1" customFormat="1" ht="26.45" customHeight="1">
      <c r="B1958" s="32"/>
      <c r="C1958" s="136" t="s">
        <v>1911</v>
      </c>
      <c r="D1958" s="136" t="s">
        <v>195</v>
      </c>
      <c r="E1958" s="137" t="s">
        <v>1912</v>
      </c>
      <c r="F1958" s="138" t="s">
        <v>1913</v>
      </c>
      <c r="G1958" s="139" t="s">
        <v>403</v>
      </c>
      <c r="H1958" s="140">
        <v>13</v>
      </c>
      <c r="I1958" s="141"/>
      <c r="J1958" s="142">
        <f>ROUND(I1958*H1958,2)</f>
        <v>0</v>
      </c>
      <c r="K1958" s="138" t="s">
        <v>1</v>
      </c>
      <c r="L1958" s="32"/>
      <c r="M1958" s="143" t="s">
        <v>1</v>
      </c>
      <c r="N1958" s="144" t="s">
        <v>41</v>
      </c>
      <c r="P1958" s="145">
        <f>O1958*H1958</f>
        <v>0</v>
      </c>
      <c r="Q1958" s="145">
        <v>0</v>
      </c>
      <c r="R1958" s="145">
        <f>Q1958*H1958</f>
        <v>0</v>
      </c>
      <c r="S1958" s="145">
        <v>0</v>
      </c>
      <c r="T1958" s="146">
        <f>S1958*H1958</f>
        <v>0</v>
      </c>
      <c r="AR1958" s="147" t="s">
        <v>200</v>
      </c>
      <c r="AT1958" s="147" t="s">
        <v>195</v>
      </c>
      <c r="AU1958" s="147" t="s">
        <v>201</v>
      </c>
      <c r="AY1958" s="17" t="s">
        <v>191</v>
      </c>
      <c r="BE1958" s="148">
        <f>IF(N1958="základní",J1958,0)</f>
        <v>0</v>
      </c>
      <c r="BF1958" s="148">
        <f>IF(N1958="snížená",J1958,0)</f>
        <v>0</v>
      </c>
      <c r="BG1958" s="148">
        <f>IF(N1958="zákl. přenesená",J1958,0)</f>
        <v>0</v>
      </c>
      <c r="BH1958" s="148">
        <f>IF(N1958="sníž. přenesená",J1958,0)</f>
        <v>0</v>
      </c>
      <c r="BI1958" s="148">
        <f>IF(N1958="nulová",J1958,0)</f>
        <v>0</v>
      </c>
      <c r="BJ1958" s="17" t="s">
        <v>83</v>
      </c>
      <c r="BK1958" s="148">
        <f>ROUND(I1958*H1958,2)</f>
        <v>0</v>
      </c>
      <c r="BL1958" s="17" t="s">
        <v>200</v>
      </c>
      <c r="BM1958" s="147" t="s">
        <v>1914</v>
      </c>
    </row>
    <row r="1959" spans="2:65" s="1" customFormat="1" ht="48" customHeight="1">
      <c r="B1959" s="32"/>
      <c r="C1959" s="136" t="s">
        <v>1915</v>
      </c>
      <c r="D1959" s="136" t="s">
        <v>195</v>
      </c>
      <c r="E1959" s="137" t="s">
        <v>1916</v>
      </c>
      <c r="F1959" s="138" t="s">
        <v>1917</v>
      </c>
      <c r="G1959" s="139" t="s">
        <v>403</v>
      </c>
      <c r="H1959" s="140">
        <v>30</v>
      </c>
      <c r="I1959" s="141"/>
      <c r="J1959" s="142">
        <f>ROUND(I1959*H1959,2)</f>
        <v>0</v>
      </c>
      <c r="K1959" s="138" t="s">
        <v>1</v>
      </c>
      <c r="L1959" s="32"/>
      <c r="M1959" s="143" t="s">
        <v>1</v>
      </c>
      <c r="N1959" s="144" t="s">
        <v>41</v>
      </c>
      <c r="P1959" s="145">
        <f>O1959*H1959</f>
        <v>0</v>
      </c>
      <c r="Q1959" s="145">
        <v>0</v>
      </c>
      <c r="R1959" s="145">
        <f>Q1959*H1959</f>
        <v>0</v>
      </c>
      <c r="S1959" s="145">
        <v>0</v>
      </c>
      <c r="T1959" s="146">
        <f>S1959*H1959</f>
        <v>0</v>
      </c>
      <c r="AR1959" s="147" t="s">
        <v>200</v>
      </c>
      <c r="AT1959" s="147" t="s">
        <v>195</v>
      </c>
      <c r="AU1959" s="147" t="s">
        <v>201</v>
      </c>
      <c r="AY1959" s="17" t="s">
        <v>191</v>
      </c>
      <c r="BE1959" s="148">
        <f>IF(N1959="základní",J1959,0)</f>
        <v>0</v>
      </c>
      <c r="BF1959" s="148">
        <f>IF(N1959="snížená",J1959,0)</f>
        <v>0</v>
      </c>
      <c r="BG1959" s="148">
        <f>IF(N1959="zákl. přenesená",J1959,0)</f>
        <v>0</v>
      </c>
      <c r="BH1959" s="148">
        <f>IF(N1959="sníž. přenesená",J1959,0)</f>
        <v>0</v>
      </c>
      <c r="BI1959" s="148">
        <f>IF(N1959="nulová",J1959,0)</f>
        <v>0</v>
      </c>
      <c r="BJ1959" s="17" t="s">
        <v>83</v>
      </c>
      <c r="BK1959" s="148">
        <f>ROUND(I1959*H1959,2)</f>
        <v>0</v>
      </c>
      <c r="BL1959" s="17" t="s">
        <v>200</v>
      </c>
      <c r="BM1959" s="147" t="s">
        <v>1918</v>
      </c>
    </row>
    <row r="1960" spans="2:65" s="1" customFormat="1" ht="26.45" customHeight="1">
      <c r="B1960" s="32"/>
      <c r="C1960" s="136" t="s">
        <v>1919</v>
      </c>
      <c r="D1960" s="136" t="s">
        <v>195</v>
      </c>
      <c r="E1960" s="137" t="s">
        <v>1920</v>
      </c>
      <c r="F1960" s="138" t="s">
        <v>1921</v>
      </c>
      <c r="G1960" s="139" t="s">
        <v>403</v>
      </c>
      <c r="H1960" s="140">
        <v>8</v>
      </c>
      <c r="I1960" s="141"/>
      <c r="J1960" s="142">
        <f>ROUND(I1960*H1960,2)</f>
        <v>0</v>
      </c>
      <c r="K1960" s="138" t="s">
        <v>1</v>
      </c>
      <c r="L1960" s="32"/>
      <c r="M1960" s="143" t="s">
        <v>1</v>
      </c>
      <c r="N1960" s="144" t="s">
        <v>41</v>
      </c>
      <c r="P1960" s="145">
        <f>O1960*H1960</f>
        <v>0</v>
      </c>
      <c r="Q1960" s="145">
        <v>0</v>
      </c>
      <c r="R1960" s="145">
        <f>Q1960*H1960</f>
        <v>0</v>
      </c>
      <c r="S1960" s="145">
        <v>0</v>
      </c>
      <c r="T1960" s="146">
        <f>S1960*H1960</f>
        <v>0</v>
      </c>
      <c r="AR1960" s="147" t="s">
        <v>200</v>
      </c>
      <c r="AT1960" s="147" t="s">
        <v>195</v>
      </c>
      <c r="AU1960" s="147" t="s">
        <v>201</v>
      </c>
      <c r="AY1960" s="17" t="s">
        <v>191</v>
      </c>
      <c r="BE1960" s="148">
        <f>IF(N1960="základní",J1960,0)</f>
        <v>0</v>
      </c>
      <c r="BF1960" s="148">
        <f>IF(N1960="snížená",J1960,0)</f>
        <v>0</v>
      </c>
      <c r="BG1960" s="148">
        <f>IF(N1960="zákl. přenesená",J1960,0)</f>
        <v>0</v>
      </c>
      <c r="BH1960" s="148">
        <f>IF(N1960="sníž. přenesená",J1960,0)</f>
        <v>0</v>
      </c>
      <c r="BI1960" s="148">
        <f>IF(N1960="nulová",J1960,0)</f>
        <v>0</v>
      </c>
      <c r="BJ1960" s="17" t="s">
        <v>83</v>
      </c>
      <c r="BK1960" s="148">
        <f>ROUND(I1960*H1960,2)</f>
        <v>0</v>
      </c>
      <c r="BL1960" s="17" t="s">
        <v>200</v>
      </c>
      <c r="BM1960" s="147" t="s">
        <v>1922</v>
      </c>
    </row>
    <row r="1961" spans="2:65" s="1" customFormat="1" ht="36" customHeight="1">
      <c r="B1961" s="32"/>
      <c r="C1961" s="136" t="s">
        <v>1923</v>
      </c>
      <c r="D1961" s="136" t="s">
        <v>195</v>
      </c>
      <c r="E1961" s="137" t="s">
        <v>1924</v>
      </c>
      <c r="F1961" s="138" t="s">
        <v>1925</v>
      </c>
      <c r="G1961" s="139" t="s">
        <v>403</v>
      </c>
      <c r="H1961" s="140">
        <v>8</v>
      </c>
      <c r="I1961" s="141"/>
      <c r="J1961" s="142">
        <f>ROUND(I1961*H1961,2)</f>
        <v>0</v>
      </c>
      <c r="K1961" s="138" t="s">
        <v>1</v>
      </c>
      <c r="L1961" s="32"/>
      <c r="M1961" s="143" t="s">
        <v>1</v>
      </c>
      <c r="N1961" s="144" t="s">
        <v>41</v>
      </c>
      <c r="P1961" s="145">
        <f>O1961*H1961</f>
        <v>0</v>
      </c>
      <c r="Q1961" s="145">
        <v>0</v>
      </c>
      <c r="R1961" s="145">
        <f>Q1961*H1961</f>
        <v>0</v>
      </c>
      <c r="S1961" s="145">
        <v>0</v>
      </c>
      <c r="T1961" s="146">
        <f>S1961*H1961</f>
        <v>0</v>
      </c>
      <c r="AR1961" s="147" t="s">
        <v>200</v>
      </c>
      <c r="AT1961" s="147" t="s">
        <v>195</v>
      </c>
      <c r="AU1961" s="147" t="s">
        <v>201</v>
      </c>
      <c r="AY1961" s="17" t="s">
        <v>191</v>
      </c>
      <c r="BE1961" s="148">
        <f>IF(N1961="základní",J1961,0)</f>
        <v>0</v>
      </c>
      <c r="BF1961" s="148">
        <f>IF(N1961="snížená",J1961,0)</f>
        <v>0</v>
      </c>
      <c r="BG1961" s="148">
        <f>IF(N1961="zákl. přenesená",J1961,0)</f>
        <v>0</v>
      </c>
      <c r="BH1961" s="148">
        <f>IF(N1961="sníž. přenesená",J1961,0)</f>
        <v>0</v>
      </c>
      <c r="BI1961" s="148">
        <f>IF(N1961="nulová",J1961,0)</f>
        <v>0</v>
      </c>
      <c r="BJ1961" s="17" t="s">
        <v>83</v>
      </c>
      <c r="BK1961" s="148">
        <f>ROUND(I1961*H1961,2)</f>
        <v>0</v>
      </c>
      <c r="BL1961" s="17" t="s">
        <v>200</v>
      </c>
      <c r="BM1961" s="147" t="s">
        <v>1926</v>
      </c>
    </row>
    <row r="1962" spans="2:65" s="1" customFormat="1" ht="48" customHeight="1">
      <c r="B1962" s="32"/>
      <c r="C1962" s="136" t="s">
        <v>1927</v>
      </c>
      <c r="D1962" s="136" t="s">
        <v>195</v>
      </c>
      <c r="E1962" s="137" t="s">
        <v>1928</v>
      </c>
      <c r="F1962" s="138" t="s">
        <v>1929</v>
      </c>
      <c r="G1962" s="139" t="s">
        <v>378</v>
      </c>
      <c r="H1962" s="140">
        <v>1</v>
      </c>
      <c r="I1962" s="141"/>
      <c r="J1962" s="142">
        <f>ROUND(I1962*H1962,2)</f>
        <v>0</v>
      </c>
      <c r="K1962" s="138" t="s">
        <v>1</v>
      </c>
      <c r="L1962" s="32"/>
      <c r="M1962" s="143" t="s">
        <v>1</v>
      </c>
      <c r="N1962" s="144" t="s">
        <v>41</v>
      </c>
      <c r="P1962" s="145">
        <f>O1962*H1962</f>
        <v>0</v>
      </c>
      <c r="Q1962" s="145">
        <v>0</v>
      </c>
      <c r="R1962" s="145">
        <f>Q1962*H1962</f>
        <v>0</v>
      </c>
      <c r="S1962" s="145">
        <v>0</v>
      </c>
      <c r="T1962" s="146">
        <f>S1962*H1962</f>
        <v>0</v>
      </c>
      <c r="AR1962" s="147" t="s">
        <v>200</v>
      </c>
      <c r="AT1962" s="147" t="s">
        <v>195</v>
      </c>
      <c r="AU1962" s="147" t="s">
        <v>201</v>
      </c>
      <c r="AY1962" s="17" t="s">
        <v>191</v>
      </c>
      <c r="BE1962" s="148">
        <f>IF(N1962="základní",J1962,0)</f>
        <v>0</v>
      </c>
      <c r="BF1962" s="148">
        <f>IF(N1962="snížená",J1962,0)</f>
        <v>0</v>
      </c>
      <c r="BG1962" s="148">
        <f>IF(N1962="zákl. přenesená",J1962,0)</f>
        <v>0</v>
      </c>
      <c r="BH1962" s="148">
        <f>IF(N1962="sníž. přenesená",J1962,0)</f>
        <v>0</v>
      </c>
      <c r="BI1962" s="148">
        <f>IF(N1962="nulová",J1962,0)</f>
        <v>0</v>
      </c>
      <c r="BJ1962" s="17" t="s">
        <v>83</v>
      </c>
      <c r="BK1962" s="148">
        <f>ROUND(I1962*H1962,2)</f>
        <v>0</v>
      </c>
      <c r="BL1962" s="17" t="s">
        <v>200</v>
      </c>
      <c r="BM1962" s="147" t="s">
        <v>1930</v>
      </c>
    </row>
    <row r="1963" spans="2:65" s="1" customFormat="1" ht="48" customHeight="1">
      <c r="B1963" s="32"/>
      <c r="C1963" s="136" t="s">
        <v>1931</v>
      </c>
      <c r="D1963" s="136" t="s">
        <v>195</v>
      </c>
      <c r="E1963" s="137" t="s">
        <v>1932</v>
      </c>
      <c r="F1963" s="138" t="s">
        <v>1933</v>
      </c>
      <c r="G1963" s="139" t="s">
        <v>378</v>
      </c>
      <c r="H1963" s="140">
        <v>1</v>
      </c>
      <c r="I1963" s="141"/>
      <c r="J1963" s="142">
        <f>ROUND(I1963*H1963,2)</f>
        <v>0</v>
      </c>
      <c r="K1963" s="138" t="s">
        <v>1</v>
      </c>
      <c r="L1963" s="32"/>
      <c r="M1963" s="143" t="s">
        <v>1</v>
      </c>
      <c r="N1963" s="144" t="s">
        <v>41</v>
      </c>
      <c r="P1963" s="145">
        <f>O1963*H1963</f>
        <v>0</v>
      </c>
      <c r="Q1963" s="145">
        <v>0</v>
      </c>
      <c r="R1963" s="145">
        <f>Q1963*H1963</f>
        <v>0</v>
      </c>
      <c r="S1963" s="145">
        <v>0</v>
      </c>
      <c r="T1963" s="146">
        <f>S1963*H1963</f>
        <v>0</v>
      </c>
      <c r="AR1963" s="147" t="s">
        <v>200</v>
      </c>
      <c r="AT1963" s="147" t="s">
        <v>195</v>
      </c>
      <c r="AU1963" s="147" t="s">
        <v>201</v>
      </c>
      <c r="AY1963" s="17" t="s">
        <v>191</v>
      </c>
      <c r="BE1963" s="148">
        <f>IF(N1963="základní",J1963,0)</f>
        <v>0</v>
      </c>
      <c r="BF1963" s="148">
        <f>IF(N1963="snížená",J1963,0)</f>
        <v>0</v>
      </c>
      <c r="BG1963" s="148">
        <f>IF(N1963="zákl. přenesená",J1963,0)</f>
        <v>0</v>
      </c>
      <c r="BH1963" s="148">
        <f>IF(N1963="sníž. přenesená",J1963,0)</f>
        <v>0</v>
      </c>
      <c r="BI1963" s="148">
        <f>IF(N1963="nulová",J1963,0)</f>
        <v>0</v>
      </c>
      <c r="BJ1963" s="17" t="s">
        <v>83</v>
      </c>
      <c r="BK1963" s="148">
        <f>ROUND(I1963*H1963,2)</f>
        <v>0</v>
      </c>
      <c r="BL1963" s="17" t="s">
        <v>200</v>
      </c>
      <c r="BM1963" s="147" t="s">
        <v>1934</v>
      </c>
    </row>
    <row r="1964" spans="2:65" s="1" customFormat="1" ht="26.45" customHeight="1">
      <c r="B1964" s="32"/>
      <c r="C1964" s="136" t="s">
        <v>1935</v>
      </c>
      <c r="D1964" s="136" t="s">
        <v>195</v>
      </c>
      <c r="E1964" s="137" t="s">
        <v>1936</v>
      </c>
      <c r="F1964" s="138" t="s">
        <v>1937</v>
      </c>
      <c r="G1964" s="139" t="s">
        <v>378</v>
      </c>
      <c r="H1964" s="140">
        <v>1</v>
      </c>
      <c r="I1964" s="141"/>
      <c r="J1964" s="142">
        <f>ROUND(I1964*H1964,2)</f>
        <v>0</v>
      </c>
      <c r="K1964" s="138" t="s">
        <v>1</v>
      </c>
      <c r="L1964" s="32"/>
      <c r="M1964" s="143" t="s">
        <v>1</v>
      </c>
      <c r="N1964" s="144" t="s">
        <v>41</v>
      </c>
      <c r="P1964" s="145">
        <f>O1964*H1964</f>
        <v>0</v>
      </c>
      <c r="Q1964" s="145">
        <v>0</v>
      </c>
      <c r="R1964" s="145">
        <f>Q1964*H1964</f>
        <v>0</v>
      </c>
      <c r="S1964" s="145">
        <v>0</v>
      </c>
      <c r="T1964" s="146">
        <f>S1964*H1964</f>
        <v>0</v>
      </c>
      <c r="AR1964" s="147" t="s">
        <v>200</v>
      </c>
      <c r="AT1964" s="147" t="s">
        <v>195</v>
      </c>
      <c r="AU1964" s="147" t="s">
        <v>201</v>
      </c>
      <c r="AY1964" s="17" t="s">
        <v>191</v>
      </c>
      <c r="BE1964" s="148">
        <f>IF(N1964="základní",J1964,0)</f>
        <v>0</v>
      </c>
      <c r="BF1964" s="148">
        <f>IF(N1964="snížená",J1964,0)</f>
        <v>0</v>
      </c>
      <c r="BG1964" s="148">
        <f>IF(N1964="zákl. přenesená",J1964,0)</f>
        <v>0</v>
      </c>
      <c r="BH1964" s="148">
        <f>IF(N1964="sníž. přenesená",J1964,0)</f>
        <v>0</v>
      </c>
      <c r="BI1964" s="148">
        <f>IF(N1964="nulová",J1964,0)</f>
        <v>0</v>
      </c>
      <c r="BJ1964" s="17" t="s">
        <v>83</v>
      </c>
      <c r="BK1964" s="148">
        <f>ROUND(I1964*H1964,2)</f>
        <v>0</v>
      </c>
      <c r="BL1964" s="17" t="s">
        <v>200</v>
      </c>
      <c r="BM1964" s="147" t="s">
        <v>1938</v>
      </c>
    </row>
    <row r="1965" spans="2:65" s="1" customFormat="1" ht="26.45" customHeight="1">
      <c r="B1965" s="32"/>
      <c r="C1965" s="136" t="s">
        <v>1939</v>
      </c>
      <c r="D1965" s="136" t="s">
        <v>195</v>
      </c>
      <c r="E1965" s="137" t="s">
        <v>1940</v>
      </c>
      <c r="F1965" s="138" t="s">
        <v>1941</v>
      </c>
      <c r="G1965" s="139" t="s">
        <v>378</v>
      </c>
      <c r="H1965" s="140">
        <v>1</v>
      </c>
      <c r="I1965" s="141"/>
      <c r="J1965" s="142">
        <f>ROUND(I1965*H1965,2)</f>
        <v>0</v>
      </c>
      <c r="K1965" s="138" t="s">
        <v>1</v>
      </c>
      <c r="L1965" s="32"/>
      <c r="M1965" s="143" t="s">
        <v>1</v>
      </c>
      <c r="N1965" s="144" t="s">
        <v>41</v>
      </c>
      <c r="P1965" s="145">
        <f>O1965*H1965</f>
        <v>0</v>
      </c>
      <c r="Q1965" s="145">
        <v>0</v>
      </c>
      <c r="R1965" s="145">
        <f>Q1965*H1965</f>
        <v>0</v>
      </c>
      <c r="S1965" s="145">
        <v>0</v>
      </c>
      <c r="T1965" s="146">
        <f>S1965*H1965</f>
        <v>0</v>
      </c>
      <c r="AR1965" s="147" t="s">
        <v>200</v>
      </c>
      <c r="AT1965" s="147" t="s">
        <v>195</v>
      </c>
      <c r="AU1965" s="147" t="s">
        <v>201</v>
      </c>
      <c r="AY1965" s="17" t="s">
        <v>191</v>
      </c>
      <c r="BE1965" s="148">
        <f>IF(N1965="základní",J1965,0)</f>
        <v>0</v>
      </c>
      <c r="BF1965" s="148">
        <f>IF(N1965="snížená",J1965,0)</f>
        <v>0</v>
      </c>
      <c r="BG1965" s="148">
        <f>IF(N1965="zákl. přenesená",J1965,0)</f>
        <v>0</v>
      </c>
      <c r="BH1965" s="148">
        <f>IF(N1965="sníž. přenesená",J1965,0)</f>
        <v>0</v>
      </c>
      <c r="BI1965" s="148">
        <f>IF(N1965="nulová",J1965,0)</f>
        <v>0</v>
      </c>
      <c r="BJ1965" s="17" t="s">
        <v>83</v>
      </c>
      <c r="BK1965" s="148">
        <f>ROUND(I1965*H1965,2)</f>
        <v>0</v>
      </c>
      <c r="BL1965" s="17" t="s">
        <v>200</v>
      </c>
      <c r="BM1965" s="147" t="s">
        <v>1942</v>
      </c>
    </row>
    <row r="1966" spans="2:65" s="1" customFormat="1" ht="26.45" customHeight="1">
      <c r="B1966" s="32"/>
      <c r="C1966" s="136" t="s">
        <v>1943</v>
      </c>
      <c r="D1966" s="136" t="s">
        <v>195</v>
      </c>
      <c r="E1966" s="137" t="s">
        <v>1944</v>
      </c>
      <c r="F1966" s="138" t="s">
        <v>1945</v>
      </c>
      <c r="G1966" s="139" t="s">
        <v>378</v>
      </c>
      <c r="H1966" s="140">
        <v>1</v>
      </c>
      <c r="I1966" s="141"/>
      <c r="J1966" s="142">
        <f>ROUND(I1966*H1966,2)</f>
        <v>0</v>
      </c>
      <c r="K1966" s="138" t="s">
        <v>1</v>
      </c>
      <c r="L1966" s="32"/>
      <c r="M1966" s="143" t="s">
        <v>1</v>
      </c>
      <c r="N1966" s="144" t="s">
        <v>41</v>
      </c>
      <c r="P1966" s="145">
        <f>O1966*H1966</f>
        <v>0</v>
      </c>
      <c r="Q1966" s="145">
        <v>0</v>
      </c>
      <c r="R1966" s="145">
        <f>Q1966*H1966</f>
        <v>0</v>
      </c>
      <c r="S1966" s="145">
        <v>0</v>
      </c>
      <c r="T1966" s="146">
        <f>S1966*H1966</f>
        <v>0</v>
      </c>
      <c r="AR1966" s="147" t="s">
        <v>200</v>
      </c>
      <c r="AT1966" s="147" t="s">
        <v>195</v>
      </c>
      <c r="AU1966" s="147" t="s">
        <v>201</v>
      </c>
      <c r="AY1966" s="17" t="s">
        <v>191</v>
      </c>
      <c r="BE1966" s="148">
        <f>IF(N1966="základní",J1966,0)</f>
        <v>0</v>
      </c>
      <c r="BF1966" s="148">
        <f>IF(N1966="snížená",J1966,0)</f>
        <v>0</v>
      </c>
      <c r="BG1966" s="148">
        <f>IF(N1966="zákl. přenesená",J1966,0)</f>
        <v>0</v>
      </c>
      <c r="BH1966" s="148">
        <f>IF(N1966="sníž. přenesená",J1966,0)</f>
        <v>0</v>
      </c>
      <c r="BI1966" s="148">
        <f>IF(N1966="nulová",J1966,0)</f>
        <v>0</v>
      </c>
      <c r="BJ1966" s="17" t="s">
        <v>83</v>
      </c>
      <c r="BK1966" s="148">
        <f>ROUND(I1966*H1966,2)</f>
        <v>0</v>
      </c>
      <c r="BL1966" s="17" t="s">
        <v>200</v>
      </c>
      <c r="BM1966" s="147" t="s">
        <v>1946</v>
      </c>
    </row>
    <row r="1967" spans="2:65" s="1" customFormat="1" ht="26.45" customHeight="1">
      <c r="B1967" s="32"/>
      <c r="C1967" s="136" t="s">
        <v>1947</v>
      </c>
      <c r="D1967" s="136" t="s">
        <v>195</v>
      </c>
      <c r="E1967" s="137" t="s">
        <v>1948</v>
      </c>
      <c r="F1967" s="138" t="s">
        <v>1949</v>
      </c>
      <c r="G1967" s="139" t="s">
        <v>378</v>
      </c>
      <c r="H1967" s="140">
        <v>1</v>
      </c>
      <c r="I1967" s="141"/>
      <c r="J1967" s="142">
        <f>ROUND(I1967*H1967,2)</f>
        <v>0</v>
      </c>
      <c r="K1967" s="138" t="s">
        <v>1</v>
      </c>
      <c r="L1967" s="32"/>
      <c r="M1967" s="143" t="s">
        <v>1</v>
      </c>
      <c r="N1967" s="144" t="s">
        <v>41</v>
      </c>
      <c r="P1967" s="145">
        <f>O1967*H1967</f>
        <v>0</v>
      </c>
      <c r="Q1967" s="145">
        <v>0</v>
      </c>
      <c r="R1967" s="145">
        <f>Q1967*H1967</f>
        <v>0</v>
      </c>
      <c r="S1967" s="145">
        <v>0</v>
      </c>
      <c r="T1967" s="146">
        <f>S1967*H1967</f>
        <v>0</v>
      </c>
      <c r="AR1967" s="147" t="s">
        <v>200</v>
      </c>
      <c r="AT1967" s="147" t="s">
        <v>195</v>
      </c>
      <c r="AU1967" s="147" t="s">
        <v>201</v>
      </c>
      <c r="AY1967" s="17" t="s">
        <v>191</v>
      </c>
      <c r="BE1967" s="148">
        <f>IF(N1967="základní",J1967,0)</f>
        <v>0</v>
      </c>
      <c r="BF1967" s="148">
        <f>IF(N1967="snížená",J1967,0)</f>
        <v>0</v>
      </c>
      <c r="BG1967" s="148">
        <f>IF(N1967="zákl. přenesená",J1967,0)</f>
        <v>0</v>
      </c>
      <c r="BH1967" s="148">
        <f>IF(N1967="sníž. přenesená",J1967,0)</f>
        <v>0</v>
      </c>
      <c r="BI1967" s="148">
        <f>IF(N1967="nulová",J1967,0)</f>
        <v>0</v>
      </c>
      <c r="BJ1967" s="17" t="s">
        <v>83</v>
      </c>
      <c r="BK1967" s="148">
        <f>ROUND(I1967*H1967,2)</f>
        <v>0</v>
      </c>
      <c r="BL1967" s="17" t="s">
        <v>200</v>
      </c>
      <c r="BM1967" s="147" t="s">
        <v>1950</v>
      </c>
    </row>
    <row r="1968" spans="2:65" s="1" customFormat="1" ht="26.45" customHeight="1">
      <c r="B1968" s="32"/>
      <c r="C1968" s="136" t="s">
        <v>1951</v>
      </c>
      <c r="D1968" s="136" t="s">
        <v>195</v>
      </c>
      <c r="E1968" s="137" t="s">
        <v>1952</v>
      </c>
      <c r="F1968" s="138" t="s">
        <v>1953</v>
      </c>
      <c r="G1968" s="139" t="s">
        <v>1522</v>
      </c>
      <c r="H1968" s="140">
        <v>1</v>
      </c>
      <c r="I1968" s="141"/>
      <c r="J1968" s="142">
        <f>ROUND(I1968*H1968,2)</f>
        <v>0</v>
      </c>
      <c r="K1968" s="138" t="s">
        <v>1</v>
      </c>
      <c r="L1968" s="32"/>
      <c r="M1968" s="143" t="s">
        <v>1</v>
      </c>
      <c r="N1968" s="144" t="s">
        <v>41</v>
      </c>
      <c r="P1968" s="145">
        <f>O1968*H1968</f>
        <v>0</v>
      </c>
      <c r="Q1968" s="145">
        <v>0</v>
      </c>
      <c r="R1968" s="145">
        <f>Q1968*H1968</f>
        <v>0</v>
      </c>
      <c r="S1968" s="145">
        <v>0</v>
      </c>
      <c r="T1968" s="146">
        <f>S1968*H1968</f>
        <v>0</v>
      </c>
      <c r="AR1968" s="147" t="s">
        <v>200</v>
      </c>
      <c r="AT1968" s="147" t="s">
        <v>195</v>
      </c>
      <c r="AU1968" s="147" t="s">
        <v>201</v>
      </c>
      <c r="AY1968" s="17" t="s">
        <v>191</v>
      </c>
      <c r="BE1968" s="148">
        <f>IF(N1968="základní",J1968,0)</f>
        <v>0</v>
      </c>
      <c r="BF1968" s="148">
        <f>IF(N1968="snížená",J1968,0)</f>
        <v>0</v>
      </c>
      <c r="BG1968" s="148">
        <f>IF(N1968="zákl. přenesená",J1968,0)</f>
        <v>0</v>
      </c>
      <c r="BH1968" s="148">
        <f>IF(N1968="sníž. přenesená",J1968,0)</f>
        <v>0</v>
      </c>
      <c r="BI1968" s="148">
        <f>IF(N1968="nulová",J1968,0)</f>
        <v>0</v>
      </c>
      <c r="BJ1968" s="17" t="s">
        <v>83</v>
      </c>
      <c r="BK1968" s="148">
        <f>ROUND(I1968*H1968,2)</f>
        <v>0</v>
      </c>
      <c r="BL1968" s="17" t="s">
        <v>200</v>
      </c>
      <c r="BM1968" s="147" t="s">
        <v>1954</v>
      </c>
    </row>
    <row r="1969" spans="2:65" s="1" customFormat="1" ht="24" customHeight="1">
      <c r="B1969" s="32"/>
      <c r="C1969" s="136" t="s">
        <v>1955</v>
      </c>
      <c r="D1969" s="136" t="s">
        <v>195</v>
      </c>
      <c r="E1969" s="137" t="s">
        <v>1956</v>
      </c>
      <c r="F1969" s="138" t="s">
        <v>1957</v>
      </c>
      <c r="G1969" s="139" t="s">
        <v>378</v>
      </c>
      <c r="H1969" s="140">
        <v>3</v>
      </c>
      <c r="I1969" s="141"/>
      <c r="J1969" s="142">
        <f>ROUND(I1969*H1969,2)</f>
        <v>0</v>
      </c>
      <c r="K1969" s="138" t="s">
        <v>1</v>
      </c>
      <c r="L1969" s="32"/>
      <c r="M1969" s="143" t="s">
        <v>1</v>
      </c>
      <c r="N1969" s="144" t="s">
        <v>41</v>
      </c>
      <c r="P1969" s="145">
        <f>O1969*H1969</f>
        <v>0</v>
      </c>
      <c r="Q1969" s="145">
        <v>0</v>
      </c>
      <c r="R1969" s="145">
        <f>Q1969*H1969</f>
        <v>0</v>
      </c>
      <c r="S1969" s="145">
        <v>0</v>
      </c>
      <c r="T1969" s="146">
        <f>S1969*H1969</f>
        <v>0</v>
      </c>
      <c r="AR1969" s="147" t="s">
        <v>200</v>
      </c>
      <c r="AT1969" s="147" t="s">
        <v>195</v>
      </c>
      <c r="AU1969" s="147" t="s">
        <v>201</v>
      </c>
      <c r="AY1969" s="17" t="s">
        <v>191</v>
      </c>
      <c r="BE1969" s="148">
        <f>IF(N1969="základní",J1969,0)</f>
        <v>0</v>
      </c>
      <c r="BF1969" s="148">
        <f>IF(N1969="snížená",J1969,0)</f>
        <v>0</v>
      </c>
      <c r="BG1969" s="148">
        <f>IF(N1969="zákl. přenesená",J1969,0)</f>
        <v>0</v>
      </c>
      <c r="BH1969" s="148">
        <f>IF(N1969="sníž. přenesená",J1969,0)</f>
        <v>0</v>
      </c>
      <c r="BI1969" s="148">
        <f>IF(N1969="nulová",J1969,0)</f>
        <v>0</v>
      </c>
      <c r="BJ1969" s="17" t="s">
        <v>83</v>
      </c>
      <c r="BK1969" s="148">
        <f>ROUND(I1969*H1969,2)</f>
        <v>0</v>
      </c>
      <c r="BL1969" s="17" t="s">
        <v>200</v>
      </c>
      <c r="BM1969" s="147" t="s">
        <v>1958</v>
      </c>
    </row>
    <row r="1970" spans="2:65" s="1" customFormat="1" ht="26.45" customHeight="1">
      <c r="B1970" s="32"/>
      <c r="C1970" s="136" t="s">
        <v>1959</v>
      </c>
      <c r="D1970" s="136" t="s">
        <v>195</v>
      </c>
      <c r="E1970" s="137" t="s">
        <v>1960</v>
      </c>
      <c r="F1970" s="138" t="s">
        <v>1961</v>
      </c>
      <c r="G1970" s="139" t="s">
        <v>378</v>
      </c>
      <c r="H1970" s="140">
        <v>20</v>
      </c>
      <c r="I1970" s="141"/>
      <c r="J1970" s="142">
        <f>ROUND(I1970*H1970,2)</f>
        <v>0</v>
      </c>
      <c r="K1970" s="138" t="s">
        <v>1</v>
      </c>
      <c r="L1970" s="32"/>
      <c r="M1970" s="143" t="s">
        <v>1</v>
      </c>
      <c r="N1970" s="144" t="s">
        <v>41</v>
      </c>
      <c r="P1970" s="145">
        <f>O1970*H1970</f>
        <v>0</v>
      </c>
      <c r="Q1970" s="145">
        <v>0</v>
      </c>
      <c r="R1970" s="145">
        <f>Q1970*H1970</f>
        <v>0</v>
      </c>
      <c r="S1970" s="145">
        <v>0</v>
      </c>
      <c r="T1970" s="146">
        <f>S1970*H1970</f>
        <v>0</v>
      </c>
      <c r="AR1970" s="147" t="s">
        <v>200</v>
      </c>
      <c r="AT1970" s="147" t="s">
        <v>195</v>
      </c>
      <c r="AU1970" s="147" t="s">
        <v>201</v>
      </c>
      <c r="AY1970" s="17" t="s">
        <v>191</v>
      </c>
      <c r="BE1970" s="148">
        <f>IF(N1970="základní",J1970,0)</f>
        <v>0</v>
      </c>
      <c r="BF1970" s="148">
        <f>IF(N1970="snížená",J1970,0)</f>
        <v>0</v>
      </c>
      <c r="BG1970" s="148">
        <f>IF(N1970="zákl. přenesená",J1970,0)</f>
        <v>0</v>
      </c>
      <c r="BH1970" s="148">
        <f>IF(N1970="sníž. přenesená",J1970,0)</f>
        <v>0</v>
      </c>
      <c r="BI1970" s="148">
        <f>IF(N1970="nulová",J1970,0)</f>
        <v>0</v>
      </c>
      <c r="BJ1970" s="17" t="s">
        <v>83</v>
      </c>
      <c r="BK1970" s="148">
        <f>ROUND(I1970*H1970,2)</f>
        <v>0</v>
      </c>
      <c r="BL1970" s="17" t="s">
        <v>200</v>
      </c>
      <c r="BM1970" s="147" t="s">
        <v>1962</v>
      </c>
    </row>
    <row r="1971" spans="2:65" s="1" customFormat="1" ht="26.45" customHeight="1">
      <c r="B1971" s="32"/>
      <c r="C1971" s="136" t="s">
        <v>1963</v>
      </c>
      <c r="D1971" s="136" t="s">
        <v>195</v>
      </c>
      <c r="E1971" s="137" t="s">
        <v>1964</v>
      </c>
      <c r="F1971" s="138" t="s">
        <v>1965</v>
      </c>
      <c r="G1971" s="139" t="s">
        <v>1522</v>
      </c>
      <c r="H1971" s="140">
        <v>1</v>
      </c>
      <c r="I1971" s="141"/>
      <c r="J1971" s="142">
        <f>ROUND(I1971*H1971,2)</f>
        <v>0</v>
      </c>
      <c r="K1971" s="138" t="s">
        <v>1</v>
      </c>
      <c r="L1971" s="32"/>
      <c r="M1971" s="143" t="s">
        <v>1</v>
      </c>
      <c r="N1971" s="144" t="s">
        <v>41</v>
      </c>
      <c r="P1971" s="145">
        <f>O1971*H1971</f>
        <v>0</v>
      </c>
      <c r="Q1971" s="145">
        <v>0</v>
      </c>
      <c r="R1971" s="145">
        <f>Q1971*H1971</f>
        <v>0</v>
      </c>
      <c r="S1971" s="145">
        <v>0</v>
      </c>
      <c r="T1971" s="146">
        <f>S1971*H1971</f>
        <v>0</v>
      </c>
      <c r="AR1971" s="147" t="s">
        <v>200</v>
      </c>
      <c r="AT1971" s="147" t="s">
        <v>195</v>
      </c>
      <c r="AU1971" s="147" t="s">
        <v>201</v>
      </c>
      <c r="AY1971" s="17" t="s">
        <v>191</v>
      </c>
      <c r="BE1971" s="148">
        <f>IF(N1971="základní",J1971,0)</f>
        <v>0</v>
      </c>
      <c r="BF1971" s="148">
        <f>IF(N1971="snížená",J1971,0)</f>
        <v>0</v>
      </c>
      <c r="BG1971" s="148">
        <f>IF(N1971="zákl. přenesená",J1971,0)</f>
        <v>0</v>
      </c>
      <c r="BH1971" s="148">
        <f>IF(N1971="sníž. přenesená",J1971,0)</f>
        <v>0</v>
      </c>
      <c r="BI1971" s="148">
        <f>IF(N1971="nulová",J1971,0)</f>
        <v>0</v>
      </c>
      <c r="BJ1971" s="17" t="s">
        <v>83</v>
      </c>
      <c r="BK1971" s="148">
        <f>ROUND(I1971*H1971,2)</f>
        <v>0</v>
      </c>
      <c r="BL1971" s="17" t="s">
        <v>200</v>
      </c>
      <c r="BM1971" s="147" t="s">
        <v>1966</v>
      </c>
    </row>
    <row r="1972" spans="2:65" s="1" customFormat="1" ht="24" customHeight="1">
      <c r="B1972" s="32"/>
      <c r="C1972" s="136" t="s">
        <v>1967</v>
      </c>
      <c r="D1972" s="136" t="s">
        <v>195</v>
      </c>
      <c r="E1972" s="137" t="s">
        <v>1968</v>
      </c>
      <c r="F1972" s="138" t="s">
        <v>1969</v>
      </c>
      <c r="G1972" s="139" t="s">
        <v>403</v>
      </c>
      <c r="H1972" s="140">
        <v>180</v>
      </c>
      <c r="I1972" s="141"/>
      <c r="J1972" s="142">
        <f>ROUND(I1972*H1972,2)</f>
        <v>0</v>
      </c>
      <c r="K1972" s="138" t="s">
        <v>1</v>
      </c>
      <c r="L1972" s="32"/>
      <c r="M1972" s="143" t="s">
        <v>1</v>
      </c>
      <c r="N1972" s="144" t="s">
        <v>41</v>
      </c>
      <c r="P1972" s="145">
        <f>O1972*H1972</f>
        <v>0</v>
      </c>
      <c r="Q1972" s="145">
        <v>0</v>
      </c>
      <c r="R1972" s="145">
        <f>Q1972*H1972</f>
        <v>0</v>
      </c>
      <c r="S1972" s="145">
        <v>0</v>
      </c>
      <c r="T1972" s="146">
        <f>S1972*H1972</f>
        <v>0</v>
      </c>
      <c r="AR1972" s="147" t="s">
        <v>200</v>
      </c>
      <c r="AT1972" s="147" t="s">
        <v>195</v>
      </c>
      <c r="AU1972" s="147" t="s">
        <v>201</v>
      </c>
      <c r="AY1972" s="17" t="s">
        <v>191</v>
      </c>
      <c r="BE1972" s="148">
        <f>IF(N1972="základní",J1972,0)</f>
        <v>0</v>
      </c>
      <c r="BF1972" s="148">
        <f>IF(N1972="snížená",J1972,0)</f>
        <v>0</v>
      </c>
      <c r="BG1972" s="148">
        <f>IF(N1972="zákl. přenesená",J1972,0)</f>
        <v>0</v>
      </c>
      <c r="BH1972" s="148">
        <f>IF(N1972="sníž. přenesená",J1972,0)</f>
        <v>0</v>
      </c>
      <c r="BI1972" s="148">
        <f>IF(N1972="nulová",J1972,0)</f>
        <v>0</v>
      </c>
      <c r="BJ1972" s="17" t="s">
        <v>83</v>
      </c>
      <c r="BK1972" s="148">
        <f>ROUND(I1972*H1972,2)</f>
        <v>0</v>
      </c>
      <c r="BL1972" s="17" t="s">
        <v>200</v>
      </c>
      <c r="BM1972" s="147" t="s">
        <v>1970</v>
      </c>
    </row>
    <row r="1973" spans="2:65" s="11" customFormat="1" ht="22.9" customHeight="1">
      <c r="B1973" s="124"/>
      <c r="D1973" s="125" t="s">
        <v>75</v>
      </c>
      <c r="E1973" s="134" t="s">
        <v>1971</v>
      </c>
      <c r="F1973" s="134" t="s">
        <v>1972</v>
      </c>
      <c r="I1973" s="127"/>
      <c r="J1973" s="135">
        <f>BK1973</f>
        <v>0</v>
      </c>
      <c r="L1973" s="124"/>
      <c r="M1973" s="129"/>
      <c r="P1973" s="130">
        <f>SUM(P1974:P2194)</f>
        <v>0</v>
      </c>
      <c r="R1973" s="130">
        <f>SUM(R1974:R2194)</f>
        <v>0.62346817999999982</v>
      </c>
      <c r="T1973" s="131">
        <f>SUM(T1974:T2194)</f>
        <v>2.7706399999999999E-2</v>
      </c>
      <c r="AR1973" s="125" t="s">
        <v>85</v>
      </c>
      <c r="AT1973" s="132" t="s">
        <v>75</v>
      </c>
      <c r="AU1973" s="132" t="s">
        <v>83</v>
      </c>
      <c r="AY1973" s="125" t="s">
        <v>191</v>
      </c>
      <c r="BK1973" s="133">
        <f>SUM(BK1974:BK2194)</f>
        <v>0</v>
      </c>
    </row>
    <row r="1974" spans="2:65" s="1" customFormat="1" ht="16.5" customHeight="1">
      <c r="B1974" s="32"/>
      <c r="C1974" s="136" t="s">
        <v>1973</v>
      </c>
      <c r="D1974" s="136" t="s">
        <v>195</v>
      </c>
      <c r="E1974" s="137" t="s">
        <v>1974</v>
      </c>
      <c r="F1974" s="138" t="s">
        <v>1975</v>
      </c>
      <c r="G1974" s="139" t="s">
        <v>289</v>
      </c>
      <c r="H1974" s="140">
        <v>20.713999999999999</v>
      </c>
      <c r="I1974" s="141"/>
      <c r="J1974" s="142">
        <f>ROUND(I1974*H1974,2)</f>
        <v>0</v>
      </c>
      <c r="K1974" s="138" t="s">
        <v>199</v>
      </c>
      <c r="L1974" s="32"/>
      <c r="M1974" s="143" t="s">
        <v>1</v>
      </c>
      <c r="N1974" s="144" t="s">
        <v>41</v>
      </c>
      <c r="P1974" s="145">
        <f>O1974*H1974</f>
        <v>0</v>
      </c>
      <c r="Q1974" s="145">
        <v>0</v>
      </c>
      <c r="R1974" s="145">
        <f>Q1974*H1974</f>
        <v>0</v>
      </c>
      <c r="S1974" s="145">
        <v>0</v>
      </c>
      <c r="T1974" s="146">
        <f>S1974*H1974</f>
        <v>0</v>
      </c>
      <c r="AR1974" s="147" t="s">
        <v>224</v>
      </c>
      <c r="AT1974" s="147" t="s">
        <v>195</v>
      </c>
      <c r="AU1974" s="147" t="s">
        <v>85</v>
      </c>
      <c r="AY1974" s="17" t="s">
        <v>191</v>
      </c>
      <c r="BE1974" s="148">
        <f>IF(N1974="základní",J1974,0)</f>
        <v>0</v>
      </c>
      <c r="BF1974" s="148">
        <f>IF(N1974="snížená",J1974,0)</f>
        <v>0</v>
      </c>
      <c r="BG1974" s="148">
        <f>IF(N1974="zákl. přenesená",J1974,0)</f>
        <v>0</v>
      </c>
      <c r="BH1974" s="148">
        <f>IF(N1974="sníž. přenesená",J1974,0)</f>
        <v>0</v>
      </c>
      <c r="BI1974" s="148">
        <f>IF(N1974="nulová",J1974,0)</f>
        <v>0</v>
      </c>
      <c r="BJ1974" s="17" t="s">
        <v>83</v>
      </c>
      <c r="BK1974" s="148">
        <f>ROUND(I1974*H1974,2)</f>
        <v>0</v>
      </c>
      <c r="BL1974" s="17" t="s">
        <v>224</v>
      </c>
      <c r="BM1974" s="147" t="s">
        <v>1976</v>
      </c>
    </row>
    <row r="1975" spans="2:65" s="1" customFormat="1">
      <c r="B1975" s="32"/>
      <c r="D1975" s="149" t="s">
        <v>203</v>
      </c>
      <c r="F1975" s="150" t="s">
        <v>1977</v>
      </c>
      <c r="I1975" s="151"/>
      <c r="L1975" s="32"/>
      <c r="M1975" s="152"/>
      <c r="T1975" s="56"/>
      <c r="AT1975" s="17" t="s">
        <v>203</v>
      </c>
      <c r="AU1975" s="17" t="s">
        <v>85</v>
      </c>
    </row>
    <row r="1976" spans="2:65" s="12" customFormat="1">
      <c r="B1976" s="153"/>
      <c r="D1976" s="154" t="s">
        <v>205</v>
      </c>
      <c r="E1976" s="155" t="s">
        <v>1</v>
      </c>
      <c r="F1976" s="156" t="s">
        <v>347</v>
      </c>
      <c r="H1976" s="155" t="s">
        <v>1</v>
      </c>
      <c r="I1976" s="157"/>
      <c r="L1976" s="153"/>
      <c r="M1976" s="158"/>
      <c r="T1976" s="159"/>
      <c r="AT1976" s="155" t="s">
        <v>205</v>
      </c>
      <c r="AU1976" s="155" t="s">
        <v>85</v>
      </c>
      <c r="AV1976" s="12" t="s">
        <v>83</v>
      </c>
      <c r="AW1976" s="12" t="s">
        <v>34</v>
      </c>
      <c r="AX1976" s="12" t="s">
        <v>76</v>
      </c>
      <c r="AY1976" s="155" t="s">
        <v>191</v>
      </c>
    </row>
    <row r="1977" spans="2:65" s="12" customFormat="1">
      <c r="B1977" s="153"/>
      <c r="D1977" s="154" t="s">
        <v>205</v>
      </c>
      <c r="E1977" s="155" t="s">
        <v>1</v>
      </c>
      <c r="F1977" s="156" t="s">
        <v>207</v>
      </c>
      <c r="H1977" s="155" t="s">
        <v>1</v>
      </c>
      <c r="I1977" s="157"/>
      <c r="L1977" s="153"/>
      <c r="M1977" s="158"/>
      <c r="T1977" s="159"/>
      <c r="AT1977" s="155" t="s">
        <v>205</v>
      </c>
      <c r="AU1977" s="155" t="s">
        <v>85</v>
      </c>
      <c r="AV1977" s="12" t="s">
        <v>83</v>
      </c>
      <c r="AW1977" s="12" t="s">
        <v>34</v>
      </c>
      <c r="AX1977" s="12" t="s">
        <v>76</v>
      </c>
      <c r="AY1977" s="155" t="s">
        <v>191</v>
      </c>
    </row>
    <row r="1978" spans="2:65" s="12" customFormat="1">
      <c r="B1978" s="153"/>
      <c r="D1978" s="154" t="s">
        <v>205</v>
      </c>
      <c r="E1978" s="155" t="s">
        <v>1</v>
      </c>
      <c r="F1978" s="156" t="s">
        <v>208</v>
      </c>
      <c r="H1978" s="155" t="s">
        <v>1</v>
      </c>
      <c r="I1978" s="157"/>
      <c r="L1978" s="153"/>
      <c r="M1978" s="158"/>
      <c r="T1978" s="159"/>
      <c r="AT1978" s="155" t="s">
        <v>205</v>
      </c>
      <c r="AU1978" s="155" t="s">
        <v>85</v>
      </c>
      <c r="AV1978" s="12" t="s">
        <v>83</v>
      </c>
      <c r="AW1978" s="12" t="s">
        <v>34</v>
      </c>
      <c r="AX1978" s="12" t="s">
        <v>76</v>
      </c>
      <c r="AY1978" s="155" t="s">
        <v>191</v>
      </c>
    </row>
    <row r="1979" spans="2:65" s="12" customFormat="1">
      <c r="B1979" s="153"/>
      <c r="D1979" s="154" t="s">
        <v>205</v>
      </c>
      <c r="E1979" s="155" t="s">
        <v>1</v>
      </c>
      <c r="F1979" s="156" t="s">
        <v>1978</v>
      </c>
      <c r="H1979" s="155" t="s">
        <v>1</v>
      </c>
      <c r="I1979" s="157"/>
      <c r="L1979" s="153"/>
      <c r="M1979" s="158"/>
      <c r="T1979" s="159"/>
      <c r="AT1979" s="155" t="s">
        <v>205</v>
      </c>
      <c r="AU1979" s="155" t="s">
        <v>85</v>
      </c>
      <c r="AV1979" s="12" t="s">
        <v>83</v>
      </c>
      <c r="AW1979" s="12" t="s">
        <v>34</v>
      </c>
      <c r="AX1979" s="12" t="s">
        <v>76</v>
      </c>
      <c r="AY1979" s="155" t="s">
        <v>191</v>
      </c>
    </row>
    <row r="1980" spans="2:65" s="13" customFormat="1">
      <c r="B1980" s="160"/>
      <c r="D1980" s="154" t="s">
        <v>205</v>
      </c>
      <c r="E1980" s="161" t="s">
        <v>1</v>
      </c>
      <c r="F1980" s="162" t="s">
        <v>1979</v>
      </c>
      <c r="H1980" s="163">
        <v>0.94399999999999995</v>
      </c>
      <c r="I1980" s="164"/>
      <c r="L1980" s="160"/>
      <c r="M1980" s="165"/>
      <c r="T1980" s="166"/>
      <c r="AT1980" s="161" t="s">
        <v>205</v>
      </c>
      <c r="AU1980" s="161" t="s">
        <v>85</v>
      </c>
      <c r="AV1980" s="13" t="s">
        <v>85</v>
      </c>
      <c r="AW1980" s="13" t="s">
        <v>34</v>
      </c>
      <c r="AX1980" s="13" t="s">
        <v>76</v>
      </c>
      <c r="AY1980" s="161" t="s">
        <v>191</v>
      </c>
    </row>
    <row r="1981" spans="2:65" s="15" customFormat="1">
      <c r="B1981" s="174"/>
      <c r="D1981" s="154" t="s">
        <v>205</v>
      </c>
      <c r="E1981" s="175" t="s">
        <v>1</v>
      </c>
      <c r="F1981" s="176" t="s">
        <v>274</v>
      </c>
      <c r="H1981" s="177">
        <v>0.94399999999999995</v>
      </c>
      <c r="I1981" s="178"/>
      <c r="L1981" s="174"/>
      <c r="M1981" s="179"/>
      <c r="T1981" s="180"/>
      <c r="AT1981" s="175" t="s">
        <v>205</v>
      </c>
      <c r="AU1981" s="175" t="s">
        <v>85</v>
      </c>
      <c r="AV1981" s="15" t="s">
        <v>201</v>
      </c>
      <c r="AW1981" s="15" t="s">
        <v>34</v>
      </c>
      <c r="AX1981" s="15" t="s">
        <v>76</v>
      </c>
      <c r="AY1981" s="175" t="s">
        <v>191</v>
      </c>
    </row>
    <row r="1982" spans="2:65" s="12" customFormat="1">
      <c r="B1982" s="153"/>
      <c r="D1982" s="154" t="s">
        <v>205</v>
      </c>
      <c r="E1982" s="155" t="s">
        <v>1</v>
      </c>
      <c r="F1982" s="156" t="s">
        <v>1980</v>
      </c>
      <c r="H1982" s="155" t="s">
        <v>1</v>
      </c>
      <c r="I1982" s="157"/>
      <c r="L1982" s="153"/>
      <c r="M1982" s="158"/>
      <c r="T1982" s="159"/>
      <c r="AT1982" s="155" t="s">
        <v>205</v>
      </c>
      <c r="AU1982" s="155" t="s">
        <v>85</v>
      </c>
      <c r="AV1982" s="12" t="s">
        <v>83</v>
      </c>
      <c r="AW1982" s="12" t="s">
        <v>34</v>
      </c>
      <c r="AX1982" s="12" t="s">
        <v>76</v>
      </c>
      <c r="AY1982" s="155" t="s">
        <v>191</v>
      </c>
    </row>
    <row r="1983" spans="2:65" s="12" customFormat="1">
      <c r="B1983" s="153"/>
      <c r="D1983" s="154" t="s">
        <v>205</v>
      </c>
      <c r="E1983" s="155" t="s">
        <v>1</v>
      </c>
      <c r="F1983" s="156" t="s">
        <v>208</v>
      </c>
      <c r="H1983" s="155" t="s">
        <v>1</v>
      </c>
      <c r="I1983" s="157"/>
      <c r="L1983" s="153"/>
      <c r="M1983" s="158"/>
      <c r="T1983" s="159"/>
      <c r="AT1983" s="155" t="s">
        <v>205</v>
      </c>
      <c r="AU1983" s="155" t="s">
        <v>85</v>
      </c>
      <c r="AV1983" s="12" t="s">
        <v>83</v>
      </c>
      <c r="AW1983" s="12" t="s">
        <v>34</v>
      </c>
      <c r="AX1983" s="12" t="s">
        <v>76</v>
      </c>
      <c r="AY1983" s="155" t="s">
        <v>191</v>
      </c>
    </row>
    <row r="1984" spans="2:65" s="12" customFormat="1">
      <c r="B1984" s="153"/>
      <c r="D1984" s="154" t="s">
        <v>205</v>
      </c>
      <c r="E1984" s="155" t="s">
        <v>1</v>
      </c>
      <c r="F1984" s="156" t="s">
        <v>715</v>
      </c>
      <c r="H1984" s="155" t="s">
        <v>1</v>
      </c>
      <c r="I1984" s="157"/>
      <c r="L1984" s="153"/>
      <c r="M1984" s="158"/>
      <c r="T1984" s="159"/>
      <c r="AT1984" s="155" t="s">
        <v>205</v>
      </c>
      <c r="AU1984" s="155" t="s">
        <v>85</v>
      </c>
      <c r="AV1984" s="12" t="s">
        <v>83</v>
      </c>
      <c r="AW1984" s="12" t="s">
        <v>34</v>
      </c>
      <c r="AX1984" s="12" t="s">
        <v>76</v>
      </c>
      <c r="AY1984" s="155" t="s">
        <v>191</v>
      </c>
    </row>
    <row r="1985" spans="2:51" s="13" customFormat="1">
      <c r="B1985" s="160"/>
      <c r="D1985" s="154" t="s">
        <v>205</v>
      </c>
      <c r="E1985" s="161" t="s">
        <v>1</v>
      </c>
      <c r="F1985" s="162" t="s">
        <v>672</v>
      </c>
      <c r="H1985" s="163">
        <v>1.55</v>
      </c>
      <c r="I1985" s="164"/>
      <c r="L1985" s="160"/>
      <c r="M1985" s="165"/>
      <c r="T1985" s="166"/>
      <c r="AT1985" s="161" t="s">
        <v>205</v>
      </c>
      <c r="AU1985" s="161" t="s">
        <v>85</v>
      </c>
      <c r="AV1985" s="13" t="s">
        <v>85</v>
      </c>
      <c r="AW1985" s="13" t="s">
        <v>34</v>
      </c>
      <c r="AX1985" s="13" t="s">
        <v>76</v>
      </c>
      <c r="AY1985" s="161" t="s">
        <v>191</v>
      </c>
    </row>
    <row r="1986" spans="2:51" s="13" customFormat="1">
      <c r="B1986" s="160"/>
      <c r="D1986" s="154" t="s">
        <v>205</v>
      </c>
      <c r="E1986" s="161" t="s">
        <v>1</v>
      </c>
      <c r="F1986" s="162" t="s">
        <v>673</v>
      </c>
      <c r="H1986" s="163">
        <v>2.2000000000000002</v>
      </c>
      <c r="I1986" s="164"/>
      <c r="L1986" s="160"/>
      <c r="M1986" s="165"/>
      <c r="T1986" s="166"/>
      <c r="AT1986" s="161" t="s">
        <v>205</v>
      </c>
      <c r="AU1986" s="161" t="s">
        <v>85</v>
      </c>
      <c r="AV1986" s="13" t="s">
        <v>85</v>
      </c>
      <c r="AW1986" s="13" t="s">
        <v>34</v>
      </c>
      <c r="AX1986" s="13" t="s">
        <v>76</v>
      </c>
      <c r="AY1986" s="161" t="s">
        <v>191</v>
      </c>
    </row>
    <row r="1987" spans="2:51" s="13" customFormat="1">
      <c r="B1987" s="160"/>
      <c r="D1987" s="154" t="s">
        <v>205</v>
      </c>
      <c r="E1987" s="161" t="s">
        <v>1</v>
      </c>
      <c r="F1987" s="162" t="s">
        <v>674</v>
      </c>
      <c r="H1987" s="163">
        <v>1.8</v>
      </c>
      <c r="I1987" s="164"/>
      <c r="L1987" s="160"/>
      <c r="M1987" s="165"/>
      <c r="T1987" s="166"/>
      <c r="AT1987" s="161" t="s">
        <v>205</v>
      </c>
      <c r="AU1987" s="161" t="s">
        <v>85</v>
      </c>
      <c r="AV1987" s="13" t="s">
        <v>85</v>
      </c>
      <c r="AW1987" s="13" t="s">
        <v>34</v>
      </c>
      <c r="AX1987" s="13" t="s">
        <v>76</v>
      </c>
      <c r="AY1987" s="161" t="s">
        <v>191</v>
      </c>
    </row>
    <row r="1988" spans="2:51" s="15" customFormat="1">
      <c r="B1988" s="174"/>
      <c r="D1988" s="154" t="s">
        <v>205</v>
      </c>
      <c r="E1988" s="175" t="s">
        <v>1</v>
      </c>
      <c r="F1988" s="176" t="s">
        <v>274</v>
      </c>
      <c r="H1988" s="177">
        <v>5.55</v>
      </c>
      <c r="I1988" s="178"/>
      <c r="L1988" s="174"/>
      <c r="M1988" s="179"/>
      <c r="T1988" s="180"/>
      <c r="AT1988" s="175" t="s">
        <v>205</v>
      </c>
      <c r="AU1988" s="175" t="s">
        <v>85</v>
      </c>
      <c r="AV1988" s="15" t="s">
        <v>201</v>
      </c>
      <c r="AW1988" s="15" t="s">
        <v>34</v>
      </c>
      <c r="AX1988" s="15" t="s">
        <v>76</v>
      </c>
      <c r="AY1988" s="175" t="s">
        <v>191</v>
      </c>
    </row>
    <row r="1989" spans="2:51" s="12" customFormat="1">
      <c r="B1989" s="153"/>
      <c r="D1989" s="154" t="s">
        <v>205</v>
      </c>
      <c r="E1989" s="155" t="s">
        <v>1</v>
      </c>
      <c r="F1989" s="156" t="s">
        <v>675</v>
      </c>
      <c r="H1989" s="155" t="s">
        <v>1</v>
      </c>
      <c r="I1989" s="157"/>
      <c r="L1989" s="153"/>
      <c r="M1989" s="158"/>
      <c r="T1989" s="159"/>
      <c r="AT1989" s="155" t="s">
        <v>205</v>
      </c>
      <c r="AU1989" s="155" t="s">
        <v>85</v>
      </c>
      <c r="AV1989" s="12" t="s">
        <v>83</v>
      </c>
      <c r="AW1989" s="12" t="s">
        <v>34</v>
      </c>
      <c r="AX1989" s="12" t="s">
        <v>76</v>
      </c>
      <c r="AY1989" s="155" t="s">
        <v>191</v>
      </c>
    </row>
    <row r="1990" spans="2:51" s="13" customFormat="1">
      <c r="B1990" s="160"/>
      <c r="D1990" s="154" t="s">
        <v>205</v>
      </c>
      <c r="E1990" s="161" t="s">
        <v>1</v>
      </c>
      <c r="F1990" s="162" t="s">
        <v>676</v>
      </c>
      <c r="H1990" s="163">
        <v>1.52</v>
      </c>
      <c r="I1990" s="164"/>
      <c r="L1990" s="160"/>
      <c r="M1990" s="165"/>
      <c r="T1990" s="166"/>
      <c r="AT1990" s="161" t="s">
        <v>205</v>
      </c>
      <c r="AU1990" s="161" t="s">
        <v>85</v>
      </c>
      <c r="AV1990" s="13" t="s">
        <v>85</v>
      </c>
      <c r="AW1990" s="13" t="s">
        <v>34</v>
      </c>
      <c r="AX1990" s="13" t="s">
        <v>76</v>
      </c>
      <c r="AY1990" s="161" t="s">
        <v>191</v>
      </c>
    </row>
    <row r="1991" spans="2:51" s="13" customFormat="1">
      <c r="B1991" s="160"/>
      <c r="D1991" s="154" t="s">
        <v>205</v>
      </c>
      <c r="E1991" s="161" t="s">
        <v>1</v>
      </c>
      <c r="F1991" s="162" t="s">
        <v>677</v>
      </c>
      <c r="H1991" s="163">
        <v>2.65</v>
      </c>
      <c r="I1991" s="164"/>
      <c r="L1991" s="160"/>
      <c r="M1991" s="165"/>
      <c r="T1991" s="166"/>
      <c r="AT1991" s="161" t="s">
        <v>205</v>
      </c>
      <c r="AU1991" s="161" t="s">
        <v>85</v>
      </c>
      <c r="AV1991" s="13" t="s">
        <v>85</v>
      </c>
      <c r="AW1991" s="13" t="s">
        <v>34</v>
      </c>
      <c r="AX1991" s="13" t="s">
        <v>76</v>
      </c>
      <c r="AY1991" s="161" t="s">
        <v>191</v>
      </c>
    </row>
    <row r="1992" spans="2:51" s="15" customFormat="1">
      <c r="B1992" s="174"/>
      <c r="D1992" s="154" t="s">
        <v>205</v>
      </c>
      <c r="E1992" s="175" t="s">
        <v>1</v>
      </c>
      <c r="F1992" s="176" t="s">
        <v>274</v>
      </c>
      <c r="H1992" s="177">
        <v>4.17</v>
      </c>
      <c r="I1992" s="178"/>
      <c r="L1992" s="174"/>
      <c r="M1992" s="179"/>
      <c r="T1992" s="180"/>
      <c r="AT1992" s="175" t="s">
        <v>205</v>
      </c>
      <c r="AU1992" s="175" t="s">
        <v>85</v>
      </c>
      <c r="AV1992" s="15" t="s">
        <v>201</v>
      </c>
      <c r="AW1992" s="15" t="s">
        <v>34</v>
      </c>
      <c r="AX1992" s="15" t="s">
        <v>76</v>
      </c>
      <c r="AY1992" s="175" t="s">
        <v>191</v>
      </c>
    </row>
    <row r="1993" spans="2:51" s="12" customFormat="1">
      <c r="B1993" s="153"/>
      <c r="D1993" s="154" t="s">
        <v>205</v>
      </c>
      <c r="E1993" s="155" t="s">
        <v>1</v>
      </c>
      <c r="F1993" s="156" t="s">
        <v>636</v>
      </c>
      <c r="H1993" s="155" t="s">
        <v>1</v>
      </c>
      <c r="I1993" s="157"/>
      <c r="L1993" s="153"/>
      <c r="M1993" s="158"/>
      <c r="T1993" s="159"/>
      <c r="AT1993" s="155" t="s">
        <v>205</v>
      </c>
      <c r="AU1993" s="155" t="s">
        <v>85</v>
      </c>
      <c r="AV1993" s="12" t="s">
        <v>83</v>
      </c>
      <c r="AW1993" s="12" t="s">
        <v>34</v>
      </c>
      <c r="AX1993" s="12" t="s">
        <v>76</v>
      </c>
      <c r="AY1993" s="155" t="s">
        <v>191</v>
      </c>
    </row>
    <row r="1994" spans="2:51" s="12" customFormat="1">
      <c r="B1994" s="153"/>
      <c r="D1994" s="154" t="s">
        <v>205</v>
      </c>
      <c r="E1994" s="155" t="s">
        <v>1</v>
      </c>
      <c r="F1994" s="156" t="s">
        <v>208</v>
      </c>
      <c r="H1994" s="155" t="s">
        <v>1</v>
      </c>
      <c r="I1994" s="157"/>
      <c r="L1994" s="153"/>
      <c r="M1994" s="158"/>
      <c r="T1994" s="159"/>
      <c r="AT1994" s="155" t="s">
        <v>205</v>
      </c>
      <c r="AU1994" s="155" t="s">
        <v>85</v>
      </c>
      <c r="AV1994" s="12" t="s">
        <v>83</v>
      </c>
      <c r="AW1994" s="12" t="s">
        <v>34</v>
      </c>
      <c r="AX1994" s="12" t="s">
        <v>76</v>
      </c>
      <c r="AY1994" s="155" t="s">
        <v>191</v>
      </c>
    </row>
    <row r="1995" spans="2:51" s="12" customFormat="1">
      <c r="B1995" s="153"/>
      <c r="D1995" s="154" t="s">
        <v>205</v>
      </c>
      <c r="E1995" s="155" t="s">
        <v>1</v>
      </c>
      <c r="F1995" s="156" t="s">
        <v>678</v>
      </c>
      <c r="H1995" s="155" t="s">
        <v>1</v>
      </c>
      <c r="I1995" s="157"/>
      <c r="L1995" s="153"/>
      <c r="M1995" s="158"/>
      <c r="T1995" s="159"/>
      <c r="AT1995" s="155" t="s">
        <v>205</v>
      </c>
      <c r="AU1995" s="155" t="s">
        <v>85</v>
      </c>
      <c r="AV1995" s="12" t="s">
        <v>83</v>
      </c>
      <c r="AW1995" s="12" t="s">
        <v>34</v>
      </c>
      <c r="AX1995" s="12" t="s">
        <v>76</v>
      </c>
      <c r="AY1995" s="155" t="s">
        <v>191</v>
      </c>
    </row>
    <row r="1996" spans="2:51" s="13" customFormat="1">
      <c r="B1996" s="160"/>
      <c r="D1996" s="154" t="s">
        <v>205</v>
      </c>
      <c r="E1996" s="161" t="s">
        <v>1</v>
      </c>
      <c r="F1996" s="162" t="s">
        <v>679</v>
      </c>
      <c r="H1996" s="163">
        <v>4.05</v>
      </c>
      <c r="I1996" s="164"/>
      <c r="L1996" s="160"/>
      <c r="M1996" s="165"/>
      <c r="T1996" s="166"/>
      <c r="AT1996" s="161" t="s">
        <v>205</v>
      </c>
      <c r="AU1996" s="161" t="s">
        <v>85</v>
      </c>
      <c r="AV1996" s="13" t="s">
        <v>85</v>
      </c>
      <c r="AW1996" s="13" t="s">
        <v>34</v>
      </c>
      <c r="AX1996" s="13" t="s">
        <v>76</v>
      </c>
      <c r="AY1996" s="161" t="s">
        <v>191</v>
      </c>
    </row>
    <row r="1997" spans="2:51" s="15" customFormat="1">
      <c r="B1997" s="174"/>
      <c r="D1997" s="154" t="s">
        <v>205</v>
      </c>
      <c r="E1997" s="175" t="s">
        <v>1</v>
      </c>
      <c r="F1997" s="176" t="s">
        <v>274</v>
      </c>
      <c r="H1997" s="177">
        <v>4.05</v>
      </c>
      <c r="I1997" s="178"/>
      <c r="L1997" s="174"/>
      <c r="M1997" s="179"/>
      <c r="T1997" s="180"/>
      <c r="AT1997" s="175" t="s">
        <v>205</v>
      </c>
      <c r="AU1997" s="175" t="s">
        <v>85</v>
      </c>
      <c r="AV1997" s="15" t="s">
        <v>201</v>
      </c>
      <c r="AW1997" s="15" t="s">
        <v>34</v>
      </c>
      <c r="AX1997" s="15" t="s">
        <v>76</v>
      </c>
      <c r="AY1997" s="175" t="s">
        <v>191</v>
      </c>
    </row>
    <row r="1998" spans="2:51" s="12" customFormat="1">
      <c r="B1998" s="153"/>
      <c r="D1998" s="154" t="s">
        <v>205</v>
      </c>
      <c r="E1998" s="155" t="s">
        <v>1</v>
      </c>
      <c r="F1998" s="156" t="s">
        <v>702</v>
      </c>
      <c r="H1998" s="155" t="s">
        <v>1</v>
      </c>
      <c r="I1998" s="157"/>
      <c r="L1998" s="153"/>
      <c r="M1998" s="158"/>
      <c r="T1998" s="159"/>
      <c r="AT1998" s="155" t="s">
        <v>205</v>
      </c>
      <c r="AU1998" s="155" t="s">
        <v>85</v>
      </c>
      <c r="AV1998" s="12" t="s">
        <v>83</v>
      </c>
      <c r="AW1998" s="12" t="s">
        <v>34</v>
      </c>
      <c r="AX1998" s="12" t="s">
        <v>76</v>
      </c>
      <c r="AY1998" s="155" t="s">
        <v>191</v>
      </c>
    </row>
    <row r="1999" spans="2:51" s="13" customFormat="1">
      <c r="B1999" s="160"/>
      <c r="D1999" s="154" t="s">
        <v>205</v>
      </c>
      <c r="E1999" s="161" t="s">
        <v>1</v>
      </c>
      <c r="F1999" s="162" t="s">
        <v>703</v>
      </c>
      <c r="H1999" s="163">
        <v>6</v>
      </c>
      <c r="I1999" s="164"/>
      <c r="L1999" s="160"/>
      <c r="M1999" s="165"/>
      <c r="T1999" s="166"/>
      <c r="AT1999" s="161" t="s">
        <v>205</v>
      </c>
      <c r="AU1999" s="161" t="s">
        <v>85</v>
      </c>
      <c r="AV1999" s="13" t="s">
        <v>85</v>
      </c>
      <c r="AW1999" s="13" t="s">
        <v>34</v>
      </c>
      <c r="AX1999" s="13" t="s">
        <v>76</v>
      </c>
      <c r="AY1999" s="161" t="s">
        <v>191</v>
      </c>
    </row>
    <row r="2000" spans="2:51" s="15" customFormat="1">
      <c r="B2000" s="174"/>
      <c r="D2000" s="154" t="s">
        <v>205</v>
      </c>
      <c r="E2000" s="175" t="s">
        <v>1</v>
      </c>
      <c r="F2000" s="176" t="s">
        <v>274</v>
      </c>
      <c r="H2000" s="177">
        <v>6</v>
      </c>
      <c r="I2000" s="178"/>
      <c r="L2000" s="174"/>
      <c r="M2000" s="179"/>
      <c r="T2000" s="180"/>
      <c r="AT2000" s="175" t="s">
        <v>205</v>
      </c>
      <c r="AU2000" s="175" t="s">
        <v>85</v>
      </c>
      <c r="AV2000" s="15" t="s">
        <v>201</v>
      </c>
      <c r="AW2000" s="15" t="s">
        <v>34</v>
      </c>
      <c r="AX2000" s="15" t="s">
        <v>76</v>
      </c>
      <c r="AY2000" s="175" t="s">
        <v>191</v>
      </c>
    </row>
    <row r="2001" spans="2:65" s="14" customFormat="1">
      <c r="B2001" s="167"/>
      <c r="D2001" s="154" t="s">
        <v>205</v>
      </c>
      <c r="E2001" s="168" t="s">
        <v>1</v>
      </c>
      <c r="F2001" s="169" t="s">
        <v>217</v>
      </c>
      <c r="H2001" s="170">
        <v>20.713999999999999</v>
      </c>
      <c r="I2001" s="171"/>
      <c r="L2001" s="167"/>
      <c r="M2001" s="172"/>
      <c r="T2001" s="173"/>
      <c r="AT2001" s="168" t="s">
        <v>205</v>
      </c>
      <c r="AU2001" s="168" t="s">
        <v>85</v>
      </c>
      <c r="AV2001" s="14" t="s">
        <v>200</v>
      </c>
      <c r="AW2001" s="14" t="s">
        <v>34</v>
      </c>
      <c r="AX2001" s="14" t="s">
        <v>83</v>
      </c>
      <c r="AY2001" s="168" t="s">
        <v>191</v>
      </c>
    </row>
    <row r="2002" spans="2:65" s="1" customFormat="1" ht="16.5" customHeight="1">
      <c r="B2002" s="32"/>
      <c r="C2002" s="136" t="s">
        <v>1981</v>
      </c>
      <c r="D2002" s="136" t="s">
        <v>195</v>
      </c>
      <c r="E2002" s="137" t="s">
        <v>1982</v>
      </c>
      <c r="F2002" s="138" t="s">
        <v>1983</v>
      </c>
      <c r="G2002" s="139" t="s">
        <v>289</v>
      </c>
      <c r="H2002" s="140">
        <v>21.344000000000001</v>
      </c>
      <c r="I2002" s="141"/>
      <c r="J2002" s="142">
        <f>ROUND(I2002*H2002,2)</f>
        <v>0</v>
      </c>
      <c r="K2002" s="138" t="s">
        <v>199</v>
      </c>
      <c r="L2002" s="32"/>
      <c r="M2002" s="143" t="s">
        <v>1</v>
      </c>
      <c r="N2002" s="144" t="s">
        <v>41</v>
      </c>
      <c r="P2002" s="145">
        <f>O2002*H2002</f>
        <v>0</v>
      </c>
      <c r="Q2002" s="145">
        <v>2.9999999999999997E-4</v>
      </c>
      <c r="R2002" s="145">
        <f>Q2002*H2002</f>
        <v>6.4031999999999995E-3</v>
      </c>
      <c r="S2002" s="145">
        <v>0</v>
      </c>
      <c r="T2002" s="146">
        <f>S2002*H2002</f>
        <v>0</v>
      </c>
      <c r="AR2002" s="147" t="s">
        <v>224</v>
      </c>
      <c r="AT2002" s="147" t="s">
        <v>195</v>
      </c>
      <c r="AU2002" s="147" t="s">
        <v>85</v>
      </c>
      <c r="AY2002" s="17" t="s">
        <v>191</v>
      </c>
      <c r="BE2002" s="148">
        <f>IF(N2002="základní",J2002,0)</f>
        <v>0</v>
      </c>
      <c r="BF2002" s="148">
        <f>IF(N2002="snížená",J2002,0)</f>
        <v>0</v>
      </c>
      <c r="BG2002" s="148">
        <f>IF(N2002="zákl. přenesená",J2002,0)</f>
        <v>0</v>
      </c>
      <c r="BH2002" s="148">
        <f>IF(N2002="sníž. přenesená",J2002,0)</f>
        <v>0</v>
      </c>
      <c r="BI2002" s="148">
        <f>IF(N2002="nulová",J2002,0)</f>
        <v>0</v>
      </c>
      <c r="BJ2002" s="17" t="s">
        <v>83</v>
      </c>
      <c r="BK2002" s="148">
        <f>ROUND(I2002*H2002,2)</f>
        <v>0</v>
      </c>
      <c r="BL2002" s="17" t="s">
        <v>224</v>
      </c>
      <c r="BM2002" s="147" t="s">
        <v>1984</v>
      </c>
    </row>
    <row r="2003" spans="2:65" s="1" customFormat="1">
      <c r="B2003" s="32"/>
      <c r="D2003" s="149" t="s">
        <v>203</v>
      </c>
      <c r="F2003" s="150" t="s">
        <v>1985</v>
      </c>
      <c r="I2003" s="151"/>
      <c r="L2003" s="32"/>
      <c r="M2003" s="152"/>
      <c r="T2003" s="56"/>
      <c r="AT2003" s="17" t="s">
        <v>203</v>
      </c>
      <c r="AU2003" s="17" t="s">
        <v>85</v>
      </c>
    </row>
    <row r="2004" spans="2:65" s="12" customFormat="1">
      <c r="B2004" s="153"/>
      <c r="D2004" s="154" t="s">
        <v>205</v>
      </c>
      <c r="E2004" s="155" t="s">
        <v>1</v>
      </c>
      <c r="F2004" s="156" t="s">
        <v>347</v>
      </c>
      <c r="H2004" s="155" t="s">
        <v>1</v>
      </c>
      <c r="I2004" s="157"/>
      <c r="L2004" s="153"/>
      <c r="M2004" s="158"/>
      <c r="T2004" s="159"/>
      <c r="AT2004" s="155" t="s">
        <v>205</v>
      </c>
      <c r="AU2004" s="155" t="s">
        <v>85</v>
      </c>
      <c r="AV2004" s="12" t="s">
        <v>83</v>
      </c>
      <c r="AW2004" s="12" t="s">
        <v>34</v>
      </c>
      <c r="AX2004" s="12" t="s">
        <v>76</v>
      </c>
      <c r="AY2004" s="155" t="s">
        <v>191</v>
      </c>
    </row>
    <row r="2005" spans="2:65" s="12" customFormat="1">
      <c r="B2005" s="153"/>
      <c r="D2005" s="154" t="s">
        <v>205</v>
      </c>
      <c r="E2005" s="155" t="s">
        <v>1</v>
      </c>
      <c r="F2005" s="156" t="s">
        <v>207</v>
      </c>
      <c r="H2005" s="155" t="s">
        <v>1</v>
      </c>
      <c r="I2005" s="157"/>
      <c r="L2005" s="153"/>
      <c r="M2005" s="158"/>
      <c r="T2005" s="159"/>
      <c r="AT2005" s="155" t="s">
        <v>205</v>
      </c>
      <c r="AU2005" s="155" t="s">
        <v>85</v>
      </c>
      <c r="AV2005" s="12" t="s">
        <v>83</v>
      </c>
      <c r="AW2005" s="12" t="s">
        <v>34</v>
      </c>
      <c r="AX2005" s="12" t="s">
        <v>76</v>
      </c>
      <c r="AY2005" s="155" t="s">
        <v>191</v>
      </c>
    </row>
    <row r="2006" spans="2:65" s="12" customFormat="1">
      <c r="B2006" s="153"/>
      <c r="D2006" s="154" t="s">
        <v>205</v>
      </c>
      <c r="E2006" s="155" t="s">
        <v>1</v>
      </c>
      <c r="F2006" s="156" t="s">
        <v>208</v>
      </c>
      <c r="H2006" s="155" t="s">
        <v>1</v>
      </c>
      <c r="I2006" s="157"/>
      <c r="L2006" s="153"/>
      <c r="M2006" s="158"/>
      <c r="T2006" s="159"/>
      <c r="AT2006" s="155" t="s">
        <v>205</v>
      </c>
      <c r="AU2006" s="155" t="s">
        <v>85</v>
      </c>
      <c r="AV2006" s="12" t="s">
        <v>83</v>
      </c>
      <c r="AW2006" s="12" t="s">
        <v>34</v>
      </c>
      <c r="AX2006" s="12" t="s">
        <v>76</v>
      </c>
      <c r="AY2006" s="155" t="s">
        <v>191</v>
      </c>
    </row>
    <row r="2007" spans="2:65" s="12" customFormat="1">
      <c r="B2007" s="153"/>
      <c r="D2007" s="154" t="s">
        <v>205</v>
      </c>
      <c r="E2007" s="155" t="s">
        <v>1</v>
      </c>
      <c r="F2007" s="156" t="s">
        <v>1978</v>
      </c>
      <c r="H2007" s="155" t="s">
        <v>1</v>
      </c>
      <c r="I2007" s="157"/>
      <c r="L2007" s="153"/>
      <c r="M2007" s="158"/>
      <c r="T2007" s="159"/>
      <c r="AT2007" s="155" t="s">
        <v>205</v>
      </c>
      <c r="AU2007" s="155" t="s">
        <v>85</v>
      </c>
      <c r="AV2007" s="12" t="s">
        <v>83</v>
      </c>
      <c r="AW2007" s="12" t="s">
        <v>34</v>
      </c>
      <c r="AX2007" s="12" t="s">
        <v>76</v>
      </c>
      <c r="AY2007" s="155" t="s">
        <v>191</v>
      </c>
    </row>
    <row r="2008" spans="2:65" s="13" customFormat="1">
      <c r="B2008" s="160"/>
      <c r="D2008" s="154" t="s">
        <v>205</v>
      </c>
      <c r="E2008" s="161" t="s">
        <v>1</v>
      </c>
      <c r="F2008" s="162" t="s">
        <v>1979</v>
      </c>
      <c r="H2008" s="163">
        <v>0.94399999999999995</v>
      </c>
      <c r="I2008" s="164"/>
      <c r="L2008" s="160"/>
      <c r="M2008" s="165"/>
      <c r="T2008" s="166"/>
      <c r="AT2008" s="161" t="s">
        <v>205</v>
      </c>
      <c r="AU2008" s="161" t="s">
        <v>85</v>
      </c>
      <c r="AV2008" s="13" t="s">
        <v>85</v>
      </c>
      <c r="AW2008" s="13" t="s">
        <v>34</v>
      </c>
      <c r="AX2008" s="13" t="s">
        <v>76</v>
      </c>
      <c r="AY2008" s="161" t="s">
        <v>191</v>
      </c>
    </row>
    <row r="2009" spans="2:65" s="15" customFormat="1">
      <c r="B2009" s="174"/>
      <c r="D2009" s="154" t="s">
        <v>205</v>
      </c>
      <c r="E2009" s="175" t="s">
        <v>1</v>
      </c>
      <c r="F2009" s="176" t="s">
        <v>274</v>
      </c>
      <c r="H2009" s="177">
        <v>0.94399999999999995</v>
      </c>
      <c r="I2009" s="178"/>
      <c r="L2009" s="174"/>
      <c r="M2009" s="179"/>
      <c r="T2009" s="180"/>
      <c r="AT2009" s="175" t="s">
        <v>205</v>
      </c>
      <c r="AU2009" s="175" t="s">
        <v>85</v>
      </c>
      <c r="AV2009" s="15" t="s">
        <v>201</v>
      </c>
      <c r="AW2009" s="15" t="s">
        <v>34</v>
      </c>
      <c r="AX2009" s="15" t="s">
        <v>76</v>
      </c>
      <c r="AY2009" s="175" t="s">
        <v>191</v>
      </c>
    </row>
    <row r="2010" spans="2:65" s="12" customFormat="1">
      <c r="B2010" s="153"/>
      <c r="D2010" s="154" t="s">
        <v>205</v>
      </c>
      <c r="E2010" s="155" t="s">
        <v>1</v>
      </c>
      <c r="F2010" s="156" t="s">
        <v>1980</v>
      </c>
      <c r="H2010" s="155" t="s">
        <v>1</v>
      </c>
      <c r="I2010" s="157"/>
      <c r="L2010" s="153"/>
      <c r="M2010" s="158"/>
      <c r="T2010" s="159"/>
      <c r="AT2010" s="155" t="s">
        <v>205</v>
      </c>
      <c r="AU2010" s="155" t="s">
        <v>85</v>
      </c>
      <c r="AV2010" s="12" t="s">
        <v>83</v>
      </c>
      <c r="AW2010" s="12" t="s">
        <v>34</v>
      </c>
      <c r="AX2010" s="12" t="s">
        <v>76</v>
      </c>
      <c r="AY2010" s="155" t="s">
        <v>191</v>
      </c>
    </row>
    <row r="2011" spans="2:65" s="12" customFormat="1">
      <c r="B2011" s="153"/>
      <c r="D2011" s="154" t="s">
        <v>205</v>
      </c>
      <c r="E2011" s="155" t="s">
        <v>1</v>
      </c>
      <c r="F2011" s="156" t="s">
        <v>208</v>
      </c>
      <c r="H2011" s="155" t="s">
        <v>1</v>
      </c>
      <c r="I2011" s="157"/>
      <c r="L2011" s="153"/>
      <c r="M2011" s="158"/>
      <c r="T2011" s="159"/>
      <c r="AT2011" s="155" t="s">
        <v>205</v>
      </c>
      <c r="AU2011" s="155" t="s">
        <v>85</v>
      </c>
      <c r="AV2011" s="12" t="s">
        <v>83</v>
      </c>
      <c r="AW2011" s="12" t="s">
        <v>34</v>
      </c>
      <c r="AX2011" s="12" t="s">
        <v>76</v>
      </c>
      <c r="AY2011" s="155" t="s">
        <v>191</v>
      </c>
    </row>
    <row r="2012" spans="2:65" s="12" customFormat="1">
      <c r="B2012" s="153"/>
      <c r="D2012" s="154" t="s">
        <v>205</v>
      </c>
      <c r="E2012" s="155" t="s">
        <v>1</v>
      </c>
      <c r="F2012" s="156" t="s">
        <v>715</v>
      </c>
      <c r="H2012" s="155" t="s">
        <v>1</v>
      </c>
      <c r="I2012" s="157"/>
      <c r="L2012" s="153"/>
      <c r="M2012" s="158"/>
      <c r="T2012" s="159"/>
      <c r="AT2012" s="155" t="s">
        <v>205</v>
      </c>
      <c r="AU2012" s="155" t="s">
        <v>85</v>
      </c>
      <c r="AV2012" s="12" t="s">
        <v>83</v>
      </c>
      <c r="AW2012" s="12" t="s">
        <v>34</v>
      </c>
      <c r="AX2012" s="12" t="s">
        <v>76</v>
      </c>
      <c r="AY2012" s="155" t="s">
        <v>191</v>
      </c>
    </row>
    <row r="2013" spans="2:65" s="13" customFormat="1">
      <c r="B2013" s="160"/>
      <c r="D2013" s="154" t="s">
        <v>205</v>
      </c>
      <c r="E2013" s="161" t="s">
        <v>1</v>
      </c>
      <c r="F2013" s="162" t="s">
        <v>672</v>
      </c>
      <c r="H2013" s="163">
        <v>1.55</v>
      </c>
      <c r="I2013" s="164"/>
      <c r="L2013" s="160"/>
      <c r="M2013" s="165"/>
      <c r="T2013" s="166"/>
      <c r="AT2013" s="161" t="s">
        <v>205</v>
      </c>
      <c r="AU2013" s="161" t="s">
        <v>85</v>
      </c>
      <c r="AV2013" s="13" t="s">
        <v>85</v>
      </c>
      <c r="AW2013" s="13" t="s">
        <v>34</v>
      </c>
      <c r="AX2013" s="13" t="s">
        <v>76</v>
      </c>
      <c r="AY2013" s="161" t="s">
        <v>191</v>
      </c>
    </row>
    <row r="2014" spans="2:65" s="13" customFormat="1">
      <c r="B2014" s="160"/>
      <c r="D2014" s="154" t="s">
        <v>205</v>
      </c>
      <c r="E2014" s="161" t="s">
        <v>1</v>
      </c>
      <c r="F2014" s="162" t="s">
        <v>673</v>
      </c>
      <c r="H2014" s="163">
        <v>2.2000000000000002</v>
      </c>
      <c r="I2014" s="164"/>
      <c r="L2014" s="160"/>
      <c r="M2014" s="165"/>
      <c r="T2014" s="166"/>
      <c r="AT2014" s="161" t="s">
        <v>205</v>
      </c>
      <c r="AU2014" s="161" t="s">
        <v>85</v>
      </c>
      <c r="AV2014" s="13" t="s">
        <v>85</v>
      </c>
      <c r="AW2014" s="13" t="s">
        <v>34</v>
      </c>
      <c r="AX2014" s="13" t="s">
        <v>76</v>
      </c>
      <c r="AY2014" s="161" t="s">
        <v>191</v>
      </c>
    </row>
    <row r="2015" spans="2:65" s="13" customFormat="1">
      <c r="B2015" s="160"/>
      <c r="D2015" s="154" t="s">
        <v>205</v>
      </c>
      <c r="E2015" s="161" t="s">
        <v>1</v>
      </c>
      <c r="F2015" s="162" t="s">
        <v>674</v>
      </c>
      <c r="H2015" s="163">
        <v>1.8</v>
      </c>
      <c r="I2015" s="164"/>
      <c r="L2015" s="160"/>
      <c r="M2015" s="165"/>
      <c r="T2015" s="166"/>
      <c r="AT2015" s="161" t="s">
        <v>205</v>
      </c>
      <c r="AU2015" s="161" t="s">
        <v>85</v>
      </c>
      <c r="AV2015" s="13" t="s">
        <v>85</v>
      </c>
      <c r="AW2015" s="13" t="s">
        <v>34</v>
      </c>
      <c r="AX2015" s="13" t="s">
        <v>76</v>
      </c>
      <c r="AY2015" s="161" t="s">
        <v>191</v>
      </c>
    </row>
    <row r="2016" spans="2:65" s="15" customFormat="1">
      <c r="B2016" s="174"/>
      <c r="D2016" s="154" t="s">
        <v>205</v>
      </c>
      <c r="E2016" s="175" t="s">
        <v>1</v>
      </c>
      <c r="F2016" s="176" t="s">
        <v>274</v>
      </c>
      <c r="H2016" s="177">
        <v>5.55</v>
      </c>
      <c r="I2016" s="178"/>
      <c r="L2016" s="174"/>
      <c r="M2016" s="179"/>
      <c r="T2016" s="180"/>
      <c r="AT2016" s="175" t="s">
        <v>205</v>
      </c>
      <c r="AU2016" s="175" t="s">
        <v>85</v>
      </c>
      <c r="AV2016" s="15" t="s">
        <v>201</v>
      </c>
      <c r="AW2016" s="15" t="s">
        <v>34</v>
      </c>
      <c r="AX2016" s="15" t="s">
        <v>76</v>
      </c>
      <c r="AY2016" s="175" t="s">
        <v>191</v>
      </c>
    </row>
    <row r="2017" spans="2:65" s="12" customFormat="1">
      <c r="B2017" s="153"/>
      <c r="D2017" s="154" t="s">
        <v>205</v>
      </c>
      <c r="E2017" s="155" t="s">
        <v>1</v>
      </c>
      <c r="F2017" s="156" t="s">
        <v>675</v>
      </c>
      <c r="H2017" s="155" t="s">
        <v>1</v>
      </c>
      <c r="I2017" s="157"/>
      <c r="L2017" s="153"/>
      <c r="M2017" s="158"/>
      <c r="T2017" s="159"/>
      <c r="AT2017" s="155" t="s">
        <v>205</v>
      </c>
      <c r="AU2017" s="155" t="s">
        <v>85</v>
      </c>
      <c r="AV2017" s="12" t="s">
        <v>83</v>
      </c>
      <c r="AW2017" s="12" t="s">
        <v>34</v>
      </c>
      <c r="AX2017" s="12" t="s">
        <v>76</v>
      </c>
      <c r="AY2017" s="155" t="s">
        <v>191</v>
      </c>
    </row>
    <row r="2018" spans="2:65" s="13" customFormat="1">
      <c r="B2018" s="160"/>
      <c r="D2018" s="154" t="s">
        <v>205</v>
      </c>
      <c r="E2018" s="161" t="s">
        <v>1</v>
      </c>
      <c r="F2018" s="162" t="s">
        <v>676</v>
      </c>
      <c r="H2018" s="163">
        <v>1.52</v>
      </c>
      <c r="I2018" s="164"/>
      <c r="L2018" s="160"/>
      <c r="M2018" s="165"/>
      <c r="T2018" s="166"/>
      <c r="AT2018" s="161" t="s">
        <v>205</v>
      </c>
      <c r="AU2018" s="161" t="s">
        <v>85</v>
      </c>
      <c r="AV2018" s="13" t="s">
        <v>85</v>
      </c>
      <c r="AW2018" s="13" t="s">
        <v>34</v>
      </c>
      <c r="AX2018" s="13" t="s">
        <v>76</v>
      </c>
      <c r="AY2018" s="161" t="s">
        <v>191</v>
      </c>
    </row>
    <row r="2019" spans="2:65" s="13" customFormat="1">
      <c r="B2019" s="160"/>
      <c r="D2019" s="154" t="s">
        <v>205</v>
      </c>
      <c r="E2019" s="161" t="s">
        <v>1</v>
      </c>
      <c r="F2019" s="162" t="s">
        <v>677</v>
      </c>
      <c r="H2019" s="163">
        <v>2.65</v>
      </c>
      <c r="I2019" s="164"/>
      <c r="L2019" s="160"/>
      <c r="M2019" s="165"/>
      <c r="T2019" s="166"/>
      <c r="AT2019" s="161" t="s">
        <v>205</v>
      </c>
      <c r="AU2019" s="161" t="s">
        <v>85</v>
      </c>
      <c r="AV2019" s="13" t="s">
        <v>85</v>
      </c>
      <c r="AW2019" s="13" t="s">
        <v>34</v>
      </c>
      <c r="AX2019" s="13" t="s">
        <v>76</v>
      </c>
      <c r="AY2019" s="161" t="s">
        <v>191</v>
      </c>
    </row>
    <row r="2020" spans="2:65" s="15" customFormat="1">
      <c r="B2020" s="174"/>
      <c r="D2020" s="154" t="s">
        <v>205</v>
      </c>
      <c r="E2020" s="175" t="s">
        <v>1</v>
      </c>
      <c r="F2020" s="176" t="s">
        <v>274</v>
      </c>
      <c r="H2020" s="177">
        <v>4.17</v>
      </c>
      <c r="I2020" s="178"/>
      <c r="L2020" s="174"/>
      <c r="M2020" s="179"/>
      <c r="T2020" s="180"/>
      <c r="AT2020" s="175" t="s">
        <v>205</v>
      </c>
      <c r="AU2020" s="175" t="s">
        <v>85</v>
      </c>
      <c r="AV2020" s="15" t="s">
        <v>201</v>
      </c>
      <c r="AW2020" s="15" t="s">
        <v>34</v>
      </c>
      <c r="AX2020" s="15" t="s">
        <v>76</v>
      </c>
      <c r="AY2020" s="175" t="s">
        <v>191</v>
      </c>
    </row>
    <row r="2021" spans="2:65" s="12" customFormat="1">
      <c r="B2021" s="153"/>
      <c r="D2021" s="154" t="s">
        <v>205</v>
      </c>
      <c r="E2021" s="155" t="s">
        <v>1</v>
      </c>
      <c r="F2021" s="156" t="s">
        <v>636</v>
      </c>
      <c r="H2021" s="155" t="s">
        <v>1</v>
      </c>
      <c r="I2021" s="157"/>
      <c r="L2021" s="153"/>
      <c r="M2021" s="158"/>
      <c r="T2021" s="159"/>
      <c r="AT2021" s="155" t="s">
        <v>205</v>
      </c>
      <c r="AU2021" s="155" t="s">
        <v>85</v>
      </c>
      <c r="AV2021" s="12" t="s">
        <v>83</v>
      </c>
      <c r="AW2021" s="12" t="s">
        <v>34</v>
      </c>
      <c r="AX2021" s="12" t="s">
        <v>76</v>
      </c>
      <c r="AY2021" s="155" t="s">
        <v>191</v>
      </c>
    </row>
    <row r="2022" spans="2:65" s="12" customFormat="1">
      <c r="B2022" s="153"/>
      <c r="D2022" s="154" t="s">
        <v>205</v>
      </c>
      <c r="E2022" s="155" t="s">
        <v>1</v>
      </c>
      <c r="F2022" s="156" t="s">
        <v>208</v>
      </c>
      <c r="H2022" s="155" t="s">
        <v>1</v>
      </c>
      <c r="I2022" s="157"/>
      <c r="L2022" s="153"/>
      <c r="M2022" s="158"/>
      <c r="T2022" s="159"/>
      <c r="AT2022" s="155" t="s">
        <v>205</v>
      </c>
      <c r="AU2022" s="155" t="s">
        <v>85</v>
      </c>
      <c r="AV2022" s="12" t="s">
        <v>83</v>
      </c>
      <c r="AW2022" s="12" t="s">
        <v>34</v>
      </c>
      <c r="AX2022" s="12" t="s">
        <v>76</v>
      </c>
      <c r="AY2022" s="155" t="s">
        <v>191</v>
      </c>
    </row>
    <row r="2023" spans="2:65" s="12" customFormat="1">
      <c r="B2023" s="153"/>
      <c r="D2023" s="154" t="s">
        <v>205</v>
      </c>
      <c r="E2023" s="155" t="s">
        <v>1</v>
      </c>
      <c r="F2023" s="156" t="s">
        <v>678</v>
      </c>
      <c r="H2023" s="155" t="s">
        <v>1</v>
      </c>
      <c r="I2023" s="157"/>
      <c r="L2023" s="153"/>
      <c r="M2023" s="158"/>
      <c r="T2023" s="159"/>
      <c r="AT2023" s="155" t="s">
        <v>205</v>
      </c>
      <c r="AU2023" s="155" t="s">
        <v>85</v>
      </c>
      <c r="AV2023" s="12" t="s">
        <v>83</v>
      </c>
      <c r="AW2023" s="12" t="s">
        <v>34</v>
      </c>
      <c r="AX2023" s="12" t="s">
        <v>76</v>
      </c>
      <c r="AY2023" s="155" t="s">
        <v>191</v>
      </c>
    </row>
    <row r="2024" spans="2:65" s="13" customFormat="1">
      <c r="B2024" s="160"/>
      <c r="D2024" s="154" t="s">
        <v>205</v>
      </c>
      <c r="E2024" s="161" t="s">
        <v>1</v>
      </c>
      <c r="F2024" s="162" t="s">
        <v>679</v>
      </c>
      <c r="H2024" s="163">
        <v>4.05</v>
      </c>
      <c r="I2024" s="164"/>
      <c r="L2024" s="160"/>
      <c r="M2024" s="165"/>
      <c r="T2024" s="166"/>
      <c r="AT2024" s="161" t="s">
        <v>205</v>
      </c>
      <c r="AU2024" s="161" t="s">
        <v>85</v>
      </c>
      <c r="AV2024" s="13" t="s">
        <v>85</v>
      </c>
      <c r="AW2024" s="13" t="s">
        <v>34</v>
      </c>
      <c r="AX2024" s="13" t="s">
        <v>76</v>
      </c>
      <c r="AY2024" s="161" t="s">
        <v>191</v>
      </c>
    </row>
    <row r="2025" spans="2:65" s="15" customFormat="1">
      <c r="B2025" s="174"/>
      <c r="D2025" s="154" t="s">
        <v>205</v>
      </c>
      <c r="E2025" s="175" t="s">
        <v>1</v>
      </c>
      <c r="F2025" s="176" t="s">
        <v>274</v>
      </c>
      <c r="H2025" s="177">
        <v>4.05</v>
      </c>
      <c r="I2025" s="178"/>
      <c r="L2025" s="174"/>
      <c r="M2025" s="179"/>
      <c r="T2025" s="180"/>
      <c r="AT2025" s="175" t="s">
        <v>205</v>
      </c>
      <c r="AU2025" s="175" t="s">
        <v>85</v>
      </c>
      <c r="AV2025" s="15" t="s">
        <v>201</v>
      </c>
      <c r="AW2025" s="15" t="s">
        <v>34</v>
      </c>
      <c r="AX2025" s="15" t="s">
        <v>76</v>
      </c>
      <c r="AY2025" s="175" t="s">
        <v>191</v>
      </c>
    </row>
    <row r="2026" spans="2:65" s="12" customFormat="1">
      <c r="B2026" s="153"/>
      <c r="D2026" s="154" t="s">
        <v>205</v>
      </c>
      <c r="E2026" s="155" t="s">
        <v>1</v>
      </c>
      <c r="F2026" s="156" t="s">
        <v>702</v>
      </c>
      <c r="H2026" s="155" t="s">
        <v>1</v>
      </c>
      <c r="I2026" s="157"/>
      <c r="L2026" s="153"/>
      <c r="M2026" s="158"/>
      <c r="T2026" s="159"/>
      <c r="AT2026" s="155" t="s">
        <v>205</v>
      </c>
      <c r="AU2026" s="155" t="s">
        <v>85</v>
      </c>
      <c r="AV2026" s="12" t="s">
        <v>83</v>
      </c>
      <c r="AW2026" s="12" t="s">
        <v>34</v>
      </c>
      <c r="AX2026" s="12" t="s">
        <v>76</v>
      </c>
      <c r="AY2026" s="155" t="s">
        <v>191</v>
      </c>
    </row>
    <row r="2027" spans="2:65" s="13" customFormat="1">
      <c r="B2027" s="160"/>
      <c r="D2027" s="154" t="s">
        <v>205</v>
      </c>
      <c r="E2027" s="161" t="s">
        <v>1</v>
      </c>
      <c r="F2027" s="162" t="s">
        <v>1986</v>
      </c>
      <c r="H2027" s="163">
        <v>6.63</v>
      </c>
      <c r="I2027" s="164"/>
      <c r="L2027" s="160"/>
      <c r="M2027" s="165"/>
      <c r="T2027" s="166"/>
      <c r="AT2027" s="161" t="s">
        <v>205</v>
      </c>
      <c r="AU2027" s="161" t="s">
        <v>85</v>
      </c>
      <c r="AV2027" s="13" t="s">
        <v>85</v>
      </c>
      <c r="AW2027" s="13" t="s">
        <v>34</v>
      </c>
      <c r="AX2027" s="13" t="s">
        <v>76</v>
      </c>
      <c r="AY2027" s="161" t="s">
        <v>191</v>
      </c>
    </row>
    <row r="2028" spans="2:65" s="15" customFormat="1">
      <c r="B2028" s="174"/>
      <c r="D2028" s="154" t="s">
        <v>205</v>
      </c>
      <c r="E2028" s="175" t="s">
        <v>1</v>
      </c>
      <c r="F2028" s="176" t="s">
        <v>274</v>
      </c>
      <c r="H2028" s="177">
        <v>6.63</v>
      </c>
      <c r="I2028" s="178"/>
      <c r="L2028" s="174"/>
      <c r="M2028" s="179"/>
      <c r="T2028" s="180"/>
      <c r="AT2028" s="175" t="s">
        <v>205</v>
      </c>
      <c r="AU2028" s="175" t="s">
        <v>85</v>
      </c>
      <c r="AV2028" s="15" t="s">
        <v>201</v>
      </c>
      <c r="AW2028" s="15" t="s">
        <v>34</v>
      </c>
      <c r="AX2028" s="15" t="s">
        <v>76</v>
      </c>
      <c r="AY2028" s="175" t="s">
        <v>191</v>
      </c>
    </row>
    <row r="2029" spans="2:65" s="14" customFormat="1">
      <c r="B2029" s="167"/>
      <c r="D2029" s="154" t="s">
        <v>205</v>
      </c>
      <c r="E2029" s="168" t="s">
        <v>1</v>
      </c>
      <c r="F2029" s="169" t="s">
        <v>217</v>
      </c>
      <c r="H2029" s="170">
        <v>21.344000000000001</v>
      </c>
      <c r="I2029" s="171"/>
      <c r="L2029" s="167"/>
      <c r="M2029" s="172"/>
      <c r="T2029" s="173"/>
      <c r="AT2029" s="168" t="s">
        <v>205</v>
      </c>
      <c r="AU2029" s="168" t="s">
        <v>85</v>
      </c>
      <c r="AV2029" s="14" t="s">
        <v>200</v>
      </c>
      <c r="AW2029" s="14" t="s">
        <v>34</v>
      </c>
      <c r="AX2029" s="14" t="s">
        <v>83</v>
      </c>
      <c r="AY2029" s="168" t="s">
        <v>191</v>
      </c>
    </row>
    <row r="2030" spans="2:65" s="1" customFormat="1" ht="26.45" customHeight="1">
      <c r="B2030" s="32"/>
      <c r="C2030" s="136" t="s">
        <v>1987</v>
      </c>
      <c r="D2030" s="136" t="s">
        <v>195</v>
      </c>
      <c r="E2030" s="137" t="s">
        <v>1988</v>
      </c>
      <c r="F2030" s="138" t="s">
        <v>1989</v>
      </c>
      <c r="G2030" s="139" t="s">
        <v>289</v>
      </c>
      <c r="H2030" s="140">
        <v>6.944</v>
      </c>
      <c r="I2030" s="141"/>
      <c r="J2030" s="142">
        <f>ROUND(I2030*H2030,2)</f>
        <v>0</v>
      </c>
      <c r="K2030" s="138" t="s">
        <v>199</v>
      </c>
      <c r="L2030" s="32"/>
      <c r="M2030" s="143" t="s">
        <v>1</v>
      </c>
      <c r="N2030" s="144" t="s">
        <v>41</v>
      </c>
      <c r="P2030" s="145">
        <f>O2030*H2030</f>
        <v>0</v>
      </c>
      <c r="Q2030" s="145">
        <v>0</v>
      </c>
      <c r="R2030" s="145">
        <f>Q2030*H2030</f>
        <v>0</v>
      </c>
      <c r="S2030" s="145">
        <v>0</v>
      </c>
      <c r="T2030" s="146">
        <f>S2030*H2030</f>
        <v>0</v>
      </c>
      <c r="AR2030" s="147" t="s">
        <v>224</v>
      </c>
      <c r="AT2030" s="147" t="s">
        <v>195</v>
      </c>
      <c r="AU2030" s="147" t="s">
        <v>85</v>
      </c>
      <c r="AY2030" s="17" t="s">
        <v>191</v>
      </c>
      <c r="BE2030" s="148">
        <f>IF(N2030="základní",J2030,0)</f>
        <v>0</v>
      </c>
      <c r="BF2030" s="148">
        <f>IF(N2030="snížená",J2030,0)</f>
        <v>0</v>
      </c>
      <c r="BG2030" s="148">
        <f>IF(N2030="zákl. přenesená",J2030,0)</f>
        <v>0</v>
      </c>
      <c r="BH2030" s="148">
        <f>IF(N2030="sníž. přenesená",J2030,0)</f>
        <v>0</v>
      </c>
      <c r="BI2030" s="148">
        <f>IF(N2030="nulová",J2030,0)</f>
        <v>0</v>
      </c>
      <c r="BJ2030" s="17" t="s">
        <v>83</v>
      </c>
      <c r="BK2030" s="148">
        <f>ROUND(I2030*H2030,2)</f>
        <v>0</v>
      </c>
      <c r="BL2030" s="17" t="s">
        <v>224</v>
      </c>
      <c r="BM2030" s="147" t="s">
        <v>1990</v>
      </c>
    </row>
    <row r="2031" spans="2:65" s="1" customFormat="1">
      <c r="B2031" s="32"/>
      <c r="D2031" s="149" t="s">
        <v>203</v>
      </c>
      <c r="F2031" s="150" t="s">
        <v>1991</v>
      </c>
      <c r="I2031" s="151"/>
      <c r="L2031" s="32"/>
      <c r="M2031" s="152"/>
      <c r="T2031" s="56"/>
      <c r="AT2031" s="17" t="s">
        <v>203</v>
      </c>
      <c r="AU2031" s="17" t="s">
        <v>85</v>
      </c>
    </row>
    <row r="2032" spans="2:65" s="12" customFormat="1">
      <c r="B2032" s="153"/>
      <c r="D2032" s="154" t="s">
        <v>205</v>
      </c>
      <c r="E2032" s="155" t="s">
        <v>1</v>
      </c>
      <c r="F2032" s="156" t="s">
        <v>347</v>
      </c>
      <c r="H2032" s="155" t="s">
        <v>1</v>
      </c>
      <c r="I2032" s="157"/>
      <c r="L2032" s="153"/>
      <c r="M2032" s="158"/>
      <c r="T2032" s="159"/>
      <c r="AT2032" s="155" t="s">
        <v>205</v>
      </c>
      <c r="AU2032" s="155" t="s">
        <v>85</v>
      </c>
      <c r="AV2032" s="12" t="s">
        <v>83</v>
      </c>
      <c r="AW2032" s="12" t="s">
        <v>34</v>
      </c>
      <c r="AX2032" s="12" t="s">
        <v>76</v>
      </c>
      <c r="AY2032" s="155" t="s">
        <v>191</v>
      </c>
    </row>
    <row r="2033" spans="2:65" s="12" customFormat="1">
      <c r="B2033" s="153"/>
      <c r="D2033" s="154" t="s">
        <v>205</v>
      </c>
      <c r="E2033" s="155" t="s">
        <v>1</v>
      </c>
      <c r="F2033" s="156" t="s">
        <v>207</v>
      </c>
      <c r="H2033" s="155" t="s">
        <v>1</v>
      </c>
      <c r="I2033" s="157"/>
      <c r="L2033" s="153"/>
      <c r="M2033" s="158"/>
      <c r="T2033" s="159"/>
      <c r="AT2033" s="155" t="s">
        <v>205</v>
      </c>
      <c r="AU2033" s="155" t="s">
        <v>85</v>
      </c>
      <c r="AV2033" s="12" t="s">
        <v>83</v>
      </c>
      <c r="AW2033" s="12" t="s">
        <v>34</v>
      </c>
      <c r="AX2033" s="12" t="s">
        <v>76</v>
      </c>
      <c r="AY2033" s="155" t="s">
        <v>191</v>
      </c>
    </row>
    <row r="2034" spans="2:65" s="12" customFormat="1">
      <c r="B2034" s="153"/>
      <c r="D2034" s="154" t="s">
        <v>205</v>
      </c>
      <c r="E2034" s="155" t="s">
        <v>1</v>
      </c>
      <c r="F2034" s="156" t="s">
        <v>208</v>
      </c>
      <c r="H2034" s="155" t="s">
        <v>1</v>
      </c>
      <c r="I2034" s="157"/>
      <c r="L2034" s="153"/>
      <c r="M2034" s="158"/>
      <c r="T2034" s="159"/>
      <c r="AT2034" s="155" t="s">
        <v>205</v>
      </c>
      <c r="AU2034" s="155" t="s">
        <v>85</v>
      </c>
      <c r="AV2034" s="12" t="s">
        <v>83</v>
      </c>
      <c r="AW2034" s="12" t="s">
        <v>34</v>
      </c>
      <c r="AX2034" s="12" t="s">
        <v>76</v>
      </c>
      <c r="AY2034" s="155" t="s">
        <v>191</v>
      </c>
    </row>
    <row r="2035" spans="2:65" s="13" customFormat="1">
      <c r="B2035" s="160"/>
      <c r="D2035" s="154" t="s">
        <v>205</v>
      </c>
      <c r="E2035" s="161" t="s">
        <v>1</v>
      </c>
      <c r="F2035" s="162" t="s">
        <v>1979</v>
      </c>
      <c r="H2035" s="163">
        <v>0.94399999999999995</v>
      </c>
      <c r="I2035" s="164"/>
      <c r="L2035" s="160"/>
      <c r="M2035" s="165"/>
      <c r="T2035" s="166"/>
      <c r="AT2035" s="161" t="s">
        <v>205</v>
      </c>
      <c r="AU2035" s="161" t="s">
        <v>85</v>
      </c>
      <c r="AV2035" s="13" t="s">
        <v>85</v>
      </c>
      <c r="AW2035" s="13" t="s">
        <v>34</v>
      </c>
      <c r="AX2035" s="13" t="s">
        <v>76</v>
      </c>
      <c r="AY2035" s="161" t="s">
        <v>191</v>
      </c>
    </row>
    <row r="2036" spans="2:65" s="15" customFormat="1">
      <c r="B2036" s="174"/>
      <c r="D2036" s="154" t="s">
        <v>205</v>
      </c>
      <c r="E2036" s="175" t="s">
        <v>1</v>
      </c>
      <c r="F2036" s="176" t="s">
        <v>274</v>
      </c>
      <c r="H2036" s="177">
        <v>0.94399999999999995</v>
      </c>
      <c r="I2036" s="178"/>
      <c r="L2036" s="174"/>
      <c r="M2036" s="179"/>
      <c r="T2036" s="180"/>
      <c r="AT2036" s="175" t="s">
        <v>205</v>
      </c>
      <c r="AU2036" s="175" t="s">
        <v>85</v>
      </c>
      <c r="AV2036" s="15" t="s">
        <v>201</v>
      </c>
      <c r="AW2036" s="15" t="s">
        <v>34</v>
      </c>
      <c r="AX2036" s="15" t="s">
        <v>76</v>
      </c>
      <c r="AY2036" s="175" t="s">
        <v>191</v>
      </c>
    </row>
    <row r="2037" spans="2:65" s="12" customFormat="1">
      <c r="B2037" s="153"/>
      <c r="D2037" s="154" t="s">
        <v>205</v>
      </c>
      <c r="E2037" s="155" t="s">
        <v>1</v>
      </c>
      <c r="F2037" s="156" t="s">
        <v>702</v>
      </c>
      <c r="H2037" s="155" t="s">
        <v>1</v>
      </c>
      <c r="I2037" s="157"/>
      <c r="L2037" s="153"/>
      <c r="M2037" s="158"/>
      <c r="T2037" s="159"/>
      <c r="AT2037" s="155" t="s">
        <v>205</v>
      </c>
      <c r="AU2037" s="155" t="s">
        <v>85</v>
      </c>
      <c r="AV2037" s="12" t="s">
        <v>83</v>
      </c>
      <c r="AW2037" s="12" t="s">
        <v>34</v>
      </c>
      <c r="AX2037" s="12" t="s">
        <v>76</v>
      </c>
      <c r="AY2037" s="155" t="s">
        <v>191</v>
      </c>
    </row>
    <row r="2038" spans="2:65" s="13" customFormat="1">
      <c r="B2038" s="160"/>
      <c r="D2038" s="154" t="s">
        <v>205</v>
      </c>
      <c r="E2038" s="161" t="s">
        <v>1</v>
      </c>
      <c r="F2038" s="162" t="s">
        <v>703</v>
      </c>
      <c r="H2038" s="163">
        <v>6</v>
      </c>
      <c r="I2038" s="164"/>
      <c r="L2038" s="160"/>
      <c r="M2038" s="165"/>
      <c r="T2038" s="166"/>
      <c r="AT2038" s="161" t="s">
        <v>205</v>
      </c>
      <c r="AU2038" s="161" t="s">
        <v>85</v>
      </c>
      <c r="AV2038" s="13" t="s">
        <v>85</v>
      </c>
      <c r="AW2038" s="13" t="s">
        <v>34</v>
      </c>
      <c r="AX2038" s="13" t="s">
        <v>76</v>
      </c>
      <c r="AY2038" s="161" t="s">
        <v>191</v>
      </c>
    </row>
    <row r="2039" spans="2:65" s="15" customFormat="1">
      <c r="B2039" s="174"/>
      <c r="D2039" s="154" t="s">
        <v>205</v>
      </c>
      <c r="E2039" s="175" t="s">
        <v>1</v>
      </c>
      <c r="F2039" s="176" t="s">
        <v>274</v>
      </c>
      <c r="H2039" s="177">
        <v>6</v>
      </c>
      <c r="I2039" s="178"/>
      <c r="L2039" s="174"/>
      <c r="M2039" s="179"/>
      <c r="T2039" s="180"/>
      <c r="AT2039" s="175" t="s">
        <v>205</v>
      </c>
      <c r="AU2039" s="175" t="s">
        <v>85</v>
      </c>
      <c r="AV2039" s="15" t="s">
        <v>201</v>
      </c>
      <c r="AW2039" s="15" t="s">
        <v>34</v>
      </c>
      <c r="AX2039" s="15" t="s">
        <v>76</v>
      </c>
      <c r="AY2039" s="175" t="s">
        <v>191</v>
      </c>
    </row>
    <row r="2040" spans="2:65" s="14" customFormat="1">
      <c r="B2040" s="167"/>
      <c r="D2040" s="154" t="s">
        <v>205</v>
      </c>
      <c r="E2040" s="168" t="s">
        <v>1</v>
      </c>
      <c r="F2040" s="169" t="s">
        <v>217</v>
      </c>
      <c r="H2040" s="170">
        <v>6.944</v>
      </c>
      <c r="I2040" s="171"/>
      <c r="L2040" s="167"/>
      <c r="M2040" s="172"/>
      <c r="T2040" s="173"/>
      <c r="AT2040" s="168" t="s">
        <v>205</v>
      </c>
      <c r="AU2040" s="168" t="s">
        <v>85</v>
      </c>
      <c r="AV2040" s="14" t="s">
        <v>200</v>
      </c>
      <c r="AW2040" s="14" t="s">
        <v>34</v>
      </c>
      <c r="AX2040" s="14" t="s">
        <v>83</v>
      </c>
      <c r="AY2040" s="168" t="s">
        <v>191</v>
      </c>
    </row>
    <row r="2041" spans="2:65" s="1" customFormat="1" ht="24" customHeight="1">
      <c r="B2041" s="32"/>
      <c r="C2041" s="136" t="s">
        <v>1992</v>
      </c>
      <c r="D2041" s="136" t="s">
        <v>195</v>
      </c>
      <c r="E2041" s="137" t="s">
        <v>1993</v>
      </c>
      <c r="F2041" s="138" t="s">
        <v>1994</v>
      </c>
      <c r="G2041" s="139" t="s">
        <v>289</v>
      </c>
      <c r="H2041" s="140">
        <v>0.94399999999999995</v>
      </c>
      <c r="I2041" s="141"/>
      <c r="J2041" s="142">
        <f>ROUND(I2041*H2041,2)</f>
        <v>0</v>
      </c>
      <c r="K2041" s="138" t="s">
        <v>199</v>
      </c>
      <c r="L2041" s="32"/>
      <c r="M2041" s="143" t="s">
        <v>1</v>
      </c>
      <c r="N2041" s="144" t="s">
        <v>41</v>
      </c>
      <c r="P2041" s="145">
        <f>O2041*H2041</f>
        <v>0</v>
      </c>
      <c r="Q2041" s="145">
        <v>4.5500000000000002E-3</v>
      </c>
      <c r="R2041" s="145">
        <f>Q2041*H2041</f>
        <v>4.2951999999999999E-3</v>
      </c>
      <c r="S2041" s="145">
        <v>0</v>
      </c>
      <c r="T2041" s="146">
        <f>S2041*H2041</f>
        <v>0</v>
      </c>
      <c r="AR2041" s="147" t="s">
        <v>224</v>
      </c>
      <c r="AT2041" s="147" t="s">
        <v>195</v>
      </c>
      <c r="AU2041" s="147" t="s">
        <v>85</v>
      </c>
      <c r="AY2041" s="17" t="s">
        <v>191</v>
      </c>
      <c r="BE2041" s="148">
        <f>IF(N2041="základní",J2041,0)</f>
        <v>0</v>
      </c>
      <c r="BF2041" s="148">
        <f>IF(N2041="snížená",J2041,0)</f>
        <v>0</v>
      </c>
      <c r="BG2041" s="148">
        <f>IF(N2041="zákl. přenesená",J2041,0)</f>
        <v>0</v>
      </c>
      <c r="BH2041" s="148">
        <f>IF(N2041="sníž. přenesená",J2041,0)</f>
        <v>0</v>
      </c>
      <c r="BI2041" s="148">
        <f>IF(N2041="nulová",J2041,0)</f>
        <v>0</v>
      </c>
      <c r="BJ2041" s="17" t="s">
        <v>83</v>
      </c>
      <c r="BK2041" s="148">
        <f>ROUND(I2041*H2041,2)</f>
        <v>0</v>
      </c>
      <c r="BL2041" s="17" t="s">
        <v>224</v>
      </c>
      <c r="BM2041" s="147" t="s">
        <v>1995</v>
      </c>
    </row>
    <row r="2042" spans="2:65" s="1" customFormat="1">
      <c r="B2042" s="32"/>
      <c r="D2042" s="149" t="s">
        <v>203</v>
      </c>
      <c r="F2042" s="150" t="s">
        <v>1996</v>
      </c>
      <c r="I2042" s="151"/>
      <c r="L2042" s="32"/>
      <c r="M2042" s="152"/>
      <c r="T2042" s="56"/>
      <c r="AT2042" s="17" t="s">
        <v>203</v>
      </c>
      <c r="AU2042" s="17" t="s">
        <v>85</v>
      </c>
    </row>
    <row r="2043" spans="2:65" s="12" customFormat="1">
      <c r="B2043" s="153"/>
      <c r="D2043" s="154" t="s">
        <v>205</v>
      </c>
      <c r="E2043" s="155" t="s">
        <v>1</v>
      </c>
      <c r="F2043" s="156" t="s">
        <v>347</v>
      </c>
      <c r="H2043" s="155" t="s">
        <v>1</v>
      </c>
      <c r="I2043" s="157"/>
      <c r="L2043" s="153"/>
      <c r="M2043" s="158"/>
      <c r="T2043" s="159"/>
      <c r="AT2043" s="155" t="s">
        <v>205</v>
      </c>
      <c r="AU2043" s="155" t="s">
        <v>85</v>
      </c>
      <c r="AV2043" s="12" t="s">
        <v>83</v>
      </c>
      <c r="AW2043" s="12" t="s">
        <v>34</v>
      </c>
      <c r="AX2043" s="12" t="s">
        <v>76</v>
      </c>
      <c r="AY2043" s="155" t="s">
        <v>191</v>
      </c>
    </row>
    <row r="2044" spans="2:65" s="12" customFormat="1">
      <c r="B2044" s="153"/>
      <c r="D2044" s="154" t="s">
        <v>205</v>
      </c>
      <c r="E2044" s="155" t="s">
        <v>1</v>
      </c>
      <c r="F2044" s="156" t="s">
        <v>207</v>
      </c>
      <c r="H2044" s="155" t="s">
        <v>1</v>
      </c>
      <c r="I2044" s="157"/>
      <c r="L2044" s="153"/>
      <c r="M2044" s="158"/>
      <c r="T2044" s="159"/>
      <c r="AT2044" s="155" t="s">
        <v>205</v>
      </c>
      <c r="AU2044" s="155" t="s">
        <v>85</v>
      </c>
      <c r="AV2044" s="12" t="s">
        <v>83</v>
      </c>
      <c r="AW2044" s="12" t="s">
        <v>34</v>
      </c>
      <c r="AX2044" s="12" t="s">
        <v>76</v>
      </c>
      <c r="AY2044" s="155" t="s">
        <v>191</v>
      </c>
    </row>
    <row r="2045" spans="2:65" s="12" customFormat="1">
      <c r="B2045" s="153"/>
      <c r="D2045" s="154" t="s">
        <v>205</v>
      </c>
      <c r="E2045" s="155" t="s">
        <v>1</v>
      </c>
      <c r="F2045" s="156" t="s">
        <v>208</v>
      </c>
      <c r="H2045" s="155" t="s">
        <v>1</v>
      </c>
      <c r="I2045" s="157"/>
      <c r="L2045" s="153"/>
      <c r="M2045" s="158"/>
      <c r="T2045" s="159"/>
      <c r="AT2045" s="155" t="s">
        <v>205</v>
      </c>
      <c r="AU2045" s="155" t="s">
        <v>85</v>
      </c>
      <c r="AV2045" s="12" t="s">
        <v>83</v>
      </c>
      <c r="AW2045" s="12" t="s">
        <v>34</v>
      </c>
      <c r="AX2045" s="12" t="s">
        <v>76</v>
      </c>
      <c r="AY2045" s="155" t="s">
        <v>191</v>
      </c>
    </row>
    <row r="2046" spans="2:65" s="13" customFormat="1">
      <c r="B2046" s="160"/>
      <c r="D2046" s="154" t="s">
        <v>205</v>
      </c>
      <c r="E2046" s="161" t="s">
        <v>1</v>
      </c>
      <c r="F2046" s="162" t="s">
        <v>1979</v>
      </c>
      <c r="H2046" s="163">
        <v>0.94399999999999995</v>
      </c>
      <c r="I2046" s="164"/>
      <c r="L2046" s="160"/>
      <c r="M2046" s="165"/>
      <c r="T2046" s="166"/>
      <c r="AT2046" s="161" t="s">
        <v>205</v>
      </c>
      <c r="AU2046" s="161" t="s">
        <v>85</v>
      </c>
      <c r="AV2046" s="13" t="s">
        <v>85</v>
      </c>
      <c r="AW2046" s="13" t="s">
        <v>34</v>
      </c>
      <c r="AX2046" s="13" t="s">
        <v>76</v>
      </c>
      <c r="AY2046" s="161" t="s">
        <v>191</v>
      </c>
    </row>
    <row r="2047" spans="2:65" s="14" customFormat="1">
      <c r="B2047" s="167"/>
      <c r="D2047" s="154" t="s">
        <v>205</v>
      </c>
      <c r="E2047" s="168" t="s">
        <v>1</v>
      </c>
      <c r="F2047" s="169" t="s">
        <v>217</v>
      </c>
      <c r="H2047" s="170">
        <v>0.94399999999999995</v>
      </c>
      <c r="I2047" s="171"/>
      <c r="L2047" s="167"/>
      <c r="M2047" s="172"/>
      <c r="T2047" s="173"/>
      <c r="AT2047" s="168" t="s">
        <v>205</v>
      </c>
      <c r="AU2047" s="168" t="s">
        <v>85</v>
      </c>
      <c r="AV2047" s="14" t="s">
        <v>200</v>
      </c>
      <c r="AW2047" s="14" t="s">
        <v>34</v>
      </c>
      <c r="AX2047" s="14" t="s">
        <v>83</v>
      </c>
      <c r="AY2047" s="168" t="s">
        <v>191</v>
      </c>
    </row>
    <row r="2048" spans="2:65" s="1" customFormat="1" ht="26.45" customHeight="1">
      <c r="B2048" s="32"/>
      <c r="C2048" s="136" t="s">
        <v>1997</v>
      </c>
      <c r="D2048" s="136" t="s">
        <v>195</v>
      </c>
      <c r="E2048" s="137" t="s">
        <v>1998</v>
      </c>
      <c r="F2048" s="138" t="s">
        <v>1999</v>
      </c>
      <c r="G2048" s="139" t="s">
        <v>403</v>
      </c>
      <c r="H2048" s="140">
        <v>2.36</v>
      </c>
      <c r="I2048" s="141"/>
      <c r="J2048" s="142">
        <f>ROUND(I2048*H2048,2)</f>
        <v>0</v>
      </c>
      <c r="K2048" s="138" t="s">
        <v>199</v>
      </c>
      <c r="L2048" s="32"/>
      <c r="M2048" s="143" t="s">
        <v>1</v>
      </c>
      <c r="N2048" s="144" t="s">
        <v>41</v>
      </c>
      <c r="P2048" s="145">
        <f>O2048*H2048</f>
        <v>0</v>
      </c>
      <c r="Q2048" s="145">
        <v>0</v>
      </c>
      <c r="R2048" s="145">
        <f>Q2048*H2048</f>
        <v>0</v>
      </c>
      <c r="S2048" s="145">
        <v>1.174E-2</v>
      </c>
      <c r="T2048" s="146">
        <f>S2048*H2048</f>
        <v>2.7706399999999999E-2</v>
      </c>
      <c r="AR2048" s="147" t="s">
        <v>224</v>
      </c>
      <c r="AT2048" s="147" t="s">
        <v>195</v>
      </c>
      <c r="AU2048" s="147" t="s">
        <v>85</v>
      </c>
      <c r="AY2048" s="17" t="s">
        <v>191</v>
      </c>
      <c r="BE2048" s="148">
        <f>IF(N2048="základní",J2048,0)</f>
        <v>0</v>
      </c>
      <c r="BF2048" s="148">
        <f>IF(N2048="snížená",J2048,0)</f>
        <v>0</v>
      </c>
      <c r="BG2048" s="148">
        <f>IF(N2048="zákl. přenesená",J2048,0)</f>
        <v>0</v>
      </c>
      <c r="BH2048" s="148">
        <f>IF(N2048="sníž. přenesená",J2048,0)</f>
        <v>0</v>
      </c>
      <c r="BI2048" s="148">
        <f>IF(N2048="nulová",J2048,0)</f>
        <v>0</v>
      </c>
      <c r="BJ2048" s="17" t="s">
        <v>83</v>
      </c>
      <c r="BK2048" s="148">
        <f>ROUND(I2048*H2048,2)</f>
        <v>0</v>
      </c>
      <c r="BL2048" s="17" t="s">
        <v>224</v>
      </c>
      <c r="BM2048" s="147" t="s">
        <v>2000</v>
      </c>
    </row>
    <row r="2049" spans="2:65" s="1" customFormat="1">
      <c r="B2049" s="32"/>
      <c r="D2049" s="149" t="s">
        <v>203</v>
      </c>
      <c r="F2049" s="150" t="s">
        <v>2001</v>
      </c>
      <c r="I2049" s="151"/>
      <c r="L2049" s="32"/>
      <c r="M2049" s="152"/>
      <c r="T2049" s="56"/>
      <c r="AT2049" s="17" t="s">
        <v>203</v>
      </c>
      <c r="AU2049" s="17" t="s">
        <v>85</v>
      </c>
    </row>
    <row r="2050" spans="2:65" s="12" customFormat="1">
      <c r="B2050" s="153"/>
      <c r="D2050" s="154" t="s">
        <v>205</v>
      </c>
      <c r="E2050" s="155" t="s">
        <v>1</v>
      </c>
      <c r="F2050" s="156" t="s">
        <v>206</v>
      </c>
      <c r="H2050" s="155" t="s">
        <v>1</v>
      </c>
      <c r="I2050" s="157"/>
      <c r="L2050" s="153"/>
      <c r="M2050" s="158"/>
      <c r="T2050" s="159"/>
      <c r="AT2050" s="155" t="s">
        <v>205</v>
      </c>
      <c r="AU2050" s="155" t="s">
        <v>85</v>
      </c>
      <c r="AV2050" s="12" t="s">
        <v>83</v>
      </c>
      <c r="AW2050" s="12" t="s">
        <v>34</v>
      </c>
      <c r="AX2050" s="12" t="s">
        <v>76</v>
      </c>
      <c r="AY2050" s="155" t="s">
        <v>191</v>
      </c>
    </row>
    <row r="2051" spans="2:65" s="12" customFormat="1">
      <c r="B2051" s="153"/>
      <c r="D2051" s="154" t="s">
        <v>205</v>
      </c>
      <c r="E2051" s="155" t="s">
        <v>1</v>
      </c>
      <c r="F2051" s="156" t="s">
        <v>207</v>
      </c>
      <c r="H2051" s="155" t="s">
        <v>1</v>
      </c>
      <c r="I2051" s="157"/>
      <c r="L2051" s="153"/>
      <c r="M2051" s="158"/>
      <c r="T2051" s="159"/>
      <c r="AT2051" s="155" t="s">
        <v>205</v>
      </c>
      <c r="AU2051" s="155" t="s">
        <v>85</v>
      </c>
      <c r="AV2051" s="12" t="s">
        <v>83</v>
      </c>
      <c r="AW2051" s="12" t="s">
        <v>34</v>
      </c>
      <c r="AX2051" s="12" t="s">
        <v>76</v>
      </c>
      <c r="AY2051" s="155" t="s">
        <v>191</v>
      </c>
    </row>
    <row r="2052" spans="2:65" s="12" customFormat="1">
      <c r="B2052" s="153"/>
      <c r="D2052" s="154" t="s">
        <v>205</v>
      </c>
      <c r="E2052" s="155" t="s">
        <v>1</v>
      </c>
      <c r="F2052" s="156" t="s">
        <v>392</v>
      </c>
      <c r="H2052" s="155" t="s">
        <v>1</v>
      </c>
      <c r="I2052" s="157"/>
      <c r="L2052" s="153"/>
      <c r="M2052" s="158"/>
      <c r="T2052" s="159"/>
      <c r="AT2052" s="155" t="s">
        <v>205</v>
      </c>
      <c r="AU2052" s="155" t="s">
        <v>85</v>
      </c>
      <c r="AV2052" s="12" t="s">
        <v>83</v>
      </c>
      <c r="AW2052" s="12" t="s">
        <v>34</v>
      </c>
      <c r="AX2052" s="12" t="s">
        <v>76</v>
      </c>
      <c r="AY2052" s="155" t="s">
        <v>191</v>
      </c>
    </row>
    <row r="2053" spans="2:65" s="12" customFormat="1">
      <c r="B2053" s="153"/>
      <c r="D2053" s="154" t="s">
        <v>205</v>
      </c>
      <c r="E2053" s="155" t="s">
        <v>1</v>
      </c>
      <c r="F2053" s="156" t="s">
        <v>208</v>
      </c>
      <c r="H2053" s="155" t="s">
        <v>1</v>
      </c>
      <c r="I2053" s="157"/>
      <c r="L2053" s="153"/>
      <c r="M2053" s="158"/>
      <c r="T2053" s="159"/>
      <c r="AT2053" s="155" t="s">
        <v>205</v>
      </c>
      <c r="AU2053" s="155" t="s">
        <v>85</v>
      </c>
      <c r="AV2053" s="12" t="s">
        <v>83</v>
      </c>
      <c r="AW2053" s="12" t="s">
        <v>34</v>
      </c>
      <c r="AX2053" s="12" t="s">
        <v>76</v>
      </c>
      <c r="AY2053" s="155" t="s">
        <v>191</v>
      </c>
    </row>
    <row r="2054" spans="2:65" s="13" customFormat="1">
      <c r="B2054" s="160"/>
      <c r="D2054" s="154" t="s">
        <v>205</v>
      </c>
      <c r="E2054" s="161" t="s">
        <v>1</v>
      </c>
      <c r="F2054" s="162" t="s">
        <v>925</v>
      </c>
      <c r="H2054" s="163">
        <v>2.36</v>
      </c>
      <c r="I2054" s="164"/>
      <c r="L2054" s="160"/>
      <c r="M2054" s="165"/>
      <c r="T2054" s="166"/>
      <c r="AT2054" s="161" t="s">
        <v>205</v>
      </c>
      <c r="AU2054" s="161" t="s">
        <v>85</v>
      </c>
      <c r="AV2054" s="13" t="s">
        <v>85</v>
      </c>
      <c r="AW2054" s="13" t="s">
        <v>34</v>
      </c>
      <c r="AX2054" s="13" t="s">
        <v>76</v>
      </c>
      <c r="AY2054" s="161" t="s">
        <v>191</v>
      </c>
    </row>
    <row r="2055" spans="2:65" s="14" customFormat="1">
      <c r="B2055" s="167"/>
      <c r="D2055" s="154" t="s">
        <v>205</v>
      </c>
      <c r="E2055" s="168" t="s">
        <v>1</v>
      </c>
      <c r="F2055" s="169" t="s">
        <v>217</v>
      </c>
      <c r="H2055" s="170">
        <v>2.36</v>
      </c>
      <c r="I2055" s="171"/>
      <c r="L2055" s="167"/>
      <c r="M2055" s="172"/>
      <c r="T2055" s="173"/>
      <c r="AT2055" s="168" t="s">
        <v>205</v>
      </c>
      <c r="AU2055" s="168" t="s">
        <v>85</v>
      </c>
      <c r="AV2055" s="14" t="s">
        <v>200</v>
      </c>
      <c r="AW2055" s="14" t="s">
        <v>34</v>
      </c>
      <c r="AX2055" s="14" t="s">
        <v>83</v>
      </c>
      <c r="AY2055" s="168" t="s">
        <v>191</v>
      </c>
    </row>
    <row r="2056" spans="2:65" s="1" customFormat="1" ht="36" customHeight="1">
      <c r="B2056" s="32"/>
      <c r="C2056" s="136" t="s">
        <v>2002</v>
      </c>
      <c r="D2056" s="136" t="s">
        <v>195</v>
      </c>
      <c r="E2056" s="137" t="s">
        <v>2003</v>
      </c>
      <c r="F2056" s="138" t="s">
        <v>2004</v>
      </c>
      <c r="G2056" s="139" t="s">
        <v>403</v>
      </c>
      <c r="H2056" s="140">
        <v>4.2</v>
      </c>
      <c r="I2056" s="141"/>
      <c r="J2056" s="142">
        <f>ROUND(I2056*H2056,2)</f>
        <v>0</v>
      </c>
      <c r="K2056" s="138" t="s">
        <v>199</v>
      </c>
      <c r="L2056" s="32"/>
      <c r="M2056" s="143" t="s">
        <v>1</v>
      </c>
      <c r="N2056" s="144" t="s">
        <v>41</v>
      </c>
      <c r="P2056" s="145">
        <f>O2056*H2056</f>
        <v>0</v>
      </c>
      <c r="Q2056" s="145">
        <v>5.8E-4</v>
      </c>
      <c r="R2056" s="145">
        <f>Q2056*H2056</f>
        <v>2.4360000000000002E-3</v>
      </c>
      <c r="S2056" s="145">
        <v>0</v>
      </c>
      <c r="T2056" s="146">
        <f>S2056*H2056</f>
        <v>0</v>
      </c>
      <c r="AR2056" s="147" t="s">
        <v>224</v>
      </c>
      <c r="AT2056" s="147" t="s">
        <v>195</v>
      </c>
      <c r="AU2056" s="147" t="s">
        <v>85</v>
      </c>
      <c r="AY2056" s="17" t="s">
        <v>191</v>
      </c>
      <c r="BE2056" s="148">
        <f>IF(N2056="základní",J2056,0)</f>
        <v>0</v>
      </c>
      <c r="BF2056" s="148">
        <f>IF(N2056="snížená",J2056,0)</f>
        <v>0</v>
      </c>
      <c r="BG2056" s="148">
        <f>IF(N2056="zákl. přenesená",J2056,0)</f>
        <v>0</v>
      </c>
      <c r="BH2056" s="148">
        <f>IF(N2056="sníž. přenesená",J2056,0)</f>
        <v>0</v>
      </c>
      <c r="BI2056" s="148">
        <f>IF(N2056="nulová",J2056,0)</f>
        <v>0</v>
      </c>
      <c r="BJ2056" s="17" t="s">
        <v>83</v>
      </c>
      <c r="BK2056" s="148">
        <f>ROUND(I2056*H2056,2)</f>
        <v>0</v>
      </c>
      <c r="BL2056" s="17" t="s">
        <v>224</v>
      </c>
      <c r="BM2056" s="147" t="s">
        <v>2005</v>
      </c>
    </row>
    <row r="2057" spans="2:65" s="1" customFormat="1">
      <c r="B2057" s="32"/>
      <c r="D2057" s="149" t="s">
        <v>203</v>
      </c>
      <c r="F2057" s="150" t="s">
        <v>2006</v>
      </c>
      <c r="I2057" s="151"/>
      <c r="L2057" s="32"/>
      <c r="M2057" s="152"/>
      <c r="T2057" s="56"/>
      <c r="AT2057" s="17" t="s">
        <v>203</v>
      </c>
      <c r="AU2057" s="17" t="s">
        <v>85</v>
      </c>
    </row>
    <row r="2058" spans="2:65" s="1" customFormat="1" ht="26.45" customHeight="1">
      <c r="B2058" s="32"/>
      <c r="C2058" s="181" t="s">
        <v>2007</v>
      </c>
      <c r="D2058" s="181" t="s">
        <v>388</v>
      </c>
      <c r="E2058" s="182" t="s">
        <v>2008</v>
      </c>
      <c r="F2058" s="183" t="s">
        <v>2009</v>
      </c>
      <c r="G2058" s="184" t="s">
        <v>403</v>
      </c>
      <c r="H2058" s="185">
        <v>4.62</v>
      </c>
      <c r="I2058" s="186"/>
      <c r="J2058" s="187">
        <f>ROUND(I2058*H2058,2)</f>
        <v>0</v>
      </c>
      <c r="K2058" s="183" t="s">
        <v>1</v>
      </c>
      <c r="L2058" s="188"/>
      <c r="M2058" s="189" t="s">
        <v>1</v>
      </c>
      <c r="N2058" s="190" t="s">
        <v>41</v>
      </c>
      <c r="P2058" s="145">
        <f>O2058*H2058</f>
        <v>0</v>
      </c>
      <c r="Q2058" s="145">
        <v>1.98E-3</v>
      </c>
      <c r="R2058" s="145">
        <f>Q2058*H2058</f>
        <v>9.1476000000000005E-3</v>
      </c>
      <c r="S2058" s="145">
        <v>0</v>
      </c>
      <c r="T2058" s="146">
        <f>S2058*H2058</f>
        <v>0</v>
      </c>
      <c r="AR2058" s="147" t="s">
        <v>414</v>
      </c>
      <c r="AT2058" s="147" t="s">
        <v>388</v>
      </c>
      <c r="AU2058" s="147" t="s">
        <v>85</v>
      </c>
      <c r="AY2058" s="17" t="s">
        <v>191</v>
      </c>
      <c r="BE2058" s="148">
        <f>IF(N2058="základní",J2058,0)</f>
        <v>0</v>
      </c>
      <c r="BF2058" s="148">
        <f>IF(N2058="snížená",J2058,0)</f>
        <v>0</v>
      </c>
      <c r="BG2058" s="148">
        <f>IF(N2058="zákl. přenesená",J2058,0)</f>
        <v>0</v>
      </c>
      <c r="BH2058" s="148">
        <f>IF(N2058="sníž. přenesená",J2058,0)</f>
        <v>0</v>
      </c>
      <c r="BI2058" s="148">
        <f>IF(N2058="nulová",J2058,0)</f>
        <v>0</v>
      </c>
      <c r="BJ2058" s="17" t="s">
        <v>83</v>
      </c>
      <c r="BK2058" s="148">
        <f>ROUND(I2058*H2058,2)</f>
        <v>0</v>
      </c>
      <c r="BL2058" s="17" t="s">
        <v>224</v>
      </c>
      <c r="BM2058" s="147" t="s">
        <v>2010</v>
      </c>
    </row>
    <row r="2059" spans="2:65" s="12" customFormat="1">
      <c r="B2059" s="153"/>
      <c r="D2059" s="154" t="s">
        <v>205</v>
      </c>
      <c r="E2059" s="155" t="s">
        <v>1</v>
      </c>
      <c r="F2059" s="156" t="s">
        <v>347</v>
      </c>
      <c r="H2059" s="155" t="s">
        <v>1</v>
      </c>
      <c r="I2059" s="157"/>
      <c r="L2059" s="153"/>
      <c r="M2059" s="158"/>
      <c r="T2059" s="159"/>
      <c r="AT2059" s="155" t="s">
        <v>205</v>
      </c>
      <c r="AU2059" s="155" t="s">
        <v>85</v>
      </c>
      <c r="AV2059" s="12" t="s">
        <v>83</v>
      </c>
      <c r="AW2059" s="12" t="s">
        <v>34</v>
      </c>
      <c r="AX2059" s="12" t="s">
        <v>76</v>
      </c>
      <c r="AY2059" s="155" t="s">
        <v>191</v>
      </c>
    </row>
    <row r="2060" spans="2:65" s="12" customFormat="1">
      <c r="B2060" s="153"/>
      <c r="D2060" s="154" t="s">
        <v>205</v>
      </c>
      <c r="E2060" s="155" t="s">
        <v>1</v>
      </c>
      <c r="F2060" s="156" t="s">
        <v>207</v>
      </c>
      <c r="H2060" s="155" t="s">
        <v>1</v>
      </c>
      <c r="I2060" s="157"/>
      <c r="L2060" s="153"/>
      <c r="M2060" s="158"/>
      <c r="T2060" s="159"/>
      <c r="AT2060" s="155" t="s">
        <v>205</v>
      </c>
      <c r="AU2060" s="155" t="s">
        <v>85</v>
      </c>
      <c r="AV2060" s="12" t="s">
        <v>83</v>
      </c>
      <c r="AW2060" s="12" t="s">
        <v>34</v>
      </c>
      <c r="AX2060" s="12" t="s">
        <v>76</v>
      </c>
      <c r="AY2060" s="155" t="s">
        <v>191</v>
      </c>
    </row>
    <row r="2061" spans="2:65" s="12" customFormat="1">
      <c r="B2061" s="153"/>
      <c r="D2061" s="154" t="s">
        <v>205</v>
      </c>
      <c r="E2061" s="155" t="s">
        <v>1</v>
      </c>
      <c r="F2061" s="156" t="s">
        <v>208</v>
      </c>
      <c r="H2061" s="155" t="s">
        <v>1</v>
      </c>
      <c r="I2061" s="157"/>
      <c r="L2061" s="153"/>
      <c r="M2061" s="158"/>
      <c r="T2061" s="159"/>
      <c r="AT2061" s="155" t="s">
        <v>205</v>
      </c>
      <c r="AU2061" s="155" t="s">
        <v>85</v>
      </c>
      <c r="AV2061" s="12" t="s">
        <v>83</v>
      </c>
      <c r="AW2061" s="12" t="s">
        <v>34</v>
      </c>
      <c r="AX2061" s="12" t="s">
        <v>76</v>
      </c>
      <c r="AY2061" s="155" t="s">
        <v>191</v>
      </c>
    </row>
    <row r="2062" spans="2:65" s="12" customFormat="1">
      <c r="B2062" s="153"/>
      <c r="D2062" s="154" t="s">
        <v>205</v>
      </c>
      <c r="E2062" s="155" t="s">
        <v>1</v>
      </c>
      <c r="F2062" s="156" t="s">
        <v>702</v>
      </c>
      <c r="H2062" s="155" t="s">
        <v>1</v>
      </c>
      <c r="I2062" s="157"/>
      <c r="L2062" s="153"/>
      <c r="M2062" s="158"/>
      <c r="T2062" s="159"/>
      <c r="AT2062" s="155" t="s">
        <v>205</v>
      </c>
      <c r="AU2062" s="155" t="s">
        <v>85</v>
      </c>
      <c r="AV2062" s="12" t="s">
        <v>83</v>
      </c>
      <c r="AW2062" s="12" t="s">
        <v>34</v>
      </c>
      <c r="AX2062" s="12" t="s">
        <v>76</v>
      </c>
      <c r="AY2062" s="155" t="s">
        <v>191</v>
      </c>
    </row>
    <row r="2063" spans="2:65" s="13" customFormat="1">
      <c r="B2063" s="160"/>
      <c r="D2063" s="154" t="s">
        <v>205</v>
      </c>
      <c r="E2063" s="161" t="s">
        <v>1</v>
      </c>
      <c r="F2063" s="162" t="s">
        <v>2011</v>
      </c>
      <c r="H2063" s="163">
        <v>4.2</v>
      </c>
      <c r="I2063" s="164"/>
      <c r="L2063" s="160"/>
      <c r="M2063" s="165"/>
      <c r="T2063" s="166"/>
      <c r="AT2063" s="161" t="s">
        <v>205</v>
      </c>
      <c r="AU2063" s="161" t="s">
        <v>85</v>
      </c>
      <c r="AV2063" s="13" t="s">
        <v>85</v>
      </c>
      <c r="AW2063" s="13" t="s">
        <v>34</v>
      </c>
      <c r="AX2063" s="13" t="s">
        <v>76</v>
      </c>
      <c r="AY2063" s="161" t="s">
        <v>191</v>
      </c>
    </row>
    <row r="2064" spans="2:65" s="14" customFormat="1">
      <c r="B2064" s="167"/>
      <c r="D2064" s="154" t="s">
        <v>205</v>
      </c>
      <c r="E2064" s="168" t="s">
        <v>1</v>
      </c>
      <c r="F2064" s="169" t="s">
        <v>217</v>
      </c>
      <c r="H2064" s="170">
        <v>4.2</v>
      </c>
      <c r="I2064" s="171"/>
      <c r="L2064" s="167"/>
      <c r="M2064" s="172"/>
      <c r="T2064" s="173"/>
      <c r="AT2064" s="168" t="s">
        <v>205</v>
      </c>
      <c r="AU2064" s="168" t="s">
        <v>85</v>
      </c>
      <c r="AV2064" s="14" t="s">
        <v>200</v>
      </c>
      <c r="AW2064" s="14" t="s">
        <v>34</v>
      </c>
      <c r="AX2064" s="14" t="s">
        <v>83</v>
      </c>
      <c r="AY2064" s="168" t="s">
        <v>191</v>
      </c>
    </row>
    <row r="2065" spans="2:65" s="13" customFormat="1">
      <c r="B2065" s="160"/>
      <c r="D2065" s="154" t="s">
        <v>205</v>
      </c>
      <c r="F2065" s="162" t="s">
        <v>2012</v>
      </c>
      <c r="H2065" s="163">
        <v>4.62</v>
      </c>
      <c r="I2065" s="164"/>
      <c r="L2065" s="160"/>
      <c r="M2065" s="165"/>
      <c r="T2065" s="166"/>
      <c r="AT2065" s="161" t="s">
        <v>205</v>
      </c>
      <c r="AU2065" s="161" t="s">
        <v>85</v>
      </c>
      <c r="AV2065" s="13" t="s">
        <v>85</v>
      </c>
      <c r="AW2065" s="13" t="s">
        <v>4</v>
      </c>
      <c r="AX2065" s="13" t="s">
        <v>83</v>
      </c>
      <c r="AY2065" s="161" t="s">
        <v>191</v>
      </c>
    </row>
    <row r="2066" spans="2:65" s="1" customFormat="1" ht="26.45" customHeight="1">
      <c r="B2066" s="32"/>
      <c r="C2066" s="136" t="s">
        <v>2013</v>
      </c>
      <c r="D2066" s="136" t="s">
        <v>195</v>
      </c>
      <c r="E2066" s="137" t="s">
        <v>2014</v>
      </c>
      <c r="F2066" s="138" t="s">
        <v>2015</v>
      </c>
      <c r="G2066" s="139" t="s">
        <v>289</v>
      </c>
      <c r="H2066" s="140">
        <v>0.94399999999999995</v>
      </c>
      <c r="I2066" s="141"/>
      <c r="J2066" s="142">
        <f>ROUND(I2066*H2066,2)</f>
        <v>0</v>
      </c>
      <c r="K2066" s="138" t="s">
        <v>199</v>
      </c>
      <c r="L2066" s="32"/>
      <c r="M2066" s="143" t="s">
        <v>1</v>
      </c>
      <c r="N2066" s="144" t="s">
        <v>41</v>
      </c>
      <c r="P2066" s="145">
        <f>O2066*H2066</f>
        <v>0</v>
      </c>
      <c r="Q2066" s="145">
        <v>3.8219999999999997E-2</v>
      </c>
      <c r="R2066" s="145">
        <f>Q2066*H2066</f>
        <v>3.6079679999999996E-2</v>
      </c>
      <c r="S2066" s="145">
        <v>0</v>
      </c>
      <c r="T2066" s="146">
        <f>S2066*H2066</f>
        <v>0</v>
      </c>
      <c r="AR2066" s="147" t="s">
        <v>224</v>
      </c>
      <c r="AT2066" s="147" t="s">
        <v>195</v>
      </c>
      <c r="AU2066" s="147" t="s">
        <v>85</v>
      </c>
      <c r="AY2066" s="17" t="s">
        <v>191</v>
      </c>
      <c r="BE2066" s="148">
        <f>IF(N2066="základní",J2066,0)</f>
        <v>0</v>
      </c>
      <c r="BF2066" s="148">
        <f>IF(N2066="snížená",J2066,0)</f>
        <v>0</v>
      </c>
      <c r="BG2066" s="148">
        <f>IF(N2066="zákl. přenesená",J2066,0)</f>
        <v>0</v>
      </c>
      <c r="BH2066" s="148">
        <f>IF(N2066="sníž. přenesená",J2066,0)</f>
        <v>0</v>
      </c>
      <c r="BI2066" s="148">
        <f>IF(N2066="nulová",J2066,0)</f>
        <v>0</v>
      </c>
      <c r="BJ2066" s="17" t="s">
        <v>83</v>
      </c>
      <c r="BK2066" s="148">
        <f>ROUND(I2066*H2066,2)</f>
        <v>0</v>
      </c>
      <c r="BL2066" s="17" t="s">
        <v>224</v>
      </c>
      <c r="BM2066" s="147" t="s">
        <v>2016</v>
      </c>
    </row>
    <row r="2067" spans="2:65" s="1" customFormat="1">
      <c r="B2067" s="32"/>
      <c r="D2067" s="149" t="s">
        <v>203</v>
      </c>
      <c r="F2067" s="150" t="s">
        <v>2017</v>
      </c>
      <c r="I2067" s="151"/>
      <c r="L2067" s="32"/>
      <c r="M2067" s="152"/>
      <c r="T2067" s="56"/>
      <c r="AT2067" s="17" t="s">
        <v>203</v>
      </c>
      <c r="AU2067" s="17" t="s">
        <v>85</v>
      </c>
    </row>
    <row r="2068" spans="2:65" s="1" customFormat="1" ht="26.45" customHeight="1">
      <c r="B2068" s="32"/>
      <c r="C2068" s="181" t="s">
        <v>2018</v>
      </c>
      <c r="D2068" s="181" t="s">
        <v>388</v>
      </c>
      <c r="E2068" s="182" t="s">
        <v>2019</v>
      </c>
      <c r="F2068" s="183" t="s">
        <v>2020</v>
      </c>
      <c r="G2068" s="184" t="s">
        <v>289</v>
      </c>
      <c r="H2068" s="185">
        <v>1.038</v>
      </c>
      <c r="I2068" s="186"/>
      <c r="J2068" s="187">
        <f>ROUND(I2068*H2068,2)</f>
        <v>0</v>
      </c>
      <c r="K2068" s="183" t="s">
        <v>1</v>
      </c>
      <c r="L2068" s="188"/>
      <c r="M2068" s="189" t="s">
        <v>1</v>
      </c>
      <c r="N2068" s="190" t="s">
        <v>41</v>
      </c>
      <c r="P2068" s="145">
        <f>O2068*H2068</f>
        <v>0</v>
      </c>
      <c r="Q2068" s="145">
        <v>2.1999999999999999E-2</v>
      </c>
      <c r="R2068" s="145">
        <f>Q2068*H2068</f>
        <v>2.2835999999999999E-2</v>
      </c>
      <c r="S2068" s="145">
        <v>0</v>
      </c>
      <c r="T2068" s="146">
        <f>S2068*H2068</f>
        <v>0</v>
      </c>
      <c r="AR2068" s="147" t="s">
        <v>414</v>
      </c>
      <c r="AT2068" s="147" t="s">
        <v>388</v>
      </c>
      <c r="AU2068" s="147" t="s">
        <v>85</v>
      </c>
      <c r="AY2068" s="17" t="s">
        <v>191</v>
      </c>
      <c r="BE2068" s="148">
        <f>IF(N2068="základní",J2068,0)</f>
        <v>0</v>
      </c>
      <c r="BF2068" s="148">
        <f>IF(N2068="snížená",J2068,0)</f>
        <v>0</v>
      </c>
      <c r="BG2068" s="148">
        <f>IF(N2068="zákl. přenesená",J2068,0)</f>
        <v>0</v>
      </c>
      <c r="BH2068" s="148">
        <f>IF(N2068="sníž. přenesená",J2068,0)</f>
        <v>0</v>
      </c>
      <c r="BI2068" s="148">
        <f>IF(N2068="nulová",J2068,0)</f>
        <v>0</v>
      </c>
      <c r="BJ2068" s="17" t="s">
        <v>83</v>
      </c>
      <c r="BK2068" s="148">
        <f>ROUND(I2068*H2068,2)</f>
        <v>0</v>
      </c>
      <c r="BL2068" s="17" t="s">
        <v>224</v>
      </c>
      <c r="BM2068" s="147" t="s">
        <v>2021</v>
      </c>
    </row>
    <row r="2069" spans="2:65" s="12" customFormat="1">
      <c r="B2069" s="153"/>
      <c r="D2069" s="154" t="s">
        <v>205</v>
      </c>
      <c r="E2069" s="155" t="s">
        <v>1</v>
      </c>
      <c r="F2069" s="156" t="s">
        <v>347</v>
      </c>
      <c r="H2069" s="155" t="s">
        <v>1</v>
      </c>
      <c r="I2069" s="157"/>
      <c r="L2069" s="153"/>
      <c r="M2069" s="158"/>
      <c r="T2069" s="159"/>
      <c r="AT2069" s="155" t="s">
        <v>205</v>
      </c>
      <c r="AU2069" s="155" t="s">
        <v>85</v>
      </c>
      <c r="AV2069" s="12" t="s">
        <v>83</v>
      </c>
      <c r="AW2069" s="12" t="s">
        <v>34</v>
      </c>
      <c r="AX2069" s="12" t="s">
        <v>76</v>
      </c>
      <c r="AY2069" s="155" t="s">
        <v>191</v>
      </c>
    </row>
    <row r="2070" spans="2:65" s="12" customFormat="1">
      <c r="B2070" s="153"/>
      <c r="D2070" s="154" t="s">
        <v>205</v>
      </c>
      <c r="E2070" s="155" t="s">
        <v>1</v>
      </c>
      <c r="F2070" s="156" t="s">
        <v>207</v>
      </c>
      <c r="H2070" s="155" t="s">
        <v>1</v>
      </c>
      <c r="I2070" s="157"/>
      <c r="L2070" s="153"/>
      <c r="M2070" s="158"/>
      <c r="T2070" s="159"/>
      <c r="AT2070" s="155" t="s">
        <v>205</v>
      </c>
      <c r="AU2070" s="155" t="s">
        <v>85</v>
      </c>
      <c r="AV2070" s="12" t="s">
        <v>83</v>
      </c>
      <c r="AW2070" s="12" t="s">
        <v>34</v>
      </c>
      <c r="AX2070" s="12" t="s">
        <v>76</v>
      </c>
      <c r="AY2070" s="155" t="s">
        <v>191</v>
      </c>
    </row>
    <row r="2071" spans="2:65" s="12" customFormat="1">
      <c r="B2071" s="153"/>
      <c r="D2071" s="154" t="s">
        <v>205</v>
      </c>
      <c r="E2071" s="155" t="s">
        <v>1</v>
      </c>
      <c r="F2071" s="156" t="s">
        <v>208</v>
      </c>
      <c r="H2071" s="155" t="s">
        <v>1</v>
      </c>
      <c r="I2071" s="157"/>
      <c r="L2071" s="153"/>
      <c r="M2071" s="158"/>
      <c r="T2071" s="159"/>
      <c r="AT2071" s="155" t="s">
        <v>205</v>
      </c>
      <c r="AU2071" s="155" t="s">
        <v>85</v>
      </c>
      <c r="AV2071" s="12" t="s">
        <v>83</v>
      </c>
      <c r="AW2071" s="12" t="s">
        <v>34</v>
      </c>
      <c r="AX2071" s="12" t="s">
        <v>76</v>
      </c>
      <c r="AY2071" s="155" t="s">
        <v>191</v>
      </c>
    </row>
    <row r="2072" spans="2:65" s="13" customFormat="1">
      <c r="B2072" s="160"/>
      <c r="D2072" s="154" t="s">
        <v>205</v>
      </c>
      <c r="E2072" s="161" t="s">
        <v>1</v>
      </c>
      <c r="F2072" s="162" t="s">
        <v>1979</v>
      </c>
      <c r="H2072" s="163">
        <v>0.94399999999999995</v>
      </c>
      <c r="I2072" s="164"/>
      <c r="L2072" s="160"/>
      <c r="M2072" s="165"/>
      <c r="T2072" s="166"/>
      <c r="AT2072" s="161" t="s">
        <v>205</v>
      </c>
      <c r="AU2072" s="161" t="s">
        <v>85</v>
      </c>
      <c r="AV2072" s="13" t="s">
        <v>85</v>
      </c>
      <c r="AW2072" s="13" t="s">
        <v>34</v>
      </c>
      <c r="AX2072" s="13" t="s">
        <v>76</v>
      </c>
      <c r="AY2072" s="161" t="s">
        <v>191</v>
      </c>
    </row>
    <row r="2073" spans="2:65" s="14" customFormat="1">
      <c r="B2073" s="167"/>
      <c r="D2073" s="154" t="s">
        <v>205</v>
      </c>
      <c r="E2073" s="168" t="s">
        <v>1</v>
      </c>
      <c r="F2073" s="169" t="s">
        <v>217</v>
      </c>
      <c r="H2073" s="170">
        <v>0.94399999999999995</v>
      </c>
      <c r="I2073" s="171"/>
      <c r="L2073" s="167"/>
      <c r="M2073" s="172"/>
      <c r="T2073" s="173"/>
      <c r="AT2073" s="168" t="s">
        <v>205</v>
      </c>
      <c r="AU2073" s="168" t="s">
        <v>85</v>
      </c>
      <c r="AV2073" s="14" t="s">
        <v>200</v>
      </c>
      <c r="AW2073" s="14" t="s">
        <v>34</v>
      </c>
      <c r="AX2073" s="14" t="s">
        <v>83</v>
      </c>
      <c r="AY2073" s="168" t="s">
        <v>191</v>
      </c>
    </row>
    <row r="2074" spans="2:65" s="13" customFormat="1">
      <c r="B2074" s="160"/>
      <c r="D2074" s="154" t="s">
        <v>205</v>
      </c>
      <c r="F2074" s="162" t="s">
        <v>2022</v>
      </c>
      <c r="H2074" s="163">
        <v>1.038</v>
      </c>
      <c r="I2074" s="164"/>
      <c r="L2074" s="160"/>
      <c r="M2074" s="165"/>
      <c r="T2074" s="166"/>
      <c r="AT2074" s="161" t="s">
        <v>205</v>
      </c>
      <c r="AU2074" s="161" t="s">
        <v>85</v>
      </c>
      <c r="AV2074" s="13" t="s">
        <v>85</v>
      </c>
      <c r="AW2074" s="13" t="s">
        <v>4</v>
      </c>
      <c r="AX2074" s="13" t="s">
        <v>83</v>
      </c>
      <c r="AY2074" s="161" t="s">
        <v>191</v>
      </c>
    </row>
    <row r="2075" spans="2:65" s="1" customFormat="1" ht="36" customHeight="1">
      <c r="B2075" s="32"/>
      <c r="C2075" s="136" t="s">
        <v>2023</v>
      </c>
      <c r="D2075" s="136" t="s">
        <v>195</v>
      </c>
      <c r="E2075" s="137" t="s">
        <v>2024</v>
      </c>
      <c r="F2075" s="138" t="s">
        <v>2025</v>
      </c>
      <c r="G2075" s="139" t="s">
        <v>289</v>
      </c>
      <c r="H2075" s="140">
        <v>9.6</v>
      </c>
      <c r="I2075" s="141"/>
      <c r="J2075" s="142">
        <f>ROUND(I2075*H2075,2)</f>
        <v>0</v>
      </c>
      <c r="K2075" s="138" t="s">
        <v>199</v>
      </c>
      <c r="L2075" s="32"/>
      <c r="M2075" s="143" t="s">
        <v>1</v>
      </c>
      <c r="N2075" s="144" t="s">
        <v>41</v>
      </c>
      <c r="P2075" s="145">
        <f>O2075*H2075</f>
        <v>0</v>
      </c>
      <c r="Q2075" s="145">
        <v>9.0299999999999998E-3</v>
      </c>
      <c r="R2075" s="145">
        <f>Q2075*H2075</f>
        <v>8.6688000000000001E-2</v>
      </c>
      <c r="S2075" s="145">
        <v>0</v>
      </c>
      <c r="T2075" s="146">
        <f>S2075*H2075</f>
        <v>0</v>
      </c>
      <c r="AR2075" s="147" t="s">
        <v>224</v>
      </c>
      <c r="AT2075" s="147" t="s">
        <v>195</v>
      </c>
      <c r="AU2075" s="147" t="s">
        <v>85</v>
      </c>
      <c r="AY2075" s="17" t="s">
        <v>191</v>
      </c>
      <c r="BE2075" s="148">
        <f>IF(N2075="základní",J2075,0)</f>
        <v>0</v>
      </c>
      <c r="BF2075" s="148">
        <f>IF(N2075="snížená",J2075,0)</f>
        <v>0</v>
      </c>
      <c r="BG2075" s="148">
        <f>IF(N2075="zákl. přenesená",J2075,0)</f>
        <v>0</v>
      </c>
      <c r="BH2075" s="148">
        <f>IF(N2075="sníž. přenesená",J2075,0)</f>
        <v>0</v>
      </c>
      <c r="BI2075" s="148">
        <f>IF(N2075="nulová",J2075,0)</f>
        <v>0</v>
      </c>
      <c r="BJ2075" s="17" t="s">
        <v>83</v>
      </c>
      <c r="BK2075" s="148">
        <f>ROUND(I2075*H2075,2)</f>
        <v>0</v>
      </c>
      <c r="BL2075" s="17" t="s">
        <v>224</v>
      </c>
      <c r="BM2075" s="147" t="s">
        <v>2026</v>
      </c>
    </row>
    <row r="2076" spans="2:65" s="1" customFormat="1">
      <c r="B2076" s="32"/>
      <c r="D2076" s="149" t="s">
        <v>203</v>
      </c>
      <c r="F2076" s="150" t="s">
        <v>2027</v>
      </c>
      <c r="I2076" s="151"/>
      <c r="L2076" s="32"/>
      <c r="M2076" s="152"/>
      <c r="T2076" s="56"/>
      <c r="AT2076" s="17" t="s">
        <v>203</v>
      </c>
      <c r="AU2076" s="17" t="s">
        <v>85</v>
      </c>
    </row>
    <row r="2077" spans="2:65" s="1" customFormat="1" ht="40.9" customHeight="1">
      <c r="B2077" s="32"/>
      <c r="C2077" s="181" t="s">
        <v>2028</v>
      </c>
      <c r="D2077" s="181" t="s">
        <v>388</v>
      </c>
      <c r="E2077" s="182" t="s">
        <v>2029</v>
      </c>
      <c r="F2077" s="183" t="s">
        <v>2030</v>
      </c>
      <c r="G2077" s="184" t="s">
        <v>289</v>
      </c>
      <c r="H2077" s="185">
        <v>4.6580000000000004</v>
      </c>
      <c r="I2077" s="186"/>
      <c r="J2077" s="187">
        <f>ROUND(I2077*H2077,2)</f>
        <v>0</v>
      </c>
      <c r="K2077" s="183" t="s">
        <v>1</v>
      </c>
      <c r="L2077" s="188"/>
      <c r="M2077" s="189" t="s">
        <v>1</v>
      </c>
      <c r="N2077" s="190" t="s">
        <v>41</v>
      </c>
      <c r="P2077" s="145">
        <f>O2077*H2077</f>
        <v>0</v>
      </c>
      <c r="Q2077" s="145">
        <v>2.1999999999999999E-2</v>
      </c>
      <c r="R2077" s="145">
        <f>Q2077*H2077</f>
        <v>0.102476</v>
      </c>
      <c r="S2077" s="145">
        <v>0</v>
      </c>
      <c r="T2077" s="146">
        <f>S2077*H2077</f>
        <v>0</v>
      </c>
      <c r="AR2077" s="147" t="s">
        <v>414</v>
      </c>
      <c r="AT2077" s="147" t="s">
        <v>388</v>
      </c>
      <c r="AU2077" s="147" t="s">
        <v>85</v>
      </c>
      <c r="AY2077" s="17" t="s">
        <v>191</v>
      </c>
      <c r="BE2077" s="148">
        <f>IF(N2077="základní",J2077,0)</f>
        <v>0</v>
      </c>
      <c r="BF2077" s="148">
        <f>IF(N2077="snížená",J2077,0)</f>
        <v>0</v>
      </c>
      <c r="BG2077" s="148">
        <f>IF(N2077="zákl. přenesená",J2077,0)</f>
        <v>0</v>
      </c>
      <c r="BH2077" s="148">
        <f>IF(N2077="sníž. přenesená",J2077,0)</f>
        <v>0</v>
      </c>
      <c r="BI2077" s="148">
        <f>IF(N2077="nulová",J2077,0)</f>
        <v>0</v>
      </c>
      <c r="BJ2077" s="17" t="s">
        <v>83</v>
      </c>
      <c r="BK2077" s="148">
        <f>ROUND(I2077*H2077,2)</f>
        <v>0</v>
      </c>
      <c r="BL2077" s="17" t="s">
        <v>224</v>
      </c>
      <c r="BM2077" s="147" t="s">
        <v>2031</v>
      </c>
    </row>
    <row r="2078" spans="2:65" s="12" customFormat="1">
      <c r="B2078" s="153"/>
      <c r="D2078" s="154" t="s">
        <v>205</v>
      </c>
      <c r="E2078" s="155" t="s">
        <v>1</v>
      </c>
      <c r="F2078" s="156" t="s">
        <v>347</v>
      </c>
      <c r="H2078" s="155" t="s">
        <v>1</v>
      </c>
      <c r="I2078" s="157"/>
      <c r="L2078" s="153"/>
      <c r="M2078" s="158"/>
      <c r="T2078" s="159"/>
      <c r="AT2078" s="155" t="s">
        <v>205</v>
      </c>
      <c r="AU2078" s="155" t="s">
        <v>85</v>
      </c>
      <c r="AV2078" s="12" t="s">
        <v>83</v>
      </c>
      <c r="AW2078" s="12" t="s">
        <v>34</v>
      </c>
      <c r="AX2078" s="12" t="s">
        <v>76</v>
      </c>
      <c r="AY2078" s="155" t="s">
        <v>191</v>
      </c>
    </row>
    <row r="2079" spans="2:65" s="12" customFormat="1">
      <c r="B2079" s="153"/>
      <c r="D2079" s="154" t="s">
        <v>205</v>
      </c>
      <c r="E2079" s="155" t="s">
        <v>1</v>
      </c>
      <c r="F2079" s="156" t="s">
        <v>207</v>
      </c>
      <c r="H2079" s="155" t="s">
        <v>1</v>
      </c>
      <c r="I2079" s="157"/>
      <c r="L2079" s="153"/>
      <c r="M2079" s="158"/>
      <c r="T2079" s="159"/>
      <c r="AT2079" s="155" t="s">
        <v>205</v>
      </c>
      <c r="AU2079" s="155" t="s">
        <v>85</v>
      </c>
      <c r="AV2079" s="12" t="s">
        <v>83</v>
      </c>
      <c r="AW2079" s="12" t="s">
        <v>34</v>
      </c>
      <c r="AX2079" s="12" t="s">
        <v>76</v>
      </c>
      <c r="AY2079" s="155" t="s">
        <v>191</v>
      </c>
    </row>
    <row r="2080" spans="2:65" s="12" customFormat="1">
      <c r="B2080" s="153"/>
      <c r="D2080" s="154" t="s">
        <v>205</v>
      </c>
      <c r="E2080" s="155" t="s">
        <v>1</v>
      </c>
      <c r="F2080" s="156" t="s">
        <v>208</v>
      </c>
      <c r="H2080" s="155" t="s">
        <v>1</v>
      </c>
      <c r="I2080" s="157"/>
      <c r="L2080" s="153"/>
      <c r="M2080" s="158"/>
      <c r="T2080" s="159"/>
      <c r="AT2080" s="155" t="s">
        <v>205</v>
      </c>
      <c r="AU2080" s="155" t="s">
        <v>85</v>
      </c>
      <c r="AV2080" s="12" t="s">
        <v>83</v>
      </c>
      <c r="AW2080" s="12" t="s">
        <v>34</v>
      </c>
      <c r="AX2080" s="12" t="s">
        <v>76</v>
      </c>
      <c r="AY2080" s="155" t="s">
        <v>191</v>
      </c>
    </row>
    <row r="2081" spans="2:65" s="12" customFormat="1">
      <c r="B2081" s="153"/>
      <c r="D2081" s="154" t="s">
        <v>205</v>
      </c>
      <c r="E2081" s="155" t="s">
        <v>1</v>
      </c>
      <c r="F2081" s="156" t="s">
        <v>678</v>
      </c>
      <c r="H2081" s="155" t="s">
        <v>1</v>
      </c>
      <c r="I2081" s="157"/>
      <c r="L2081" s="153"/>
      <c r="M2081" s="158"/>
      <c r="T2081" s="159"/>
      <c r="AT2081" s="155" t="s">
        <v>205</v>
      </c>
      <c r="AU2081" s="155" t="s">
        <v>85</v>
      </c>
      <c r="AV2081" s="12" t="s">
        <v>83</v>
      </c>
      <c r="AW2081" s="12" t="s">
        <v>34</v>
      </c>
      <c r="AX2081" s="12" t="s">
        <v>76</v>
      </c>
      <c r="AY2081" s="155" t="s">
        <v>191</v>
      </c>
    </row>
    <row r="2082" spans="2:65" s="13" customFormat="1">
      <c r="B2082" s="160"/>
      <c r="D2082" s="154" t="s">
        <v>205</v>
      </c>
      <c r="E2082" s="161" t="s">
        <v>1</v>
      </c>
      <c r="F2082" s="162" t="s">
        <v>679</v>
      </c>
      <c r="H2082" s="163">
        <v>4.05</v>
      </c>
      <c r="I2082" s="164"/>
      <c r="L2082" s="160"/>
      <c r="M2082" s="165"/>
      <c r="T2082" s="166"/>
      <c r="AT2082" s="161" t="s">
        <v>205</v>
      </c>
      <c r="AU2082" s="161" t="s">
        <v>85</v>
      </c>
      <c r="AV2082" s="13" t="s">
        <v>85</v>
      </c>
      <c r="AW2082" s="13" t="s">
        <v>34</v>
      </c>
      <c r="AX2082" s="13" t="s">
        <v>76</v>
      </c>
      <c r="AY2082" s="161" t="s">
        <v>191</v>
      </c>
    </row>
    <row r="2083" spans="2:65" s="14" customFormat="1">
      <c r="B2083" s="167"/>
      <c r="D2083" s="154" t="s">
        <v>205</v>
      </c>
      <c r="E2083" s="168" t="s">
        <v>1</v>
      </c>
      <c r="F2083" s="169" t="s">
        <v>217</v>
      </c>
      <c r="H2083" s="170">
        <v>4.05</v>
      </c>
      <c r="I2083" s="171"/>
      <c r="L2083" s="167"/>
      <c r="M2083" s="172"/>
      <c r="T2083" s="173"/>
      <c r="AT2083" s="168" t="s">
        <v>205</v>
      </c>
      <c r="AU2083" s="168" t="s">
        <v>85</v>
      </c>
      <c r="AV2083" s="14" t="s">
        <v>200</v>
      </c>
      <c r="AW2083" s="14" t="s">
        <v>34</v>
      </c>
      <c r="AX2083" s="14" t="s">
        <v>83</v>
      </c>
      <c r="AY2083" s="168" t="s">
        <v>191</v>
      </c>
    </row>
    <row r="2084" spans="2:65" s="13" customFormat="1">
      <c r="B2084" s="160"/>
      <c r="D2084" s="154" t="s">
        <v>205</v>
      </c>
      <c r="F2084" s="162" t="s">
        <v>2032</v>
      </c>
      <c r="H2084" s="163">
        <v>4.6580000000000004</v>
      </c>
      <c r="I2084" s="164"/>
      <c r="L2084" s="160"/>
      <c r="M2084" s="165"/>
      <c r="T2084" s="166"/>
      <c r="AT2084" s="161" t="s">
        <v>205</v>
      </c>
      <c r="AU2084" s="161" t="s">
        <v>85</v>
      </c>
      <c r="AV2084" s="13" t="s">
        <v>85</v>
      </c>
      <c r="AW2084" s="13" t="s">
        <v>4</v>
      </c>
      <c r="AX2084" s="13" t="s">
        <v>83</v>
      </c>
      <c r="AY2084" s="161" t="s">
        <v>191</v>
      </c>
    </row>
    <row r="2085" spans="2:65" s="1" customFormat="1" ht="36" customHeight="1">
      <c r="B2085" s="32"/>
      <c r="C2085" s="181" t="s">
        <v>2033</v>
      </c>
      <c r="D2085" s="181" t="s">
        <v>388</v>
      </c>
      <c r="E2085" s="182" t="s">
        <v>2034</v>
      </c>
      <c r="F2085" s="183" t="s">
        <v>2035</v>
      </c>
      <c r="G2085" s="184" t="s">
        <v>289</v>
      </c>
      <c r="H2085" s="185">
        <v>6.383</v>
      </c>
      <c r="I2085" s="186"/>
      <c r="J2085" s="187">
        <f>ROUND(I2085*H2085,2)</f>
        <v>0</v>
      </c>
      <c r="K2085" s="183" t="s">
        <v>1</v>
      </c>
      <c r="L2085" s="188"/>
      <c r="M2085" s="189" t="s">
        <v>1</v>
      </c>
      <c r="N2085" s="190" t="s">
        <v>41</v>
      </c>
      <c r="P2085" s="145">
        <f>O2085*H2085</f>
        <v>0</v>
      </c>
      <c r="Q2085" s="145">
        <v>2.1999999999999999E-2</v>
      </c>
      <c r="R2085" s="145">
        <f>Q2085*H2085</f>
        <v>0.140426</v>
      </c>
      <c r="S2085" s="145">
        <v>0</v>
      </c>
      <c r="T2085" s="146">
        <f>S2085*H2085</f>
        <v>0</v>
      </c>
      <c r="AR2085" s="147" t="s">
        <v>414</v>
      </c>
      <c r="AT2085" s="147" t="s">
        <v>388</v>
      </c>
      <c r="AU2085" s="147" t="s">
        <v>85</v>
      </c>
      <c r="AY2085" s="17" t="s">
        <v>191</v>
      </c>
      <c r="BE2085" s="148">
        <f>IF(N2085="základní",J2085,0)</f>
        <v>0</v>
      </c>
      <c r="BF2085" s="148">
        <f>IF(N2085="snížená",J2085,0)</f>
        <v>0</v>
      </c>
      <c r="BG2085" s="148">
        <f>IF(N2085="zákl. přenesená",J2085,0)</f>
        <v>0</v>
      </c>
      <c r="BH2085" s="148">
        <f>IF(N2085="sníž. přenesená",J2085,0)</f>
        <v>0</v>
      </c>
      <c r="BI2085" s="148">
        <f>IF(N2085="nulová",J2085,0)</f>
        <v>0</v>
      </c>
      <c r="BJ2085" s="17" t="s">
        <v>83</v>
      </c>
      <c r="BK2085" s="148">
        <f>ROUND(I2085*H2085,2)</f>
        <v>0</v>
      </c>
      <c r="BL2085" s="17" t="s">
        <v>224</v>
      </c>
      <c r="BM2085" s="147" t="s">
        <v>2036</v>
      </c>
    </row>
    <row r="2086" spans="2:65" s="12" customFormat="1">
      <c r="B2086" s="153"/>
      <c r="D2086" s="154" t="s">
        <v>205</v>
      </c>
      <c r="E2086" s="155" t="s">
        <v>1</v>
      </c>
      <c r="F2086" s="156" t="s">
        <v>347</v>
      </c>
      <c r="H2086" s="155" t="s">
        <v>1</v>
      </c>
      <c r="I2086" s="157"/>
      <c r="L2086" s="153"/>
      <c r="M2086" s="158"/>
      <c r="T2086" s="159"/>
      <c r="AT2086" s="155" t="s">
        <v>205</v>
      </c>
      <c r="AU2086" s="155" t="s">
        <v>85</v>
      </c>
      <c r="AV2086" s="12" t="s">
        <v>83</v>
      </c>
      <c r="AW2086" s="12" t="s">
        <v>34</v>
      </c>
      <c r="AX2086" s="12" t="s">
        <v>76</v>
      </c>
      <c r="AY2086" s="155" t="s">
        <v>191</v>
      </c>
    </row>
    <row r="2087" spans="2:65" s="12" customFormat="1">
      <c r="B2087" s="153"/>
      <c r="D2087" s="154" t="s">
        <v>205</v>
      </c>
      <c r="E2087" s="155" t="s">
        <v>1</v>
      </c>
      <c r="F2087" s="156" t="s">
        <v>207</v>
      </c>
      <c r="H2087" s="155" t="s">
        <v>1</v>
      </c>
      <c r="I2087" s="157"/>
      <c r="L2087" s="153"/>
      <c r="M2087" s="158"/>
      <c r="T2087" s="159"/>
      <c r="AT2087" s="155" t="s">
        <v>205</v>
      </c>
      <c r="AU2087" s="155" t="s">
        <v>85</v>
      </c>
      <c r="AV2087" s="12" t="s">
        <v>83</v>
      </c>
      <c r="AW2087" s="12" t="s">
        <v>34</v>
      </c>
      <c r="AX2087" s="12" t="s">
        <v>76</v>
      </c>
      <c r="AY2087" s="155" t="s">
        <v>191</v>
      </c>
    </row>
    <row r="2088" spans="2:65" s="12" customFormat="1">
      <c r="B2088" s="153"/>
      <c r="D2088" s="154" t="s">
        <v>205</v>
      </c>
      <c r="E2088" s="155" t="s">
        <v>1</v>
      </c>
      <c r="F2088" s="156" t="s">
        <v>208</v>
      </c>
      <c r="H2088" s="155" t="s">
        <v>1</v>
      </c>
      <c r="I2088" s="157"/>
      <c r="L2088" s="153"/>
      <c r="M2088" s="158"/>
      <c r="T2088" s="159"/>
      <c r="AT2088" s="155" t="s">
        <v>205</v>
      </c>
      <c r="AU2088" s="155" t="s">
        <v>85</v>
      </c>
      <c r="AV2088" s="12" t="s">
        <v>83</v>
      </c>
      <c r="AW2088" s="12" t="s">
        <v>34</v>
      </c>
      <c r="AX2088" s="12" t="s">
        <v>76</v>
      </c>
      <c r="AY2088" s="155" t="s">
        <v>191</v>
      </c>
    </row>
    <row r="2089" spans="2:65" s="12" customFormat="1">
      <c r="B2089" s="153"/>
      <c r="D2089" s="154" t="s">
        <v>205</v>
      </c>
      <c r="E2089" s="155" t="s">
        <v>1</v>
      </c>
      <c r="F2089" s="156" t="s">
        <v>715</v>
      </c>
      <c r="H2089" s="155" t="s">
        <v>1</v>
      </c>
      <c r="I2089" s="157"/>
      <c r="L2089" s="153"/>
      <c r="M2089" s="158"/>
      <c r="T2089" s="159"/>
      <c r="AT2089" s="155" t="s">
        <v>205</v>
      </c>
      <c r="AU2089" s="155" t="s">
        <v>85</v>
      </c>
      <c r="AV2089" s="12" t="s">
        <v>83</v>
      </c>
      <c r="AW2089" s="12" t="s">
        <v>34</v>
      </c>
      <c r="AX2089" s="12" t="s">
        <v>76</v>
      </c>
      <c r="AY2089" s="155" t="s">
        <v>191</v>
      </c>
    </row>
    <row r="2090" spans="2:65" s="13" customFormat="1">
      <c r="B2090" s="160"/>
      <c r="D2090" s="154" t="s">
        <v>205</v>
      </c>
      <c r="E2090" s="161" t="s">
        <v>1</v>
      </c>
      <c r="F2090" s="162" t="s">
        <v>672</v>
      </c>
      <c r="H2090" s="163">
        <v>1.55</v>
      </c>
      <c r="I2090" s="164"/>
      <c r="L2090" s="160"/>
      <c r="M2090" s="165"/>
      <c r="T2090" s="166"/>
      <c r="AT2090" s="161" t="s">
        <v>205</v>
      </c>
      <c r="AU2090" s="161" t="s">
        <v>85</v>
      </c>
      <c r="AV2090" s="13" t="s">
        <v>85</v>
      </c>
      <c r="AW2090" s="13" t="s">
        <v>34</v>
      </c>
      <c r="AX2090" s="13" t="s">
        <v>76</v>
      </c>
      <c r="AY2090" s="161" t="s">
        <v>191</v>
      </c>
    </row>
    <row r="2091" spans="2:65" s="13" customFormat="1">
      <c r="B2091" s="160"/>
      <c r="D2091" s="154" t="s">
        <v>205</v>
      </c>
      <c r="E2091" s="161" t="s">
        <v>1</v>
      </c>
      <c r="F2091" s="162" t="s">
        <v>673</v>
      </c>
      <c r="H2091" s="163">
        <v>2.2000000000000002</v>
      </c>
      <c r="I2091" s="164"/>
      <c r="L2091" s="160"/>
      <c r="M2091" s="165"/>
      <c r="T2091" s="166"/>
      <c r="AT2091" s="161" t="s">
        <v>205</v>
      </c>
      <c r="AU2091" s="161" t="s">
        <v>85</v>
      </c>
      <c r="AV2091" s="13" t="s">
        <v>85</v>
      </c>
      <c r="AW2091" s="13" t="s">
        <v>34</v>
      </c>
      <c r="AX2091" s="13" t="s">
        <v>76</v>
      </c>
      <c r="AY2091" s="161" t="s">
        <v>191</v>
      </c>
    </row>
    <row r="2092" spans="2:65" s="13" customFormat="1">
      <c r="B2092" s="160"/>
      <c r="D2092" s="154" t="s">
        <v>205</v>
      </c>
      <c r="E2092" s="161" t="s">
        <v>1</v>
      </c>
      <c r="F2092" s="162" t="s">
        <v>674</v>
      </c>
      <c r="H2092" s="163">
        <v>1.8</v>
      </c>
      <c r="I2092" s="164"/>
      <c r="L2092" s="160"/>
      <c r="M2092" s="165"/>
      <c r="T2092" s="166"/>
      <c r="AT2092" s="161" t="s">
        <v>205</v>
      </c>
      <c r="AU2092" s="161" t="s">
        <v>85</v>
      </c>
      <c r="AV2092" s="13" t="s">
        <v>85</v>
      </c>
      <c r="AW2092" s="13" t="s">
        <v>34</v>
      </c>
      <c r="AX2092" s="13" t="s">
        <v>76</v>
      </c>
      <c r="AY2092" s="161" t="s">
        <v>191</v>
      </c>
    </row>
    <row r="2093" spans="2:65" s="14" customFormat="1">
      <c r="B2093" s="167"/>
      <c r="D2093" s="154" t="s">
        <v>205</v>
      </c>
      <c r="E2093" s="168" t="s">
        <v>1</v>
      </c>
      <c r="F2093" s="169" t="s">
        <v>217</v>
      </c>
      <c r="H2093" s="170">
        <v>5.55</v>
      </c>
      <c r="I2093" s="171"/>
      <c r="L2093" s="167"/>
      <c r="M2093" s="172"/>
      <c r="T2093" s="173"/>
      <c r="AT2093" s="168" t="s">
        <v>205</v>
      </c>
      <c r="AU2093" s="168" t="s">
        <v>85</v>
      </c>
      <c r="AV2093" s="14" t="s">
        <v>200</v>
      </c>
      <c r="AW2093" s="14" t="s">
        <v>34</v>
      </c>
      <c r="AX2093" s="14" t="s">
        <v>83</v>
      </c>
      <c r="AY2093" s="168" t="s">
        <v>191</v>
      </c>
    </row>
    <row r="2094" spans="2:65" s="13" customFormat="1">
      <c r="B2094" s="160"/>
      <c r="D2094" s="154" t="s">
        <v>205</v>
      </c>
      <c r="F2094" s="162" t="s">
        <v>2037</v>
      </c>
      <c r="H2094" s="163">
        <v>6.383</v>
      </c>
      <c r="I2094" s="164"/>
      <c r="L2094" s="160"/>
      <c r="M2094" s="165"/>
      <c r="T2094" s="166"/>
      <c r="AT2094" s="161" t="s">
        <v>205</v>
      </c>
      <c r="AU2094" s="161" t="s">
        <v>85</v>
      </c>
      <c r="AV2094" s="13" t="s">
        <v>85</v>
      </c>
      <c r="AW2094" s="13" t="s">
        <v>4</v>
      </c>
      <c r="AX2094" s="13" t="s">
        <v>83</v>
      </c>
      <c r="AY2094" s="161" t="s">
        <v>191</v>
      </c>
    </row>
    <row r="2095" spans="2:65" s="1" customFormat="1" ht="36" customHeight="1">
      <c r="B2095" s="32"/>
      <c r="C2095" s="136" t="s">
        <v>2038</v>
      </c>
      <c r="D2095" s="136" t="s">
        <v>195</v>
      </c>
      <c r="E2095" s="137" t="s">
        <v>2039</v>
      </c>
      <c r="F2095" s="138" t="s">
        <v>2040</v>
      </c>
      <c r="G2095" s="139" t="s">
        <v>289</v>
      </c>
      <c r="H2095" s="140">
        <v>4.17</v>
      </c>
      <c r="I2095" s="141"/>
      <c r="J2095" s="142">
        <f>ROUND(I2095*H2095,2)</f>
        <v>0</v>
      </c>
      <c r="K2095" s="138" t="s">
        <v>199</v>
      </c>
      <c r="L2095" s="32"/>
      <c r="M2095" s="143" t="s">
        <v>1</v>
      </c>
      <c r="N2095" s="144" t="s">
        <v>41</v>
      </c>
      <c r="P2095" s="145">
        <f>O2095*H2095</f>
        <v>0</v>
      </c>
      <c r="Q2095" s="145">
        <v>6.0000000000000001E-3</v>
      </c>
      <c r="R2095" s="145">
        <f>Q2095*H2095</f>
        <v>2.5020000000000001E-2</v>
      </c>
      <c r="S2095" s="145">
        <v>0</v>
      </c>
      <c r="T2095" s="146">
        <f>S2095*H2095</f>
        <v>0</v>
      </c>
      <c r="AR2095" s="147" t="s">
        <v>224</v>
      </c>
      <c r="AT2095" s="147" t="s">
        <v>195</v>
      </c>
      <c r="AU2095" s="147" t="s">
        <v>85</v>
      </c>
      <c r="AY2095" s="17" t="s">
        <v>191</v>
      </c>
      <c r="BE2095" s="148">
        <f>IF(N2095="základní",J2095,0)</f>
        <v>0</v>
      </c>
      <c r="BF2095" s="148">
        <f>IF(N2095="snížená",J2095,0)</f>
        <v>0</v>
      </c>
      <c r="BG2095" s="148">
        <f>IF(N2095="zákl. přenesená",J2095,0)</f>
        <v>0</v>
      </c>
      <c r="BH2095" s="148">
        <f>IF(N2095="sníž. přenesená",J2095,0)</f>
        <v>0</v>
      </c>
      <c r="BI2095" s="148">
        <f>IF(N2095="nulová",J2095,0)</f>
        <v>0</v>
      </c>
      <c r="BJ2095" s="17" t="s">
        <v>83</v>
      </c>
      <c r="BK2095" s="148">
        <f>ROUND(I2095*H2095,2)</f>
        <v>0</v>
      </c>
      <c r="BL2095" s="17" t="s">
        <v>224</v>
      </c>
      <c r="BM2095" s="147" t="s">
        <v>2041</v>
      </c>
    </row>
    <row r="2096" spans="2:65" s="1" customFormat="1">
      <c r="B2096" s="32"/>
      <c r="D2096" s="149" t="s">
        <v>203</v>
      </c>
      <c r="F2096" s="150" t="s">
        <v>2042</v>
      </c>
      <c r="I2096" s="151"/>
      <c r="L2096" s="32"/>
      <c r="M2096" s="152"/>
      <c r="T2096" s="56"/>
      <c r="AT2096" s="17" t="s">
        <v>203</v>
      </c>
      <c r="AU2096" s="17" t="s">
        <v>85</v>
      </c>
    </row>
    <row r="2097" spans="2:65" s="1" customFormat="1" ht="36" customHeight="1">
      <c r="B2097" s="32"/>
      <c r="C2097" s="181" t="s">
        <v>2043</v>
      </c>
      <c r="D2097" s="181" t="s">
        <v>388</v>
      </c>
      <c r="E2097" s="182" t="s">
        <v>2044</v>
      </c>
      <c r="F2097" s="183" t="s">
        <v>2045</v>
      </c>
      <c r="G2097" s="184" t="s">
        <v>289</v>
      </c>
      <c r="H2097" s="185">
        <v>4.5869999999999997</v>
      </c>
      <c r="I2097" s="186"/>
      <c r="J2097" s="187">
        <f>ROUND(I2097*H2097,2)</f>
        <v>0</v>
      </c>
      <c r="K2097" s="183" t="s">
        <v>1</v>
      </c>
      <c r="L2097" s="188"/>
      <c r="M2097" s="189" t="s">
        <v>1</v>
      </c>
      <c r="N2097" s="190" t="s">
        <v>41</v>
      </c>
      <c r="P2097" s="145">
        <f>O2097*H2097</f>
        <v>0</v>
      </c>
      <c r="Q2097" s="145">
        <v>2.1999999999999999E-2</v>
      </c>
      <c r="R2097" s="145">
        <f>Q2097*H2097</f>
        <v>0.10091399999999999</v>
      </c>
      <c r="S2097" s="145">
        <v>0</v>
      </c>
      <c r="T2097" s="146">
        <f>S2097*H2097</f>
        <v>0</v>
      </c>
      <c r="AR2097" s="147" t="s">
        <v>414</v>
      </c>
      <c r="AT2097" s="147" t="s">
        <v>388</v>
      </c>
      <c r="AU2097" s="147" t="s">
        <v>85</v>
      </c>
      <c r="AY2097" s="17" t="s">
        <v>191</v>
      </c>
      <c r="BE2097" s="148">
        <f>IF(N2097="základní",J2097,0)</f>
        <v>0</v>
      </c>
      <c r="BF2097" s="148">
        <f>IF(N2097="snížená",J2097,0)</f>
        <v>0</v>
      </c>
      <c r="BG2097" s="148">
        <f>IF(N2097="zákl. přenesená",J2097,0)</f>
        <v>0</v>
      </c>
      <c r="BH2097" s="148">
        <f>IF(N2097="sníž. přenesená",J2097,0)</f>
        <v>0</v>
      </c>
      <c r="BI2097" s="148">
        <f>IF(N2097="nulová",J2097,0)</f>
        <v>0</v>
      </c>
      <c r="BJ2097" s="17" t="s">
        <v>83</v>
      </c>
      <c r="BK2097" s="148">
        <f>ROUND(I2097*H2097,2)</f>
        <v>0</v>
      </c>
      <c r="BL2097" s="17" t="s">
        <v>224</v>
      </c>
      <c r="BM2097" s="147" t="s">
        <v>2046</v>
      </c>
    </row>
    <row r="2098" spans="2:65" s="12" customFormat="1">
      <c r="B2098" s="153"/>
      <c r="D2098" s="154" t="s">
        <v>205</v>
      </c>
      <c r="E2098" s="155" t="s">
        <v>1</v>
      </c>
      <c r="F2098" s="156" t="s">
        <v>347</v>
      </c>
      <c r="H2098" s="155" t="s">
        <v>1</v>
      </c>
      <c r="I2098" s="157"/>
      <c r="L2098" s="153"/>
      <c r="M2098" s="158"/>
      <c r="T2098" s="159"/>
      <c r="AT2098" s="155" t="s">
        <v>205</v>
      </c>
      <c r="AU2098" s="155" t="s">
        <v>85</v>
      </c>
      <c r="AV2098" s="12" t="s">
        <v>83</v>
      </c>
      <c r="AW2098" s="12" t="s">
        <v>34</v>
      </c>
      <c r="AX2098" s="12" t="s">
        <v>76</v>
      </c>
      <c r="AY2098" s="155" t="s">
        <v>191</v>
      </c>
    </row>
    <row r="2099" spans="2:65" s="12" customFormat="1">
      <c r="B2099" s="153"/>
      <c r="D2099" s="154" t="s">
        <v>205</v>
      </c>
      <c r="E2099" s="155" t="s">
        <v>1</v>
      </c>
      <c r="F2099" s="156" t="s">
        <v>207</v>
      </c>
      <c r="H2099" s="155" t="s">
        <v>1</v>
      </c>
      <c r="I2099" s="157"/>
      <c r="L2099" s="153"/>
      <c r="M2099" s="158"/>
      <c r="T2099" s="159"/>
      <c r="AT2099" s="155" t="s">
        <v>205</v>
      </c>
      <c r="AU2099" s="155" t="s">
        <v>85</v>
      </c>
      <c r="AV2099" s="12" t="s">
        <v>83</v>
      </c>
      <c r="AW2099" s="12" t="s">
        <v>34</v>
      </c>
      <c r="AX2099" s="12" t="s">
        <v>76</v>
      </c>
      <c r="AY2099" s="155" t="s">
        <v>191</v>
      </c>
    </row>
    <row r="2100" spans="2:65" s="12" customFormat="1">
      <c r="B2100" s="153"/>
      <c r="D2100" s="154" t="s">
        <v>205</v>
      </c>
      <c r="E2100" s="155" t="s">
        <v>1</v>
      </c>
      <c r="F2100" s="156" t="s">
        <v>208</v>
      </c>
      <c r="H2100" s="155" t="s">
        <v>1</v>
      </c>
      <c r="I2100" s="157"/>
      <c r="L2100" s="153"/>
      <c r="M2100" s="158"/>
      <c r="T2100" s="159"/>
      <c r="AT2100" s="155" t="s">
        <v>205</v>
      </c>
      <c r="AU2100" s="155" t="s">
        <v>85</v>
      </c>
      <c r="AV2100" s="12" t="s">
        <v>83</v>
      </c>
      <c r="AW2100" s="12" t="s">
        <v>34</v>
      </c>
      <c r="AX2100" s="12" t="s">
        <v>76</v>
      </c>
      <c r="AY2100" s="155" t="s">
        <v>191</v>
      </c>
    </row>
    <row r="2101" spans="2:65" s="12" customFormat="1">
      <c r="B2101" s="153"/>
      <c r="D2101" s="154" t="s">
        <v>205</v>
      </c>
      <c r="E2101" s="155" t="s">
        <v>1</v>
      </c>
      <c r="F2101" s="156" t="s">
        <v>675</v>
      </c>
      <c r="H2101" s="155" t="s">
        <v>1</v>
      </c>
      <c r="I2101" s="157"/>
      <c r="L2101" s="153"/>
      <c r="M2101" s="158"/>
      <c r="T2101" s="159"/>
      <c r="AT2101" s="155" t="s">
        <v>205</v>
      </c>
      <c r="AU2101" s="155" t="s">
        <v>85</v>
      </c>
      <c r="AV2101" s="12" t="s">
        <v>83</v>
      </c>
      <c r="AW2101" s="12" t="s">
        <v>34</v>
      </c>
      <c r="AX2101" s="12" t="s">
        <v>76</v>
      </c>
      <c r="AY2101" s="155" t="s">
        <v>191</v>
      </c>
    </row>
    <row r="2102" spans="2:65" s="13" customFormat="1">
      <c r="B2102" s="160"/>
      <c r="D2102" s="154" t="s">
        <v>205</v>
      </c>
      <c r="E2102" s="161" t="s">
        <v>1</v>
      </c>
      <c r="F2102" s="162" t="s">
        <v>676</v>
      </c>
      <c r="H2102" s="163">
        <v>1.52</v>
      </c>
      <c r="I2102" s="164"/>
      <c r="L2102" s="160"/>
      <c r="M2102" s="165"/>
      <c r="T2102" s="166"/>
      <c r="AT2102" s="161" t="s">
        <v>205</v>
      </c>
      <c r="AU2102" s="161" t="s">
        <v>85</v>
      </c>
      <c r="AV2102" s="13" t="s">
        <v>85</v>
      </c>
      <c r="AW2102" s="13" t="s">
        <v>34</v>
      </c>
      <c r="AX2102" s="13" t="s">
        <v>76</v>
      </c>
      <c r="AY2102" s="161" t="s">
        <v>191</v>
      </c>
    </row>
    <row r="2103" spans="2:65" s="13" customFormat="1">
      <c r="B2103" s="160"/>
      <c r="D2103" s="154" t="s">
        <v>205</v>
      </c>
      <c r="E2103" s="161" t="s">
        <v>1</v>
      </c>
      <c r="F2103" s="162" t="s">
        <v>677</v>
      </c>
      <c r="H2103" s="163">
        <v>2.65</v>
      </c>
      <c r="I2103" s="164"/>
      <c r="L2103" s="160"/>
      <c r="M2103" s="165"/>
      <c r="T2103" s="166"/>
      <c r="AT2103" s="161" t="s">
        <v>205</v>
      </c>
      <c r="AU2103" s="161" t="s">
        <v>85</v>
      </c>
      <c r="AV2103" s="13" t="s">
        <v>85</v>
      </c>
      <c r="AW2103" s="13" t="s">
        <v>34</v>
      </c>
      <c r="AX2103" s="13" t="s">
        <v>76</v>
      </c>
      <c r="AY2103" s="161" t="s">
        <v>191</v>
      </c>
    </row>
    <row r="2104" spans="2:65" s="14" customFormat="1">
      <c r="B2104" s="167"/>
      <c r="D2104" s="154" t="s">
        <v>205</v>
      </c>
      <c r="E2104" s="168" t="s">
        <v>1</v>
      </c>
      <c r="F2104" s="169" t="s">
        <v>217</v>
      </c>
      <c r="H2104" s="170">
        <v>4.17</v>
      </c>
      <c r="I2104" s="171"/>
      <c r="L2104" s="167"/>
      <c r="M2104" s="172"/>
      <c r="T2104" s="173"/>
      <c r="AT2104" s="168" t="s">
        <v>205</v>
      </c>
      <c r="AU2104" s="168" t="s">
        <v>85</v>
      </c>
      <c r="AV2104" s="14" t="s">
        <v>200</v>
      </c>
      <c r="AW2104" s="14" t="s">
        <v>34</v>
      </c>
      <c r="AX2104" s="14" t="s">
        <v>83</v>
      </c>
      <c r="AY2104" s="168" t="s">
        <v>191</v>
      </c>
    </row>
    <row r="2105" spans="2:65" s="13" customFormat="1">
      <c r="B2105" s="160"/>
      <c r="D2105" s="154" t="s">
        <v>205</v>
      </c>
      <c r="F2105" s="162" t="s">
        <v>2047</v>
      </c>
      <c r="H2105" s="163">
        <v>4.5869999999999997</v>
      </c>
      <c r="I2105" s="164"/>
      <c r="L2105" s="160"/>
      <c r="M2105" s="165"/>
      <c r="T2105" s="166"/>
      <c r="AT2105" s="161" t="s">
        <v>205</v>
      </c>
      <c r="AU2105" s="161" t="s">
        <v>85</v>
      </c>
      <c r="AV2105" s="13" t="s">
        <v>85</v>
      </c>
      <c r="AW2105" s="13" t="s">
        <v>4</v>
      </c>
      <c r="AX2105" s="13" t="s">
        <v>83</v>
      </c>
      <c r="AY2105" s="161" t="s">
        <v>191</v>
      </c>
    </row>
    <row r="2106" spans="2:65" s="1" customFormat="1" ht="36" customHeight="1">
      <c r="B2106" s="32"/>
      <c r="C2106" s="136" t="s">
        <v>2048</v>
      </c>
      <c r="D2106" s="136" t="s">
        <v>195</v>
      </c>
      <c r="E2106" s="137" t="s">
        <v>2049</v>
      </c>
      <c r="F2106" s="138" t="s">
        <v>2050</v>
      </c>
      <c r="G2106" s="139" t="s">
        <v>289</v>
      </c>
      <c r="H2106" s="140">
        <v>6</v>
      </c>
      <c r="I2106" s="141"/>
      <c r="J2106" s="142">
        <f>ROUND(I2106*H2106,2)</f>
        <v>0</v>
      </c>
      <c r="K2106" s="138" t="s">
        <v>199</v>
      </c>
      <c r="L2106" s="32"/>
      <c r="M2106" s="143" t="s">
        <v>1</v>
      </c>
      <c r="N2106" s="144" t="s">
        <v>41</v>
      </c>
      <c r="P2106" s="145">
        <f>O2106*H2106</f>
        <v>0</v>
      </c>
      <c r="Q2106" s="145">
        <v>5.3800000000000002E-3</v>
      </c>
      <c r="R2106" s="145">
        <f>Q2106*H2106</f>
        <v>3.2280000000000003E-2</v>
      </c>
      <c r="S2106" s="145">
        <v>0</v>
      </c>
      <c r="T2106" s="146">
        <f>S2106*H2106</f>
        <v>0</v>
      </c>
      <c r="AR2106" s="147" t="s">
        <v>224</v>
      </c>
      <c r="AT2106" s="147" t="s">
        <v>195</v>
      </c>
      <c r="AU2106" s="147" t="s">
        <v>85</v>
      </c>
      <c r="AY2106" s="17" t="s">
        <v>191</v>
      </c>
      <c r="BE2106" s="148">
        <f>IF(N2106="základní",J2106,0)</f>
        <v>0</v>
      </c>
      <c r="BF2106" s="148">
        <f>IF(N2106="snížená",J2106,0)</f>
        <v>0</v>
      </c>
      <c r="BG2106" s="148">
        <f>IF(N2106="zákl. přenesená",J2106,0)</f>
        <v>0</v>
      </c>
      <c r="BH2106" s="148">
        <f>IF(N2106="sníž. přenesená",J2106,0)</f>
        <v>0</v>
      </c>
      <c r="BI2106" s="148">
        <f>IF(N2106="nulová",J2106,0)</f>
        <v>0</v>
      </c>
      <c r="BJ2106" s="17" t="s">
        <v>83</v>
      </c>
      <c r="BK2106" s="148">
        <f>ROUND(I2106*H2106,2)</f>
        <v>0</v>
      </c>
      <c r="BL2106" s="17" t="s">
        <v>224</v>
      </c>
      <c r="BM2106" s="147" t="s">
        <v>2051</v>
      </c>
    </row>
    <row r="2107" spans="2:65" s="1" customFormat="1">
      <c r="B2107" s="32"/>
      <c r="D2107" s="149" t="s">
        <v>203</v>
      </c>
      <c r="F2107" s="150" t="s">
        <v>2052</v>
      </c>
      <c r="I2107" s="151"/>
      <c r="L2107" s="32"/>
      <c r="M2107" s="152"/>
      <c r="T2107" s="56"/>
      <c r="AT2107" s="17" t="s">
        <v>203</v>
      </c>
      <c r="AU2107" s="17" t="s">
        <v>85</v>
      </c>
    </row>
    <row r="2108" spans="2:65" s="1" customFormat="1" ht="26.45" customHeight="1">
      <c r="B2108" s="32"/>
      <c r="C2108" s="181" t="s">
        <v>2053</v>
      </c>
      <c r="D2108" s="181" t="s">
        <v>388</v>
      </c>
      <c r="E2108" s="182" t="s">
        <v>2008</v>
      </c>
      <c r="F2108" s="183" t="s">
        <v>2009</v>
      </c>
      <c r="G2108" s="184" t="s">
        <v>403</v>
      </c>
      <c r="H2108" s="185">
        <v>6.6</v>
      </c>
      <c r="I2108" s="186"/>
      <c r="J2108" s="187">
        <f>ROUND(I2108*H2108,2)</f>
        <v>0</v>
      </c>
      <c r="K2108" s="183" t="s">
        <v>1</v>
      </c>
      <c r="L2108" s="188"/>
      <c r="M2108" s="189" t="s">
        <v>1</v>
      </c>
      <c r="N2108" s="190" t="s">
        <v>41</v>
      </c>
      <c r="P2108" s="145">
        <f>O2108*H2108</f>
        <v>0</v>
      </c>
      <c r="Q2108" s="145">
        <v>1.98E-3</v>
      </c>
      <c r="R2108" s="145">
        <f>Q2108*H2108</f>
        <v>1.3068E-2</v>
      </c>
      <c r="S2108" s="145">
        <v>0</v>
      </c>
      <c r="T2108" s="146">
        <f>S2108*H2108</f>
        <v>0</v>
      </c>
      <c r="AR2108" s="147" t="s">
        <v>414</v>
      </c>
      <c r="AT2108" s="147" t="s">
        <v>388</v>
      </c>
      <c r="AU2108" s="147" t="s">
        <v>85</v>
      </c>
      <c r="AY2108" s="17" t="s">
        <v>191</v>
      </c>
      <c r="BE2108" s="148">
        <f>IF(N2108="základní",J2108,0)</f>
        <v>0</v>
      </c>
      <c r="BF2108" s="148">
        <f>IF(N2108="snížená",J2108,0)</f>
        <v>0</v>
      </c>
      <c r="BG2108" s="148">
        <f>IF(N2108="zákl. přenesená",J2108,0)</f>
        <v>0</v>
      </c>
      <c r="BH2108" s="148">
        <f>IF(N2108="sníž. přenesená",J2108,0)</f>
        <v>0</v>
      </c>
      <c r="BI2108" s="148">
        <f>IF(N2108="nulová",J2108,0)</f>
        <v>0</v>
      </c>
      <c r="BJ2108" s="17" t="s">
        <v>83</v>
      </c>
      <c r="BK2108" s="148">
        <f>ROUND(I2108*H2108,2)</f>
        <v>0</v>
      </c>
      <c r="BL2108" s="17" t="s">
        <v>224</v>
      </c>
      <c r="BM2108" s="147" t="s">
        <v>2054</v>
      </c>
    </row>
    <row r="2109" spans="2:65" s="12" customFormat="1">
      <c r="B2109" s="153"/>
      <c r="D2109" s="154" t="s">
        <v>205</v>
      </c>
      <c r="E2109" s="155" t="s">
        <v>1</v>
      </c>
      <c r="F2109" s="156" t="s">
        <v>347</v>
      </c>
      <c r="H2109" s="155" t="s">
        <v>1</v>
      </c>
      <c r="I2109" s="157"/>
      <c r="L2109" s="153"/>
      <c r="M2109" s="158"/>
      <c r="T2109" s="159"/>
      <c r="AT2109" s="155" t="s">
        <v>205</v>
      </c>
      <c r="AU2109" s="155" t="s">
        <v>85</v>
      </c>
      <c r="AV2109" s="12" t="s">
        <v>83</v>
      </c>
      <c r="AW2109" s="12" t="s">
        <v>34</v>
      </c>
      <c r="AX2109" s="12" t="s">
        <v>76</v>
      </c>
      <c r="AY2109" s="155" t="s">
        <v>191</v>
      </c>
    </row>
    <row r="2110" spans="2:65" s="12" customFormat="1">
      <c r="B2110" s="153"/>
      <c r="D2110" s="154" t="s">
        <v>205</v>
      </c>
      <c r="E2110" s="155" t="s">
        <v>1</v>
      </c>
      <c r="F2110" s="156" t="s">
        <v>207</v>
      </c>
      <c r="H2110" s="155" t="s">
        <v>1</v>
      </c>
      <c r="I2110" s="157"/>
      <c r="L2110" s="153"/>
      <c r="M2110" s="158"/>
      <c r="T2110" s="159"/>
      <c r="AT2110" s="155" t="s">
        <v>205</v>
      </c>
      <c r="AU2110" s="155" t="s">
        <v>85</v>
      </c>
      <c r="AV2110" s="12" t="s">
        <v>83</v>
      </c>
      <c r="AW2110" s="12" t="s">
        <v>34</v>
      </c>
      <c r="AX2110" s="12" t="s">
        <v>76</v>
      </c>
      <c r="AY2110" s="155" t="s">
        <v>191</v>
      </c>
    </row>
    <row r="2111" spans="2:65" s="12" customFormat="1">
      <c r="B2111" s="153"/>
      <c r="D2111" s="154" t="s">
        <v>205</v>
      </c>
      <c r="E2111" s="155" t="s">
        <v>1</v>
      </c>
      <c r="F2111" s="156" t="s">
        <v>208</v>
      </c>
      <c r="H2111" s="155" t="s">
        <v>1</v>
      </c>
      <c r="I2111" s="157"/>
      <c r="L2111" s="153"/>
      <c r="M2111" s="158"/>
      <c r="T2111" s="159"/>
      <c r="AT2111" s="155" t="s">
        <v>205</v>
      </c>
      <c r="AU2111" s="155" t="s">
        <v>85</v>
      </c>
      <c r="AV2111" s="12" t="s">
        <v>83</v>
      </c>
      <c r="AW2111" s="12" t="s">
        <v>34</v>
      </c>
      <c r="AX2111" s="12" t="s">
        <v>76</v>
      </c>
      <c r="AY2111" s="155" t="s">
        <v>191</v>
      </c>
    </row>
    <row r="2112" spans="2:65" s="12" customFormat="1">
      <c r="B2112" s="153"/>
      <c r="D2112" s="154" t="s">
        <v>205</v>
      </c>
      <c r="E2112" s="155" t="s">
        <v>1</v>
      </c>
      <c r="F2112" s="156" t="s">
        <v>702</v>
      </c>
      <c r="H2112" s="155" t="s">
        <v>1</v>
      </c>
      <c r="I2112" s="157"/>
      <c r="L2112" s="153"/>
      <c r="M2112" s="158"/>
      <c r="T2112" s="159"/>
      <c r="AT2112" s="155" t="s">
        <v>205</v>
      </c>
      <c r="AU2112" s="155" t="s">
        <v>85</v>
      </c>
      <c r="AV2112" s="12" t="s">
        <v>83</v>
      </c>
      <c r="AW2112" s="12" t="s">
        <v>34</v>
      </c>
      <c r="AX2112" s="12" t="s">
        <v>76</v>
      </c>
      <c r="AY2112" s="155" t="s">
        <v>191</v>
      </c>
    </row>
    <row r="2113" spans="2:65" s="13" customFormat="1">
      <c r="B2113" s="160"/>
      <c r="D2113" s="154" t="s">
        <v>205</v>
      </c>
      <c r="E2113" s="161" t="s">
        <v>1</v>
      </c>
      <c r="F2113" s="162" t="s">
        <v>703</v>
      </c>
      <c r="H2113" s="163">
        <v>6</v>
      </c>
      <c r="I2113" s="164"/>
      <c r="L2113" s="160"/>
      <c r="M2113" s="165"/>
      <c r="T2113" s="166"/>
      <c r="AT2113" s="161" t="s">
        <v>205</v>
      </c>
      <c r="AU2113" s="161" t="s">
        <v>85</v>
      </c>
      <c r="AV2113" s="13" t="s">
        <v>85</v>
      </c>
      <c r="AW2113" s="13" t="s">
        <v>34</v>
      </c>
      <c r="AX2113" s="13" t="s">
        <v>76</v>
      </c>
      <c r="AY2113" s="161" t="s">
        <v>191</v>
      </c>
    </row>
    <row r="2114" spans="2:65" s="14" customFormat="1">
      <c r="B2114" s="167"/>
      <c r="D2114" s="154" t="s">
        <v>205</v>
      </c>
      <c r="E2114" s="168" t="s">
        <v>1</v>
      </c>
      <c r="F2114" s="169" t="s">
        <v>217</v>
      </c>
      <c r="H2114" s="170">
        <v>6</v>
      </c>
      <c r="I2114" s="171"/>
      <c r="L2114" s="167"/>
      <c r="M2114" s="172"/>
      <c r="T2114" s="173"/>
      <c r="AT2114" s="168" t="s">
        <v>205</v>
      </c>
      <c r="AU2114" s="168" t="s">
        <v>85</v>
      </c>
      <c r="AV2114" s="14" t="s">
        <v>200</v>
      </c>
      <c r="AW2114" s="14" t="s">
        <v>34</v>
      </c>
      <c r="AX2114" s="14" t="s">
        <v>83</v>
      </c>
      <c r="AY2114" s="168" t="s">
        <v>191</v>
      </c>
    </row>
    <row r="2115" spans="2:65" s="13" customFormat="1">
      <c r="B2115" s="160"/>
      <c r="D2115" s="154" t="s">
        <v>205</v>
      </c>
      <c r="F2115" s="162" t="s">
        <v>2055</v>
      </c>
      <c r="H2115" s="163">
        <v>6.6</v>
      </c>
      <c r="I2115" s="164"/>
      <c r="L2115" s="160"/>
      <c r="M2115" s="165"/>
      <c r="T2115" s="166"/>
      <c r="AT2115" s="161" t="s">
        <v>205</v>
      </c>
      <c r="AU2115" s="161" t="s">
        <v>85</v>
      </c>
      <c r="AV2115" s="13" t="s">
        <v>85</v>
      </c>
      <c r="AW2115" s="13" t="s">
        <v>4</v>
      </c>
      <c r="AX2115" s="13" t="s">
        <v>83</v>
      </c>
      <c r="AY2115" s="161" t="s">
        <v>191</v>
      </c>
    </row>
    <row r="2116" spans="2:65" s="1" customFormat="1" ht="26.45" customHeight="1">
      <c r="B2116" s="32"/>
      <c r="C2116" s="136" t="s">
        <v>2056</v>
      </c>
      <c r="D2116" s="136" t="s">
        <v>195</v>
      </c>
      <c r="E2116" s="137" t="s">
        <v>2057</v>
      </c>
      <c r="F2116" s="138" t="s">
        <v>2058</v>
      </c>
      <c r="G2116" s="139" t="s">
        <v>289</v>
      </c>
      <c r="H2116" s="140">
        <v>0.94399999999999995</v>
      </c>
      <c r="I2116" s="141"/>
      <c r="J2116" s="142">
        <f>ROUND(I2116*H2116,2)</f>
        <v>0</v>
      </c>
      <c r="K2116" s="138" t="s">
        <v>199</v>
      </c>
      <c r="L2116" s="32"/>
      <c r="M2116" s="143" t="s">
        <v>1</v>
      </c>
      <c r="N2116" s="144" t="s">
        <v>41</v>
      </c>
      <c r="P2116" s="145">
        <f>O2116*H2116</f>
        <v>0</v>
      </c>
      <c r="Q2116" s="145">
        <v>0</v>
      </c>
      <c r="R2116" s="145">
        <f>Q2116*H2116</f>
        <v>0</v>
      </c>
      <c r="S2116" s="145">
        <v>0</v>
      </c>
      <c r="T2116" s="146">
        <f>S2116*H2116</f>
        <v>0</v>
      </c>
      <c r="AR2116" s="147" t="s">
        <v>224</v>
      </c>
      <c r="AT2116" s="147" t="s">
        <v>195</v>
      </c>
      <c r="AU2116" s="147" t="s">
        <v>85</v>
      </c>
      <c r="AY2116" s="17" t="s">
        <v>191</v>
      </c>
      <c r="BE2116" s="148">
        <f>IF(N2116="základní",J2116,0)</f>
        <v>0</v>
      </c>
      <c r="BF2116" s="148">
        <f>IF(N2116="snížená",J2116,0)</f>
        <v>0</v>
      </c>
      <c r="BG2116" s="148">
        <f>IF(N2116="zákl. přenesená",J2116,0)</f>
        <v>0</v>
      </c>
      <c r="BH2116" s="148">
        <f>IF(N2116="sníž. přenesená",J2116,0)</f>
        <v>0</v>
      </c>
      <c r="BI2116" s="148">
        <f>IF(N2116="nulová",J2116,0)</f>
        <v>0</v>
      </c>
      <c r="BJ2116" s="17" t="s">
        <v>83</v>
      </c>
      <c r="BK2116" s="148">
        <f>ROUND(I2116*H2116,2)</f>
        <v>0</v>
      </c>
      <c r="BL2116" s="17" t="s">
        <v>224</v>
      </c>
      <c r="BM2116" s="147" t="s">
        <v>2059</v>
      </c>
    </row>
    <row r="2117" spans="2:65" s="1" customFormat="1">
      <c r="B2117" s="32"/>
      <c r="D2117" s="149" t="s">
        <v>203</v>
      </c>
      <c r="F2117" s="150" t="s">
        <v>2060</v>
      </c>
      <c r="I2117" s="151"/>
      <c r="L2117" s="32"/>
      <c r="M2117" s="152"/>
      <c r="T2117" s="56"/>
      <c r="AT2117" s="17" t="s">
        <v>203</v>
      </c>
      <c r="AU2117" s="17" t="s">
        <v>85</v>
      </c>
    </row>
    <row r="2118" spans="2:65" s="13" customFormat="1">
      <c r="B2118" s="160"/>
      <c r="D2118" s="154" t="s">
        <v>205</v>
      </c>
      <c r="E2118" s="161" t="s">
        <v>1</v>
      </c>
      <c r="F2118" s="162" t="s">
        <v>2061</v>
      </c>
      <c r="H2118" s="163">
        <v>0.94399999999999995</v>
      </c>
      <c r="I2118" s="164"/>
      <c r="L2118" s="160"/>
      <c r="M2118" s="165"/>
      <c r="T2118" s="166"/>
      <c r="AT2118" s="161" t="s">
        <v>205</v>
      </c>
      <c r="AU2118" s="161" t="s">
        <v>85</v>
      </c>
      <c r="AV2118" s="13" t="s">
        <v>85</v>
      </c>
      <c r="AW2118" s="13" t="s">
        <v>34</v>
      </c>
      <c r="AX2118" s="13" t="s">
        <v>76</v>
      </c>
      <c r="AY2118" s="161" t="s">
        <v>191</v>
      </c>
    </row>
    <row r="2119" spans="2:65" s="14" customFormat="1">
      <c r="B2119" s="167"/>
      <c r="D2119" s="154" t="s">
        <v>205</v>
      </c>
      <c r="E2119" s="168" t="s">
        <v>1</v>
      </c>
      <c r="F2119" s="169" t="s">
        <v>217</v>
      </c>
      <c r="H2119" s="170">
        <v>0.94399999999999995</v>
      </c>
      <c r="I2119" s="171"/>
      <c r="L2119" s="167"/>
      <c r="M2119" s="172"/>
      <c r="T2119" s="173"/>
      <c r="AT2119" s="168" t="s">
        <v>205</v>
      </c>
      <c r="AU2119" s="168" t="s">
        <v>85</v>
      </c>
      <c r="AV2119" s="14" t="s">
        <v>200</v>
      </c>
      <c r="AW2119" s="14" t="s">
        <v>34</v>
      </c>
      <c r="AX2119" s="14" t="s">
        <v>83</v>
      </c>
      <c r="AY2119" s="168" t="s">
        <v>191</v>
      </c>
    </row>
    <row r="2120" spans="2:65" s="1" customFormat="1" ht="26.45" customHeight="1">
      <c r="B2120" s="32"/>
      <c r="C2120" s="136" t="s">
        <v>2062</v>
      </c>
      <c r="D2120" s="136" t="s">
        <v>195</v>
      </c>
      <c r="E2120" s="137" t="s">
        <v>2063</v>
      </c>
      <c r="F2120" s="138" t="s">
        <v>2064</v>
      </c>
      <c r="G2120" s="139" t="s">
        <v>289</v>
      </c>
      <c r="H2120" s="140">
        <v>8.2200000000000006</v>
      </c>
      <c r="I2120" s="141"/>
      <c r="J2120" s="142">
        <f>ROUND(I2120*H2120,2)</f>
        <v>0</v>
      </c>
      <c r="K2120" s="138" t="s">
        <v>199</v>
      </c>
      <c r="L2120" s="32"/>
      <c r="M2120" s="143" t="s">
        <v>1</v>
      </c>
      <c r="N2120" s="144" t="s">
        <v>41</v>
      </c>
      <c r="P2120" s="145">
        <f>O2120*H2120</f>
        <v>0</v>
      </c>
      <c r="Q2120" s="145">
        <v>1.5E-3</v>
      </c>
      <c r="R2120" s="145">
        <f>Q2120*H2120</f>
        <v>1.2330000000000001E-2</v>
      </c>
      <c r="S2120" s="145">
        <v>0</v>
      </c>
      <c r="T2120" s="146">
        <f>S2120*H2120</f>
        <v>0</v>
      </c>
      <c r="AR2120" s="147" t="s">
        <v>224</v>
      </c>
      <c r="AT2120" s="147" t="s">
        <v>195</v>
      </c>
      <c r="AU2120" s="147" t="s">
        <v>85</v>
      </c>
      <c r="AY2120" s="17" t="s">
        <v>191</v>
      </c>
      <c r="BE2120" s="148">
        <f>IF(N2120="základní",J2120,0)</f>
        <v>0</v>
      </c>
      <c r="BF2120" s="148">
        <f>IF(N2120="snížená",J2120,0)</f>
        <v>0</v>
      </c>
      <c r="BG2120" s="148">
        <f>IF(N2120="zákl. přenesená",J2120,0)</f>
        <v>0</v>
      </c>
      <c r="BH2120" s="148">
        <f>IF(N2120="sníž. přenesená",J2120,0)</f>
        <v>0</v>
      </c>
      <c r="BI2120" s="148">
        <f>IF(N2120="nulová",J2120,0)</f>
        <v>0</v>
      </c>
      <c r="BJ2120" s="17" t="s">
        <v>83</v>
      </c>
      <c r="BK2120" s="148">
        <f>ROUND(I2120*H2120,2)</f>
        <v>0</v>
      </c>
      <c r="BL2120" s="17" t="s">
        <v>224</v>
      </c>
      <c r="BM2120" s="147" t="s">
        <v>2065</v>
      </c>
    </row>
    <row r="2121" spans="2:65" s="1" customFormat="1">
      <c r="B2121" s="32"/>
      <c r="D2121" s="149" t="s">
        <v>203</v>
      </c>
      <c r="F2121" s="150" t="s">
        <v>2066</v>
      </c>
      <c r="I2121" s="151"/>
      <c r="L2121" s="32"/>
      <c r="M2121" s="152"/>
      <c r="T2121" s="56"/>
      <c r="AT2121" s="17" t="s">
        <v>203</v>
      </c>
      <c r="AU2121" s="17" t="s">
        <v>85</v>
      </c>
    </row>
    <row r="2122" spans="2:65" s="12" customFormat="1">
      <c r="B2122" s="153"/>
      <c r="D2122" s="154" t="s">
        <v>205</v>
      </c>
      <c r="E2122" s="155" t="s">
        <v>1</v>
      </c>
      <c r="F2122" s="156" t="s">
        <v>347</v>
      </c>
      <c r="H2122" s="155" t="s">
        <v>1</v>
      </c>
      <c r="I2122" s="157"/>
      <c r="L2122" s="153"/>
      <c r="M2122" s="158"/>
      <c r="T2122" s="159"/>
      <c r="AT2122" s="155" t="s">
        <v>205</v>
      </c>
      <c r="AU2122" s="155" t="s">
        <v>85</v>
      </c>
      <c r="AV2122" s="12" t="s">
        <v>83</v>
      </c>
      <c r="AW2122" s="12" t="s">
        <v>34</v>
      </c>
      <c r="AX2122" s="12" t="s">
        <v>76</v>
      </c>
      <c r="AY2122" s="155" t="s">
        <v>191</v>
      </c>
    </row>
    <row r="2123" spans="2:65" s="12" customFormat="1">
      <c r="B2123" s="153"/>
      <c r="D2123" s="154" t="s">
        <v>205</v>
      </c>
      <c r="E2123" s="155" t="s">
        <v>1</v>
      </c>
      <c r="F2123" s="156" t="s">
        <v>207</v>
      </c>
      <c r="H2123" s="155" t="s">
        <v>1</v>
      </c>
      <c r="I2123" s="157"/>
      <c r="L2123" s="153"/>
      <c r="M2123" s="158"/>
      <c r="T2123" s="159"/>
      <c r="AT2123" s="155" t="s">
        <v>205</v>
      </c>
      <c r="AU2123" s="155" t="s">
        <v>85</v>
      </c>
      <c r="AV2123" s="12" t="s">
        <v>83</v>
      </c>
      <c r="AW2123" s="12" t="s">
        <v>34</v>
      </c>
      <c r="AX2123" s="12" t="s">
        <v>76</v>
      </c>
      <c r="AY2123" s="155" t="s">
        <v>191</v>
      </c>
    </row>
    <row r="2124" spans="2:65" s="12" customFormat="1">
      <c r="B2124" s="153"/>
      <c r="D2124" s="154" t="s">
        <v>205</v>
      </c>
      <c r="E2124" s="155" t="s">
        <v>1</v>
      </c>
      <c r="F2124" s="156" t="s">
        <v>208</v>
      </c>
      <c r="H2124" s="155" t="s">
        <v>1</v>
      </c>
      <c r="I2124" s="157"/>
      <c r="L2124" s="153"/>
      <c r="M2124" s="158"/>
      <c r="T2124" s="159"/>
      <c r="AT2124" s="155" t="s">
        <v>205</v>
      </c>
      <c r="AU2124" s="155" t="s">
        <v>85</v>
      </c>
      <c r="AV2124" s="12" t="s">
        <v>83</v>
      </c>
      <c r="AW2124" s="12" t="s">
        <v>34</v>
      </c>
      <c r="AX2124" s="12" t="s">
        <v>76</v>
      </c>
      <c r="AY2124" s="155" t="s">
        <v>191</v>
      </c>
    </row>
    <row r="2125" spans="2:65" s="12" customFormat="1">
      <c r="B2125" s="153"/>
      <c r="D2125" s="154" t="s">
        <v>205</v>
      </c>
      <c r="E2125" s="155" t="s">
        <v>1</v>
      </c>
      <c r="F2125" s="156" t="s">
        <v>2067</v>
      </c>
      <c r="H2125" s="155" t="s">
        <v>1</v>
      </c>
      <c r="I2125" s="157"/>
      <c r="L2125" s="153"/>
      <c r="M2125" s="158"/>
      <c r="T2125" s="159"/>
      <c r="AT2125" s="155" t="s">
        <v>205</v>
      </c>
      <c r="AU2125" s="155" t="s">
        <v>85</v>
      </c>
      <c r="AV2125" s="12" t="s">
        <v>83</v>
      </c>
      <c r="AW2125" s="12" t="s">
        <v>34</v>
      </c>
      <c r="AX2125" s="12" t="s">
        <v>76</v>
      </c>
      <c r="AY2125" s="155" t="s">
        <v>191</v>
      </c>
    </row>
    <row r="2126" spans="2:65" s="12" customFormat="1">
      <c r="B2126" s="153"/>
      <c r="D2126" s="154" t="s">
        <v>205</v>
      </c>
      <c r="E2126" s="155" t="s">
        <v>1</v>
      </c>
      <c r="F2126" s="156" t="s">
        <v>675</v>
      </c>
      <c r="H2126" s="155" t="s">
        <v>1</v>
      </c>
      <c r="I2126" s="157"/>
      <c r="L2126" s="153"/>
      <c r="M2126" s="158"/>
      <c r="T2126" s="159"/>
      <c r="AT2126" s="155" t="s">
        <v>205</v>
      </c>
      <c r="AU2126" s="155" t="s">
        <v>85</v>
      </c>
      <c r="AV2126" s="12" t="s">
        <v>83</v>
      </c>
      <c r="AW2126" s="12" t="s">
        <v>34</v>
      </c>
      <c r="AX2126" s="12" t="s">
        <v>76</v>
      </c>
      <c r="AY2126" s="155" t="s">
        <v>191</v>
      </c>
    </row>
    <row r="2127" spans="2:65" s="13" customFormat="1">
      <c r="B2127" s="160"/>
      <c r="D2127" s="154" t="s">
        <v>205</v>
      </c>
      <c r="E2127" s="161" t="s">
        <v>1</v>
      </c>
      <c r="F2127" s="162" t="s">
        <v>676</v>
      </c>
      <c r="H2127" s="163">
        <v>1.52</v>
      </c>
      <c r="I2127" s="164"/>
      <c r="L2127" s="160"/>
      <c r="M2127" s="165"/>
      <c r="T2127" s="166"/>
      <c r="AT2127" s="161" t="s">
        <v>205</v>
      </c>
      <c r="AU2127" s="161" t="s">
        <v>85</v>
      </c>
      <c r="AV2127" s="13" t="s">
        <v>85</v>
      </c>
      <c r="AW2127" s="13" t="s">
        <v>34</v>
      </c>
      <c r="AX2127" s="13" t="s">
        <v>76</v>
      </c>
      <c r="AY2127" s="161" t="s">
        <v>191</v>
      </c>
    </row>
    <row r="2128" spans="2:65" s="13" customFormat="1">
      <c r="B2128" s="160"/>
      <c r="D2128" s="154" t="s">
        <v>205</v>
      </c>
      <c r="E2128" s="161" t="s">
        <v>1</v>
      </c>
      <c r="F2128" s="162" t="s">
        <v>677</v>
      </c>
      <c r="H2128" s="163">
        <v>2.65</v>
      </c>
      <c r="I2128" s="164"/>
      <c r="L2128" s="160"/>
      <c r="M2128" s="165"/>
      <c r="T2128" s="166"/>
      <c r="AT2128" s="161" t="s">
        <v>205</v>
      </c>
      <c r="AU2128" s="161" t="s">
        <v>85</v>
      </c>
      <c r="AV2128" s="13" t="s">
        <v>85</v>
      </c>
      <c r="AW2128" s="13" t="s">
        <v>34</v>
      </c>
      <c r="AX2128" s="13" t="s">
        <v>76</v>
      </c>
      <c r="AY2128" s="161" t="s">
        <v>191</v>
      </c>
    </row>
    <row r="2129" spans="2:65" s="15" customFormat="1">
      <c r="B2129" s="174"/>
      <c r="D2129" s="154" t="s">
        <v>205</v>
      </c>
      <c r="E2129" s="175" t="s">
        <v>1</v>
      </c>
      <c r="F2129" s="176" t="s">
        <v>274</v>
      </c>
      <c r="H2129" s="177">
        <v>4.17</v>
      </c>
      <c r="I2129" s="178"/>
      <c r="L2129" s="174"/>
      <c r="M2129" s="179"/>
      <c r="T2129" s="180"/>
      <c r="AT2129" s="175" t="s">
        <v>205</v>
      </c>
      <c r="AU2129" s="175" t="s">
        <v>85</v>
      </c>
      <c r="AV2129" s="15" t="s">
        <v>201</v>
      </c>
      <c r="AW2129" s="15" t="s">
        <v>34</v>
      </c>
      <c r="AX2129" s="15" t="s">
        <v>76</v>
      </c>
      <c r="AY2129" s="175" t="s">
        <v>191</v>
      </c>
    </row>
    <row r="2130" spans="2:65" s="12" customFormat="1">
      <c r="B2130" s="153"/>
      <c r="D2130" s="154" t="s">
        <v>205</v>
      </c>
      <c r="E2130" s="155" t="s">
        <v>1</v>
      </c>
      <c r="F2130" s="156" t="s">
        <v>636</v>
      </c>
      <c r="H2130" s="155" t="s">
        <v>1</v>
      </c>
      <c r="I2130" s="157"/>
      <c r="L2130" s="153"/>
      <c r="M2130" s="158"/>
      <c r="T2130" s="159"/>
      <c r="AT2130" s="155" t="s">
        <v>205</v>
      </c>
      <c r="AU2130" s="155" t="s">
        <v>85</v>
      </c>
      <c r="AV2130" s="12" t="s">
        <v>83</v>
      </c>
      <c r="AW2130" s="12" t="s">
        <v>34</v>
      </c>
      <c r="AX2130" s="12" t="s">
        <v>76</v>
      </c>
      <c r="AY2130" s="155" t="s">
        <v>191</v>
      </c>
    </row>
    <row r="2131" spans="2:65" s="12" customFormat="1">
      <c r="B2131" s="153"/>
      <c r="D2131" s="154" t="s">
        <v>205</v>
      </c>
      <c r="E2131" s="155" t="s">
        <v>1</v>
      </c>
      <c r="F2131" s="156" t="s">
        <v>208</v>
      </c>
      <c r="H2131" s="155" t="s">
        <v>1</v>
      </c>
      <c r="I2131" s="157"/>
      <c r="L2131" s="153"/>
      <c r="M2131" s="158"/>
      <c r="T2131" s="159"/>
      <c r="AT2131" s="155" t="s">
        <v>205</v>
      </c>
      <c r="AU2131" s="155" t="s">
        <v>85</v>
      </c>
      <c r="AV2131" s="12" t="s">
        <v>83</v>
      </c>
      <c r="AW2131" s="12" t="s">
        <v>34</v>
      </c>
      <c r="AX2131" s="12" t="s">
        <v>76</v>
      </c>
      <c r="AY2131" s="155" t="s">
        <v>191</v>
      </c>
    </row>
    <row r="2132" spans="2:65" s="12" customFormat="1">
      <c r="B2132" s="153"/>
      <c r="D2132" s="154" t="s">
        <v>205</v>
      </c>
      <c r="E2132" s="155" t="s">
        <v>1</v>
      </c>
      <c r="F2132" s="156" t="s">
        <v>678</v>
      </c>
      <c r="H2132" s="155" t="s">
        <v>1</v>
      </c>
      <c r="I2132" s="157"/>
      <c r="L2132" s="153"/>
      <c r="M2132" s="158"/>
      <c r="T2132" s="159"/>
      <c r="AT2132" s="155" t="s">
        <v>205</v>
      </c>
      <c r="AU2132" s="155" t="s">
        <v>85</v>
      </c>
      <c r="AV2132" s="12" t="s">
        <v>83</v>
      </c>
      <c r="AW2132" s="12" t="s">
        <v>34</v>
      </c>
      <c r="AX2132" s="12" t="s">
        <v>76</v>
      </c>
      <c r="AY2132" s="155" t="s">
        <v>191</v>
      </c>
    </row>
    <row r="2133" spans="2:65" s="13" customFormat="1">
      <c r="B2133" s="160"/>
      <c r="D2133" s="154" t="s">
        <v>205</v>
      </c>
      <c r="E2133" s="161" t="s">
        <v>1</v>
      </c>
      <c r="F2133" s="162" t="s">
        <v>679</v>
      </c>
      <c r="H2133" s="163">
        <v>4.05</v>
      </c>
      <c r="I2133" s="164"/>
      <c r="L2133" s="160"/>
      <c r="M2133" s="165"/>
      <c r="T2133" s="166"/>
      <c r="AT2133" s="161" t="s">
        <v>205</v>
      </c>
      <c r="AU2133" s="161" t="s">
        <v>85</v>
      </c>
      <c r="AV2133" s="13" t="s">
        <v>85</v>
      </c>
      <c r="AW2133" s="13" t="s">
        <v>34</v>
      </c>
      <c r="AX2133" s="13" t="s">
        <v>76</v>
      </c>
      <c r="AY2133" s="161" t="s">
        <v>191</v>
      </c>
    </row>
    <row r="2134" spans="2:65" s="15" customFormat="1">
      <c r="B2134" s="174"/>
      <c r="D2134" s="154" t="s">
        <v>205</v>
      </c>
      <c r="E2134" s="175" t="s">
        <v>1</v>
      </c>
      <c r="F2134" s="176" t="s">
        <v>274</v>
      </c>
      <c r="H2134" s="177">
        <v>4.05</v>
      </c>
      <c r="I2134" s="178"/>
      <c r="L2134" s="174"/>
      <c r="M2134" s="179"/>
      <c r="T2134" s="180"/>
      <c r="AT2134" s="175" t="s">
        <v>205</v>
      </c>
      <c r="AU2134" s="175" t="s">
        <v>85</v>
      </c>
      <c r="AV2134" s="15" t="s">
        <v>201</v>
      </c>
      <c r="AW2134" s="15" t="s">
        <v>34</v>
      </c>
      <c r="AX2134" s="15" t="s">
        <v>76</v>
      </c>
      <c r="AY2134" s="175" t="s">
        <v>191</v>
      </c>
    </row>
    <row r="2135" spans="2:65" s="14" customFormat="1">
      <c r="B2135" s="167"/>
      <c r="D2135" s="154" t="s">
        <v>205</v>
      </c>
      <c r="E2135" s="168" t="s">
        <v>1</v>
      </c>
      <c r="F2135" s="169" t="s">
        <v>217</v>
      </c>
      <c r="H2135" s="170">
        <v>8.2200000000000006</v>
      </c>
      <c r="I2135" s="171"/>
      <c r="L2135" s="167"/>
      <c r="M2135" s="172"/>
      <c r="T2135" s="173"/>
      <c r="AT2135" s="168" t="s">
        <v>205</v>
      </c>
      <c r="AU2135" s="168" t="s">
        <v>85</v>
      </c>
      <c r="AV2135" s="14" t="s">
        <v>200</v>
      </c>
      <c r="AW2135" s="14" t="s">
        <v>34</v>
      </c>
      <c r="AX2135" s="14" t="s">
        <v>83</v>
      </c>
      <c r="AY2135" s="168" t="s">
        <v>191</v>
      </c>
    </row>
    <row r="2136" spans="2:65" s="1" customFormat="1" ht="24" customHeight="1">
      <c r="B2136" s="32"/>
      <c r="C2136" s="136" t="s">
        <v>2068</v>
      </c>
      <c r="D2136" s="136" t="s">
        <v>195</v>
      </c>
      <c r="E2136" s="137" t="s">
        <v>2069</v>
      </c>
      <c r="F2136" s="138" t="s">
        <v>2070</v>
      </c>
      <c r="G2136" s="139" t="s">
        <v>403</v>
      </c>
      <c r="H2136" s="140">
        <v>4.2</v>
      </c>
      <c r="I2136" s="141"/>
      <c r="J2136" s="142">
        <f>ROUND(I2136*H2136,2)</f>
        <v>0</v>
      </c>
      <c r="K2136" s="138" t="s">
        <v>199</v>
      </c>
      <c r="L2136" s="32"/>
      <c r="M2136" s="143" t="s">
        <v>1</v>
      </c>
      <c r="N2136" s="144" t="s">
        <v>41</v>
      </c>
      <c r="P2136" s="145">
        <f>O2136*H2136</f>
        <v>0</v>
      </c>
      <c r="Q2136" s="145">
        <v>0</v>
      </c>
      <c r="R2136" s="145">
        <f>Q2136*H2136</f>
        <v>0</v>
      </c>
      <c r="S2136" s="145">
        <v>0</v>
      </c>
      <c r="T2136" s="146">
        <f>S2136*H2136</f>
        <v>0</v>
      </c>
      <c r="AR2136" s="147" t="s">
        <v>224</v>
      </c>
      <c r="AT2136" s="147" t="s">
        <v>195</v>
      </c>
      <c r="AU2136" s="147" t="s">
        <v>85</v>
      </c>
      <c r="AY2136" s="17" t="s">
        <v>191</v>
      </c>
      <c r="BE2136" s="148">
        <f>IF(N2136="základní",J2136,0)</f>
        <v>0</v>
      </c>
      <c r="BF2136" s="148">
        <f>IF(N2136="snížená",J2136,0)</f>
        <v>0</v>
      </c>
      <c r="BG2136" s="148">
        <f>IF(N2136="zákl. přenesená",J2136,0)</f>
        <v>0</v>
      </c>
      <c r="BH2136" s="148">
        <f>IF(N2136="sníž. přenesená",J2136,0)</f>
        <v>0</v>
      </c>
      <c r="BI2136" s="148">
        <f>IF(N2136="nulová",J2136,0)</f>
        <v>0</v>
      </c>
      <c r="BJ2136" s="17" t="s">
        <v>83</v>
      </c>
      <c r="BK2136" s="148">
        <f>ROUND(I2136*H2136,2)</f>
        <v>0</v>
      </c>
      <c r="BL2136" s="17" t="s">
        <v>224</v>
      </c>
      <c r="BM2136" s="147" t="s">
        <v>2071</v>
      </c>
    </row>
    <row r="2137" spans="2:65" s="1" customFormat="1">
      <c r="B2137" s="32"/>
      <c r="D2137" s="149" t="s">
        <v>203</v>
      </c>
      <c r="F2137" s="150" t="s">
        <v>2072</v>
      </c>
      <c r="I2137" s="151"/>
      <c r="L2137" s="32"/>
      <c r="M2137" s="152"/>
      <c r="T2137" s="56"/>
      <c r="AT2137" s="17" t="s">
        <v>203</v>
      </c>
      <c r="AU2137" s="17" t="s">
        <v>85</v>
      </c>
    </row>
    <row r="2138" spans="2:65" s="12" customFormat="1">
      <c r="B2138" s="153"/>
      <c r="D2138" s="154" t="s">
        <v>205</v>
      </c>
      <c r="E2138" s="155" t="s">
        <v>1</v>
      </c>
      <c r="F2138" s="156" t="s">
        <v>347</v>
      </c>
      <c r="H2138" s="155" t="s">
        <v>1</v>
      </c>
      <c r="I2138" s="157"/>
      <c r="L2138" s="153"/>
      <c r="M2138" s="158"/>
      <c r="T2138" s="159"/>
      <c r="AT2138" s="155" t="s">
        <v>205</v>
      </c>
      <c r="AU2138" s="155" t="s">
        <v>85</v>
      </c>
      <c r="AV2138" s="12" t="s">
        <v>83</v>
      </c>
      <c r="AW2138" s="12" t="s">
        <v>34</v>
      </c>
      <c r="AX2138" s="12" t="s">
        <v>76</v>
      </c>
      <c r="AY2138" s="155" t="s">
        <v>191</v>
      </c>
    </row>
    <row r="2139" spans="2:65" s="12" customFormat="1">
      <c r="B2139" s="153"/>
      <c r="D2139" s="154" t="s">
        <v>205</v>
      </c>
      <c r="E2139" s="155" t="s">
        <v>1</v>
      </c>
      <c r="F2139" s="156" t="s">
        <v>207</v>
      </c>
      <c r="H2139" s="155" t="s">
        <v>1</v>
      </c>
      <c r="I2139" s="157"/>
      <c r="L2139" s="153"/>
      <c r="M2139" s="158"/>
      <c r="T2139" s="159"/>
      <c r="AT2139" s="155" t="s">
        <v>205</v>
      </c>
      <c r="AU2139" s="155" t="s">
        <v>85</v>
      </c>
      <c r="AV2139" s="12" t="s">
        <v>83</v>
      </c>
      <c r="AW2139" s="12" t="s">
        <v>34</v>
      </c>
      <c r="AX2139" s="12" t="s">
        <v>76</v>
      </c>
      <c r="AY2139" s="155" t="s">
        <v>191</v>
      </c>
    </row>
    <row r="2140" spans="2:65" s="12" customFormat="1">
      <c r="B2140" s="153"/>
      <c r="D2140" s="154" t="s">
        <v>205</v>
      </c>
      <c r="E2140" s="155" t="s">
        <v>1</v>
      </c>
      <c r="F2140" s="156" t="s">
        <v>208</v>
      </c>
      <c r="H2140" s="155" t="s">
        <v>1</v>
      </c>
      <c r="I2140" s="157"/>
      <c r="L2140" s="153"/>
      <c r="M2140" s="158"/>
      <c r="T2140" s="159"/>
      <c r="AT2140" s="155" t="s">
        <v>205</v>
      </c>
      <c r="AU2140" s="155" t="s">
        <v>85</v>
      </c>
      <c r="AV2140" s="12" t="s">
        <v>83</v>
      </c>
      <c r="AW2140" s="12" t="s">
        <v>34</v>
      </c>
      <c r="AX2140" s="12" t="s">
        <v>76</v>
      </c>
      <c r="AY2140" s="155" t="s">
        <v>191</v>
      </c>
    </row>
    <row r="2141" spans="2:65" s="12" customFormat="1">
      <c r="B2141" s="153"/>
      <c r="D2141" s="154" t="s">
        <v>205</v>
      </c>
      <c r="E2141" s="155" t="s">
        <v>1</v>
      </c>
      <c r="F2141" s="156" t="s">
        <v>2073</v>
      </c>
      <c r="H2141" s="155" t="s">
        <v>1</v>
      </c>
      <c r="I2141" s="157"/>
      <c r="L2141" s="153"/>
      <c r="M2141" s="158"/>
      <c r="T2141" s="159"/>
      <c r="AT2141" s="155" t="s">
        <v>205</v>
      </c>
      <c r="AU2141" s="155" t="s">
        <v>85</v>
      </c>
      <c r="AV2141" s="12" t="s">
        <v>83</v>
      </c>
      <c r="AW2141" s="12" t="s">
        <v>34</v>
      </c>
      <c r="AX2141" s="12" t="s">
        <v>76</v>
      </c>
      <c r="AY2141" s="155" t="s">
        <v>191</v>
      </c>
    </row>
    <row r="2142" spans="2:65" s="12" customFormat="1">
      <c r="B2142" s="153"/>
      <c r="D2142" s="154" t="s">
        <v>205</v>
      </c>
      <c r="E2142" s="155" t="s">
        <v>1</v>
      </c>
      <c r="F2142" s="156" t="s">
        <v>208</v>
      </c>
      <c r="H2142" s="155" t="s">
        <v>1</v>
      </c>
      <c r="I2142" s="157"/>
      <c r="L2142" s="153"/>
      <c r="M2142" s="158"/>
      <c r="T2142" s="159"/>
      <c r="AT2142" s="155" t="s">
        <v>205</v>
      </c>
      <c r="AU2142" s="155" t="s">
        <v>85</v>
      </c>
      <c r="AV2142" s="12" t="s">
        <v>83</v>
      </c>
      <c r="AW2142" s="12" t="s">
        <v>34</v>
      </c>
      <c r="AX2142" s="12" t="s">
        <v>76</v>
      </c>
      <c r="AY2142" s="155" t="s">
        <v>191</v>
      </c>
    </row>
    <row r="2143" spans="2:65" s="12" customFormat="1">
      <c r="B2143" s="153"/>
      <c r="D2143" s="154" t="s">
        <v>205</v>
      </c>
      <c r="E2143" s="155" t="s">
        <v>1</v>
      </c>
      <c r="F2143" s="156" t="s">
        <v>702</v>
      </c>
      <c r="H2143" s="155" t="s">
        <v>1</v>
      </c>
      <c r="I2143" s="157"/>
      <c r="L2143" s="153"/>
      <c r="M2143" s="158"/>
      <c r="T2143" s="159"/>
      <c r="AT2143" s="155" t="s">
        <v>205</v>
      </c>
      <c r="AU2143" s="155" t="s">
        <v>85</v>
      </c>
      <c r="AV2143" s="12" t="s">
        <v>83</v>
      </c>
      <c r="AW2143" s="12" t="s">
        <v>34</v>
      </c>
      <c r="AX2143" s="12" t="s">
        <v>76</v>
      </c>
      <c r="AY2143" s="155" t="s">
        <v>191</v>
      </c>
    </row>
    <row r="2144" spans="2:65" s="13" customFormat="1">
      <c r="B2144" s="160"/>
      <c r="D2144" s="154" t="s">
        <v>205</v>
      </c>
      <c r="E2144" s="161" t="s">
        <v>1</v>
      </c>
      <c r="F2144" s="162" t="s">
        <v>2011</v>
      </c>
      <c r="H2144" s="163">
        <v>4.2</v>
      </c>
      <c r="I2144" s="164"/>
      <c r="L2144" s="160"/>
      <c r="M2144" s="165"/>
      <c r="T2144" s="166"/>
      <c r="AT2144" s="161" t="s">
        <v>205</v>
      </c>
      <c r="AU2144" s="161" t="s">
        <v>85</v>
      </c>
      <c r="AV2144" s="13" t="s">
        <v>85</v>
      </c>
      <c r="AW2144" s="13" t="s">
        <v>34</v>
      </c>
      <c r="AX2144" s="13" t="s">
        <v>76</v>
      </c>
      <c r="AY2144" s="161" t="s">
        <v>191</v>
      </c>
    </row>
    <row r="2145" spans="2:65" s="14" customFormat="1">
      <c r="B2145" s="167"/>
      <c r="D2145" s="154" t="s">
        <v>205</v>
      </c>
      <c r="E2145" s="168" t="s">
        <v>1</v>
      </c>
      <c r="F2145" s="169" t="s">
        <v>217</v>
      </c>
      <c r="H2145" s="170">
        <v>4.2</v>
      </c>
      <c r="I2145" s="171"/>
      <c r="L2145" s="167"/>
      <c r="M2145" s="172"/>
      <c r="T2145" s="173"/>
      <c r="AT2145" s="168" t="s">
        <v>205</v>
      </c>
      <c r="AU2145" s="168" t="s">
        <v>85</v>
      </c>
      <c r="AV2145" s="14" t="s">
        <v>200</v>
      </c>
      <c r="AW2145" s="14" t="s">
        <v>34</v>
      </c>
      <c r="AX2145" s="14" t="s">
        <v>83</v>
      </c>
      <c r="AY2145" s="168" t="s">
        <v>191</v>
      </c>
    </row>
    <row r="2146" spans="2:65" s="1" customFormat="1" ht="24" customHeight="1">
      <c r="B2146" s="32"/>
      <c r="C2146" s="136" t="s">
        <v>2074</v>
      </c>
      <c r="D2146" s="136" t="s">
        <v>195</v>
      </c>
      <c r="E2146" s="137" t="s">
        <v>2075</v>
      </c>
      <c r="F2146" s="138" t="s">
        <v>2076</v>
      </c>
      <c r="G2146" s="139" t="s">
        <v>403</v>
      </c>
      <c r="H2146" s="140">
        <v>4</v>
      </c>
      <c r="I2146" s="141"/>
      <c r="J2146" s="142">
        <f>ROUND(I2146*H2146,2)</f>
        <v>0</v>
      </c>
      <c r="K2146" s="138" t="s">
        <v>199</v>
      </c>
      <c r="L2146" s="32"/>
      <c r="M2146" s="143" t="s">
        <v>1</v>
      </c>
      <c r="N2146" s="144" t="s">
        <v>41</v>
      </c>
      <c r="P2146" s="145">
        <f>O2146*H2146</f>
        <v>0</v>
      </c>
      <c r="Q2146" s="145">
        <v>2.7999999999999998E-4</v>
      </c>
      <c r="R2146" s="145">
        <f>Q2146*H2146</f>
        <v>1.1199999999999999E-3</v>
      </c>
      <c r="S2146" s="145">
        <v>0</v>
      </c>
      <c r="T2146" s="146">
        <f>S2146*H2146</f>
        <v>0</v>
      </c>
      <c r="AR2146" s="147" t="s">
        <v>224</v>
      </c>
      <c r="AT2146" s="147" t="s">
        <v>195</v>
      </c>
      <c r="AU2146" s="147" t="s">
        <v>85</v>
      </c>
      <c r="AY2146" s="17" t="s">
        <v>191</v>
      </c>
      <c r="BE2146" s="148">
        <f>IF(N2146="základní",J2146,0)</f>
        <v>0</v>
      </c>
      <c r="BF2146" s="148">
        <f>IF(N2146="snížená",J2146,0)</f>
        <v>0</v>
      </c>
      <c r="BG2146" s="148">
        <f>IF(N2146="zákl. přenesená",J2146,0)</f>
        <v>0</v>
      </c>
      <c r="BH2146" s="148">
        <f>IF(N2146="sníž. přenesená",J2146,0)</f>
        <v>0</v>
      </c>
      <c r="BI2146" s="148">
        <f>IF(N2146="nulová",J2146,0)</f>
        <v>0</v>
      </c>
      <c r="BJ2146" s="17" t="s">
        <v>83</v>
      </c>
      <c r="BK2146" s="148">
        <f>ROUND(I2146*H2146,2)</f>
        <v>0</v>
      </c>
      <c r="BL2146" s="17" t="s">
        <v>224</v>
      </c>
      <c r="BM2146" s="147" t="s">
        <v>2077</v>
      </c>
    </row>
    <row r="2147" spans="2:65" s="1" customFormat="1">
      <c r="B2147" s="32"/>
      <c r="D2147" s="149" t="s">
        <v>203</v>
      </c>
      <c r="F2147" s="150" t="s">
        <v>2078</v>
      </c>
      <c r="I2147" s="151"/>
      <c r="L2147" s="32"/>
      <c r="M2147" s="152"/>
      <c r="T2147" s="56"/>
      <c r="AT2147" s="17" t="s">
        <v>203</v>
      </c>
      <c r="AU2147" s="17" t="s">
        <v>85</v>
      </c>
    </row>
    <row r="2148" spans="2:65" s="12" customFormat="1">
      <c r="B2148" s="153"/>
      <c r="D2148" s="154" t="s">
        <v>205</v>
      </c>
      <c r="E2148" s="155" t="s">
        <v>1</v>
      </c>
      <c r="F2148" s="156" t="s">
        <v>347</v>
      </c>
      <c r="H2148" s="155" t="s">
        <v>1</v>
      </c>
      <c r="I2148" s="157"/>
      <c r="L2148" s="153"/>
      <c r="M2148" s="158"/>
      <c r="T2148" s="159"/>
      <c r="AT2148" s="155" t="s">
        <v>205</v>
      </c>
      <c r="AU2148" s="155" t="s">
        <v>85</v>
      </c>
      <c r="AV2148" s="12" t="s">
        <v>83</v>
      </c>
      <c r="AW2148" s="12" t="s">
        <v>34</v>
      </c>
      <c r="AX2148" s="12" t="s">
        <v>76</v>
      </c>
      <c r="AY2148" s="155" t="s">
        <v>191</v>
      </c>
    </row>
    <row r="2149" spans="2:65" s="12" customFormat="1">
      <c r="B2149" s="153"/>
      <c r="D2149" s="154" t="s">
        <v>205</v>
      </c>
      <c r="E2149" s="155" t="s">
        <v>1</v>
      </c>
      <c r="F2149" s="156" t="s">
        <v>207</v>
      </c>
      <c r="H2149" s="155" t="s">
        <v>1</v>
      </c>
      <c r="I2149" s="157"/>
      <c r="L2149" s="153"/>
      <c r="M2149" s="158"/>
      <c r="T2149" s="159"/>
      <c r="AT2149" s="155" t="s">
        <v>205</v>
      </c>
      <c r="AU2149" s="155" t="s">
        <v>85</v>
      </c>
      <c r="AV2149" s="12" t="s">
        <v>83</v>
      </c>
      <c r="AW2149" s="12" t="s">
        <v>34</v>
      </c>
      <c r="AX2149" s="12" t="s">
        <v>76</v>
      </c>
      <c r="AY2149" s="155" t="s">
        <v>191</v>
      </c>
    </row>
    <row r="2150" spans="2:65" s="12" customFormat="1">
      <c r="B2150" s="153"/>
      <c r="D2150" s="154" t="s">
        <v>205</v>
      </c>
      <c r="E2150" s="155" t="s">
        <v>1</v>
      </c>
      <c r="F2150" s="156" t="s">
        <v>208</v>
      </c>
      <c r="H2150" s="155" t="s">
        <v>1</v>
      </c>
      <c r="I2150" s="157"/>
      <c r="L2150" s="153"/>
      <c r="M2150" s="158"/>
      <c r="T2150" s="159"/>
      <c r="AT2150" s="155" t="s">
        <v>205</v>
      </c>
      <c r="AU2150" s="155" t="s">
        <v>85</v>
      </c>
      <c r="AV2150" s="12" t="s">
        <v>83</v>
      </c>
      <c r="AW2150" s="12" t="s">
        <v>34</v>
      </c>
      <c r="AX2150" s="12" t="s">
        <v>76</v>
      </c>
      <c r="AY2150" s="155" t="s">
        <v>191</v>
      </c>
    </row>
    <row r="2151" spans="2:65" s="12" customFormat="1">
      <c r="B2151" s="153"/>
      <c r="D2151" s="154" t="s">
        <v>205</v>
      </c>
      <c r="E2151" s="155" t="s">
        <v>1</v>
      </c>
      <c r="F2151" s="156" t="s">
        <v>675</v>
      </c>
      <c r="H2151" s="155" t="s">
        <v>1</v>
      </c>
      <c r="I2151" s="157"/>
      <c r="L2151" s="153"/>
      <c r="M2151" s="158"/>
      <c r="T2151" s="159"/>
      <c r="AT2151" s="155" t="s">
        <v>205</v>
      </c>
      <c r="AU2151" s="155" t="s">
        <v>85</v>
      </c>
      <c r="AV2151" s="12" t="s">
        <v>83</v>
      </c>
      <c r="AW2151" s="12" t="s">
        <v>34</v>
      </c>
      <c r="AX2151" s="12" t="s">
        <v>76</v>
      </c>
      <c r="AY2151" s="155" t="s">
        <v>191</v>
      </c>
    </row>
    <row r="2152" spans="2:65" s="13" customFormat="1">
      <c r="B2152" s="160"/>
      <c r="D2152" s="154" t="s">
        <v>205</v>
      </c>
      <c r="E2152" s="161" t="s">
        <v>1</v>
      </c>
      <c r="F2152" s="162" t="s">
        <v>2079</v>
      </c>
      <c r="H2152" s="163">
        <v>2</v>
      </c>
      <c r="I2152" s="164"/>
      <c r="L2152" s="160"/>
      <c r="M2152" s="165"/>
      <c r="T2152" s="166"/>
      <c r="AT2152" s="161" t="s">
        <v>205</v>
      </c>
      <c r="AU2152" s="161" t="s">
        <v>85</v>
      </c>
      <c r="AV2152" s="13" t="s">
        <v>85</v>
      </c>
      <c r="AW2152" s="13" t="s">
        <v>34</v>
      </c>
      <c r="AX2152" s="13" t="s">
        <v>76</v>
      </c>
      <c r="AY2152" s="161" t="s">
        <v>191</v>
      </c>
    </row>
    <row r="2153" spans="2:65" s="13" customFormat="1">
      <c r="B2153" s="160"/>
      <c r="D2153" s="154" t="s">
        <v>205</v>
      </c>
      <c r="E2153" s="161" t="s">
        <v>1</v>
      </c>
      <c r="F2153" s="162" t="s">
        <v>2080</v>
      </c>
      <c r="H2153" s="163">
        <v>2</v>
      </c>
      <c r="I2153" s="164"/>
      <c r="L2153" s="160"/>
      <c r="M2153" s="165"/>
      <c r="T2153" s="166"/>
      <c r="AT2153" s="161" t="s">
        <v>205</v>
      </c>
      <c r="AU2153" s="161" t="s">
        <v>85</v>
      </c>
      <c r="AV2153" s="13" t="s">
        <v>85</v>
      </c>
      <c r="AW2153" s="13" t="s">
        <v>34</v>
      </c>
      <c r="AX2153" s="13" t="s">
        <v>76</v>
      </c>
      <c r="AY2153" s="161" t="s">
        <v>191</v>
      </c>
    </row>
    <row r="2154" spans="2:65" s="14" customFormat="1">
      <c r="B2154" s="167"/>
      <c r="D2154" s="154" t="s">
        <v>205</v>
      </c>
      <c r="E2154" s="168" t="s">
        <v>1</v>
      </c>
      <c r="F2154" s="169" t="s">
        <v>217</v>
      </c>
      <c r="H2154" s="170">
        <v>4</v>
      </c>
      <c r="I2154" s="171"/>
      <c r="L2154" s="167"/>
      <c r="M2154" s="172"/>
      <c r="T2154" s="173"/>
      <c r="AT2154" s="168" t="s">
        <v>205</v>
      </c>
      <c r="AU2154" s="168" t="s">
        <v>85</v>
      </c>
      <c r="AV2154" s="14" t="s">
        <v>200</v>
      </c>
      <c r="AW2154" s="14" t="s">
        <v>34</v>
      </c>
      <c r="AX2154" s="14" t="s">
        <v>83</v>
      </c>
      <c r="AY2154" s="168" t="s">
        <v>191</v>
      </c>
    </row>
    <row r="2155" spans="2:65" s="1" customFormat="1" ht="16.5" customHeight="1">
      <c r="B2155" s="32"/>
      <c r="C2155" s="136" t="s">
        <v>2081</v>
      </c>
      <c r="D2155" s="136" t="s">
        <v>195</v>
      </c>
      <c r="E2155" s="137" t="s">
        <v>2082</v>
      </c>
      <c r="F2155" s="138" t="s">
        <v>2083</v>
      </c>
      <c r="G2155" s="139" t="s">
        <v>378</v>
      </c>
      <c r="H2155" s="140">
        <v>8</v>
      </c>
      <c r="I2155" s="141"/>
      <c r="J2155" s="142">
        <f>ROUND(I2155*H2155,2)</f>
        <v>0</v>
      </c>
      <c r="K2155" s="138" t="s">
        <v>199</v>
      </c>
      <c r="L2155" s="32"/>
      <c r="M2155" s="143" t="s">
        <v>1</v>
      </c>
      <c r="N2155" s="144" t="s">
        <v>41</v>
      </c>
      <c r="P2155" s="145">
        <f>O2155*H2155</f>
        <v>0</v>
      </c>
      <c r="Q2155" s="145">
        <v>2.1000000000000001E-4</v>
      </c>
      <c r="R2155" s="145">
        <f>Q2155*H2155</f>
        <v>1.6800000000000001E-3</v>
      </c>
      <c r="S2155" s="145">
        <v>0</v>
      </c>
      <c r="T2155" s="146">
        <f>S2155*H2155</f>
        <v>0</v>
      </c>
      <c r="AR2155" s="147" t="s">
        <v>224</v>
      </c>
      <c r="AT2155" s="147" t="s">
        <v>195</v>
      </c>
      <c r="AU2155" s="147" t="s">
        <v>85</v>
      </c>
      <c r="AY2155" s="17" t="s">
        <v>191</v>
      </c>
      <c r="BE2155" s="148">
        <f>IF(N2155="základní",J2155,0)</f>
        <v>0</v>
      </c>
      <c r="BF2155" s="148">
        <f>IF(N2155="snížená",J2155,0)</f>
        <v>0</v>
      </c>
      <c r="BG2155" s="148">
        <f>IF(N2155="zákl. přenesená",J2155,0)</f>
        <v>0</v>
      </c>
      <c r="BH2155" s="148">
        <f>IF(N2155="sníž. přenesená",J2155,0)</f>
        <v>0</v>
      </c>
      <c r="BI2155" s="148">
        <f>IF(N2155="nulová",J2155,0)</f>
        <v>0</v>
      </c>
      <c r="BJ2155" s="17" t="s">
        <v>83</v>
      </c>
      <c r="BK2155" s="148">
        <f>ROUND(I2155*H2155,2)</f>
        <v>0</v>
      </c>
      <c r="BL2155" s="17" t="s">
        <v>224</v>
      </c>
      <c r="BM2155" s="147" t="s">
        <v>2084</v>
      </c>
    </row>
    <row r="2156" spans="2:65" s="1" customFormat="1">
      <c r="B2156" s="32"/>
      <c r="D2156" s="149" t="s">
        <v>203</v>
      </c>
      <c r="F2156" s="150" t="s">
        <v>2085</v>
      </c>
      <c r="I2156" s="151"/>
      <c r="L2156" s="32"/>
      <c r="M2156" s="152"/>
      <c r="T2156" s="56"/>
      <c r="AT2156" s="17" t="s">
        <v>203</v>
      </c>
      <c r="AU2156" s="17" t="s">
        <v>85</v>
      </c>
    </row>
    <row r="2157" spans="2:65" s="1" customFormat="1" ht="16.5" customHeight="1">
      <c r="B2157" s="32"/>
      <c r="C2157" s="136" t="s">
        <v>2086</v>
      </c>
      <c r="D2157" s="136" t="s">
        <v>195</v>
      </c>
      <c r="E2157" s="137" t="s">
        <v>2087</v>
      </c>
      <c r="F2157" s="138" t="s">
        <v>2088</v>
      </c>
      <c r="G2157" s="139" t="s">
        <v>403</v>
      </c>
      <c r="H2157" s="140">
        <v>11.93</v>
      </c>
      <c r="I2157" s="141"/>
      <c r="J2157" s="142">
        <f>ROUND(I2157*H2157,2)</f>
        <v>0</v>
      </c>
      <c r="K2157" s="138" t="s">
        <v>199</v>
      </c>
      <c r="L2157" s="32"/>
      <c r="M2157" s="143" t="s">
        <v>1</v>
      </c>
      <c r="N2157" s="144" t="s">
        <v>41</v>
      </c>
      <c r="P2157" s="145">
        <f>O2157*H2157</f>
        <v>0</v>
      </c>
      <c r="Q2157" s="145">
        <v>1.42E-3</v>
      </c>
      <c r="R2157" s="145">
        <f>Q2157*H2157</f>
        <v>1.69406E-2</v>
      </c>
      <c r="S2157" s="145">
        <v>0</v>
      </c>
      <c r="T2157" s="146">
        <f>S2157*H2157</f>
        <v>0</v>
      </c>
      <c r="AR2157" s="147" t="s">
        <v>224</v>
      </c>
      <c r="AT2157" s="147" t="s">
        <v>195</v>
      </c>
      <c r="AU2157" s="147" t="s">
        <v>85</v>
      </c>
      <c r="AY2157" s="17" t="s">
        <v>191</v>
      </c>
      <c r="BE2157" s="148">
        <f>IF(N2157="základní",J2157,0)</f>
        <v>0</v>
      </c>
      <c r="BF2157" s="148">
        <f>IF(N2157="snížená",J2157,0)</f>
        <v>0</v>
      </c>
      <c r="BG2157" s="148">
        <f>IF(N2157="zákl. přenesená",J2157,0)</f>
        <v>0</v>
      </c>
      <c r="BH2157" s="148">
        <f>IF(N2157="sníž. přenesená",J2157,0)</f>
        <v>0</v>
      </c>
      <c r="BI2157" s="148">
        <f>IF(N2157="nulová",J2157,0)</f>
        <v>0</v>
      </c>
      <c r="BJ2157" s="17" t="s">
        <v>83</v>
      </c>
      <c r="BK2157" s="148">
        <f>ROUND(I2157*H2157,2)</f>
        <v>0</v>
      </c>
      <c r="BL2157" s="17" t="s">
        <v>224</v>
      </c>
      <c r="BM2157" s="147" t="s">
        <v>2089</v>
      </c>
    </row>
    <row r="2158" spans="2:65" s="1" customFormat="1">
      <c r="B2158" s="32"/>
      <c r="D2158" s="149" t="s">
        <v>203</v>
      </c>
      <c r="F2158" s="150" t="s">
        <v>2090</v>
      </c>
      <c r="I2158" s="151"/>
      <c r="L2158" s="32"/>
      <c r="M2158" s="152"/>
      <c r="T2158" s="56"/>
      <c r="AT2158" s="17" t="s">
        <v>203</v>
      </c>
      <c r="AU2158" s="17" t="s">
        <v>85</v>
      </c>
    </row>
    <row r="2159" spans="2:65" s="12" customFormat="1">
      <c r="B2159" s="153"/>
      <c r="D2159" s="154" t="s">
        <v>205</v>
      </c>
      <c r="E2159" s="155" t="s">
        <v>1</v>
      </c>
      <c r="F2159" s="156" t="s">
        <v>347</v>
      </c>
      <c r="H2159" s="155" t="s">
        <v>1</v>
      </c>
      <c r="I2159" s="157"/>
      <c r="L2159" s="153"/>
      <c r="M2159" s="158"/>
      <c r="T2159" s="159"/>
      <c r="AT2159" s="155" t="s">
        <v>205</v>
      </c>
      <c r="AU2159" s="155" t="s">
        <v>85</v>
      </c>
      <c r="AV2159" s="12" t="s">
        <v>83</v>
      </c>
      <c r="AW2159" s="12" t="s">
        <v>34</v>
      </c>
      <c r="AX2159" s="12" t="s">
        <v>76</v>
      </c>
      <c r="AY2159" s="155" t="s">
        <v>191</v>
      </c>
    </row>
    <row r="2160" spans="2:65" s="12" customFormat="1">
      <c r="B2160" s="153"/>
      <c r="D2160" s="154" t="s">
        <v>205</v>
      </c>
      <c r="E2160" s="155" t="s">
        <v>1</v>
      </c>
      <c r="F2160" s="156" t="s">
        <v>207</v>
      </c>
      <c r="H2160" s="155" t="s">
        <v>1</v>
      </c>
      <c r="I2160" s="157"/>
      <c r="L2160" s="153"/>
      <c r="M2160" s="158"/>
      <c r="T2160" s="159"/>
      <c r="AT2160" s="155" t="s">
        <v>205</v>
      </c>
      <c r="AU2160" s="155" t="s">
        <v>85</v>
      </c>
      <c r="AV2160" s="12" t="s">
        <v>83</v>
      </c>
      <c r="AW2160" s="12" t="s">
        <v>34</v>
      </c>
      <c r="AX2160" s="12" t="s">
        <v>76</v>
      </c>
      <c r="AY2160" s="155" t="s">
        <v>191</v>
      </c>
    </row>
    <row r="2161" spans="2:65" s="12" customFormat="1">
      <c r="B2161" s="153"/>
      <c r="D2161" s="154" t="s">
        <v>205</v>
      </c>
      <c r="E2161" s="155" t="s">
        <v>1</v>
      </c>
      <c r="F2161" s="156" t="s">
        <v>208</v>
      </c>
      <c r="H2161" s="155" t="s">
        <v>1</v>
      </c>
      <c r="I2161" s="157"/>
      <c r="L2161" s="153"/>
      <c r="M2161" s="158"/>
      <c r="T2161" s="159"/>
      <c r="AT2161" s="155" t="s">
        <v>205</v>
      </c>
      <c r="AU2161" s="155" t="s">
        <v>85</v>
      </c>
      <c r="AV2161" s="12" t="s">
        <v>83</v>
      </c>
      <c r="AW2161" s="12" t="s">
        <v>34</v>
      </c>
      <c r="AX2161" s="12" t="s">
        <v>76</v>
      </c>
      <c r="AY2161" s="155" t="s">
        <v>191</v>
      </c>
    </row>
    <row r="2162" spans="2:65" s="12" customFormat="1">
      <c r="B2162" s="153"/>
      <c r="D2162" s="154" t="s">
        <v>205</v>
      </c>
      <c r="E2162" s="155" t="s">
        <v>1</v>
      </c>
      <c r="F2162" s="156" t="s">
        <v>675</v>
      </c>
      <c r="H2162" s="155" t="s">
        <v>1</v>
      </c>
      <c r="I2162" s="157"/>
      <c r="L2162" s="153"/>
      <c r="M2162" s="158"/>
      <c r="T2162" s="159"/>
      <c r="AT2162" s="155" t="s">
        <v>205</v>
      </c>
      <c r="AU2162" s="155" t="s">
        <v>85</v>
      </c>
      <c r="AV2162" s="12" t="s">
        <v>83</v>
      </c>
      <c r="AW2162" s="12" t="s">
        <v>34</v>
      </c>
      <c r="AX2162" s="12" t="s">
        <v>76</v>
      </c>
      <c r="AY2162" s="155" t="s">
        <v>191</v>
      </c>
    </row>
    <row r="2163" spans="2:65" s="13" customFormat="1">
      <c r="B2163" s="160"/>
      <c r="D2163" s="154" t="s">
        <v>205</v>
      </c>
      <c r="E2163" s="161" t="s">
        <v>1</v>
      </c>
      <c r="F2163" s="162" t="s">
        <v>2091</v>
      </c>
      <c r="H2163" s="163">
        <v>5.19</v>
      </c>
      <c r="I2163" s="164"/>
      <c r="L2163" s="160"/>
      <c r="M2163" s="165"/>
      <c r="T2163" s="166"/>
      <c r="AT2163" s="161" t="s">
        <v>205</v>
      </c>
      <c r="AU2163" s="161" t="s">
        <v>85</v>
      </c>
      <c r="AV2163" s="13" t="s">
        <v>85</v>
      </c>
      <c r="AW2163" s="13" t="s">
        <v>34</v>
      </c>
      <c r="AX2163" s="13" t="s">
        <v>76</v>
      </c>
      <c r="AY2163" s="161" t="s">
        <v>191</v>
      </c>
    </row>
    <row r="2164" spans="2:65" s="13" customFormat="1">
      <c r="B2164" s="160"/>
      <c r="D2164" s="154" t="s">
        <v>205</v>
      </c>
      <c r="E2164" s="161" t="s">
        <v>1</v>
      </c>
      <c r="F2164" s="162" t="s">
        <v>2092</v>
      </c>
      <c r="H2164" s="163">
        <v>6.74</v>
      </c>
      <c r="I2164" s="164"/>
      <c r="L2164" s="160"/>
      <c r="M2164" s="165"/>
      <c r="T2164" s="166"/>
      <c r="AT2164" s="161" t="s">
        <v>205</v>
      </c>
      <c r="AU2164" s="161" t="s">
        <v>85</v>
      </c>
      <c r="AV2164" s="13" t="s">
        <v>85</v>
      </c>
      <c r="AW2164" s="13" t="s">
        <v>34</v>
      </c>
      <c r="AX2164" s="13" t="s">
        <v>76</v>
      </c>
      <c r="AY2164" s="161" t="s">
        <v>191</v>
      </c>
    </row>
    <row r="2165" spans="2:65" s="14" customFormat="1">
      <c r="B2165" s="167"/>
      <c r="D2165" s="154" t="s">
        <v>205</v>
      </c>
      <c r="E2165" s="168" t="s">
        <v>1</v>
      </c>
      <c r="F2165" s="169" t="s">
        <v>217</v>
      </c>
      <c r="H2165" s="170">
        <v>11.93</v>
      </c>
      <c r="I2165" s="171"/>
      <c r="L2165" s="167"/>
      <c r="M2165" s="172"/>
      <c r="T2165" s="173"/>
      <c r="AT2165" s="168" t="s">
        <v>205</v>
      </c>
      <c r="AU2165" s="168" t="s">
        <v>85</v>
      </c>
      <c r="AV2165" s="14" t="s">
        <v>200</v>
      </c>
      <c r="AW2165" s="14" t="s">
        <v>34</v>
      </c>
      <c r="AX2165" s="14" t="s">
        <v>83</v>
      </c>
      <c r="AY2165" s="168" t="s">
        <v>191</v>
      </c>
    </row>
    <row r="2166" spans="2:65" s="1" customFormat="1" ht="26.45" customHeight="1">
      <c r="B2166" s="32"/>
      <c r="C2166" s="136" t="s">
        <v>2093</v>
      </c>
      <c r="D2166" s="136" t="s">
        <v>195</v>
      </c>
      <c r="E2166" s="137" t="s">
        <v>2094</v>
      </c>
      <c r="F2166" s="138" t="s">
        <v>2095</v>
      </c>
      <c r="G2166" s="139" t="s">
        <v>403</v>
      </c>
      <c r="H2166" s="140">
        <v>30.09</v>
      </c>
      <c r="I2166" s="141"/>
      <c r="J2166" s="142">
        <f>ROUND(I2166*H2166,2)</f>
        <v>0</v>
      </c>
      <c r="K2166" s="138" t="s">
        <v>199</v>
      </c>
      <c r="L2166" s="32"/>
      <c r="M2166" s="143" t="s">
        <v>1</v>
      </c>
      <c r="N2166" s="144" t="s">
        <v>41</v>
      </c>
      <c r="P2166" s="145">
        <f>O2166*H2166</f>
        <v>0</v>
      </c>
      <c r="Q2166" s="145">
        <v>2.0000000000000001E-4</v>
      </c>
      <c r="R2166" s="145">
        <f>Q2166*H2166</f>
        <v>6.0179999999999999E-3</v>
      </c>
      <c r="S2166" s="145">
        <v>0</v>
      </c>
      <c r="T2166" s="146">
        <f>S2166*H2166</f>
        <v>0</v>
      </c>
      <c r="AR2166" s="147" t="s">
        <v>224</v>
      </c>
      <c r="AT2166" s="147" t="s">
        <v>195</v>
      </c>
      <c r="AU2166" s="147" t="s">
        <v>85</v>
      </c>
      <c r="AY2166" s="17" t="s">
        <v>191</v>
      </c>
      <c r="BE2166" s="148">
        <f>IF(N2166="základní",J2166,0)</f>
        <v>0</v>
      </c>
      <c r="BF2166" s="148">
        <f>IF(N2166="snížená",J2166,0)</f>
        <v>0</v>
      </c>
      <c r="BG2166" s="148">
        <f>IF(N2166="zákl. přenesená",J2166,0)</f>
        <v>0</v>
      </c>
      <c r="BH2166" s="148">
        <f>IF(N2166="sníž. přenesená",J2166,0)</f>
        <v>0</v>
      </c>
      <c r="BI2166" s="148">
        <f>IF(N2166="nulová",J2166,0)</f>
        <v>0</v>
      </c>
      <c r="BJ2166" s="17" t="s">
        <v>83</v>
      </c>
      <c r="BK2166" s="148">
        <f>ROUND(I2166*H2166,2)</f>
        <v>0</v>
      </c>
      <c r="BL2166" s="17" t="s">
        <v>224</v>
      </c>
      <c r="BM2166" s="147" t="s">
        <v>2096</v>
      </c>
    </row>
    <row r="2167" spans="2:65" s="1" customFormat="1">
      <c r="B2167" s="32"/>
      <c r="D2167" s="149" t="s">
        <v>203</v>
      </c>
      <c r="F2167" s="150" t="s">
        <v>2097</v>
      </c>
      <c r="I2167" s="151"/>
      <c r="L2167" s="32"/>
      <c r="M2167" s="152"/>
      <c r="T2167" s="56"/>
      <c r="AT2167" s="17" t="s">
        <v>203</v>
      </c>
      <c r="AU2167" s="17" t="s">
        <v>85</v>
      </c>
    </row>
    <row r="2168" spans="2:65" s="1" customFormat="1" ht="26.45" customHeight="1">
      <c r="B2168" s="32"/>
      <c r="C2168" s="181" t="s">
        <v>2098</v>
      </c>
      <c r="D2168" s="181" t="s">
        <v>388</v>
      </c>
      <c r="E2168" s="182" t="s">
        <v>2099</v>
      </c>
      <c r="F2168" s="183" t="s">
        <v>2100</v>
      </c>
      <c r="G2168" s="184" t="s">
        <v>403</v>
      </c>
      <c r="H2168" s="185">
        <v>33.098999999999997</v>
      </c>
      <c r="I2168" s="186"/>
      <c r="J2168" s="187">
        <f>ROUND(I2168*H2168,2)</f>
        <v>0</v>
      </c>
      <c r="K2168" s="183" t="s">
        <v>1</v>
      </c>
      <c r="L2168" s="188"/>
      <c r="M2168" s="189" t="s">
        <v>1</v>
      </c>
      <c r="N2168" s="190" t="s">
        <v>41</v>
      </c>
      <c r="P2168" s="145">
        <f>O2168*H2168</f>
        <v>0</v>
      </c>
      <c r="Q2168" s="145">
        <v>1E-4</v>
      </c>
      <c r="R2168" s="145">
        <f>Q2168*H2168</f>
        <v>3.3098999999999997E-3</v>
      </c>
      <c r="S2168" s="145">
        <v>0</v>
      </c>
      <c r="T2168" s="146">
        <f>S2168*H2168</f>
        <v>0</v>
      </c>
      <c r="AR2168" s="147" t="s">
        <v>414</v>
      </c>
      <c r="AT2168" s="147" t="s">
        <v>388</v>
      </c>
      <c r="AU2168" s="147" t="s">
        <v>85</v>
      </c>
      <c r="AY2168" s="17" t="s">
        <v>191</v>
      </c>
      <c r="BE2168" s="148">
        <f>IF(N2168="základní",J2168,0)</f>
        <v>0</v>
      </c>
      <c r="BF2168" s="148">
        <f>IF(N2168="snížená",J2168,0)</f>
        <v>0</v>
      </c>
      <c r="BG2168" s="148">
        <f>IF(N2168="zákl. přenesená",J2168,0)</f>
        <v>0</v>
      </c>
      <c r="BH2168" s="148">
        <f>IF(N2168="sníž. přenesená",J2168,0)</f>
        <v>0</v>
      </c>
      <c r="BI2168" s="148">
        <f>IF(N2168="nulová",J2168,0)</f>
        <v>0</v>
      </c>
      <c r="BJ2168" s="17" t="s">
        <v>83</v>
      </c>
      <c r="BK2168" s="148">
        <f>ROUND(I2168*H2168,2)</f>
        <v>0</v>
      </c>
      <c r="BL2168" s="17" t="s">
        <v>224</v>
      </c>
      <c r="BM2168" s="147" t="s">
        <v>2101</v>
      </c>
    </row>
    <row r="2169" spans="2:65" s="12" customFormat="1">
      <c r="B2169" s="153"/>
      <c r="D2169" s="154" t="s">
        <v>205</v>
      </c>
      <c r="E2169" s="155" t="s">
        <v>1</v>
      </c>
      <c r="F2169" s="156" t="s">
        <v>347</v>
      </c>
      <c r="H2169" s="155" t="s">
        <v>1</v>
      </c>
      <c r="I2169" s="157"/>
      <c r="L2169" s="153"/>
      <c r="M2169" s="158"/>
      <c r="T2169" s="159"/>
      <c r="AT2169" s="155" t="s">
        <v>205</v>
      </c>
      <c r="AU2169" s="155" t="s">
        <v>85</v>
      </c>
      <c r="AV2169" s="12" t="s">
        <v>83</v>
      </c>
      <c r="AW2169" s="12" t="s">
        <v>34</v>
      </c>
      <c r="AX2169" s="12" t="s">
        <v>76</v>
      </c>
      <c r="AY2169" s="155" t="s">
        <v>191</v>
      </c>
    </row>
    <row r="2170" spans="2:65" s="12" customFormat="1">
      <c r="B2170" s="153"/>
      <c r="D2170" s="154" t="s">
        <v>205</v>
      </c>
      <c r="E2170" s="155" t="s">
        <v>1</v>
      </c>
      <c r="F2170" s="156" t="s">
        <v>207</v>
      </c>
      <c r="H2170" s="155" t="s">
        <v>1</v>
      </c>
      <c r="I2170" s="157"/>
      <c r="L2170" s="153"/>
      <c r="M2170" s="158"/>
      <c r="T2170" s="159"/>
      <c r="AT2170" s="155" t="s">
        <v>205</v>
      </c>
      <c r="AU2170" s="155" t="s">
        <v>85</v>
      </c>
      <c r="AV2170" s="12" t="s">
        <v>83</v>
      </c>
      <c r="AW2170" s="12" t="s">
        <v>34</v>
      </c>
      <c r="AX2170" s="12" t="s">
        <v>76</v>
      </c>
      <c r="AY2170" s="155" t="s">
        <v>191</v>
      </c>
    </row>
    <row r="2171" spans="2:65" s="12" customFormat="1">
      <c r="B2171" s="153"/>
      <c r="D2171" s="154" t="s">
        <v>205</v>
      </c>
      <c r="E2171" s="155" t="s">
        <v>1</v>
      </c>
      <c r="F2171" s="156" t="s">
        <v>208</v>
      </c>
      <c r="H2171" s="155" t="s">
        <v>1</v>
      </c>
      <c r="I2171" s="157"/>
      <c r="L2171" s="153"/>
      <c r="M2171" s="158"/>
      <c r="T2171" s="159"/>
      <c r="AT2171" s="155" t="s">
        <v>205</v>
      </c>
      <c r="AU2171" s="155" t="s">
        <v>85</v>
      </c>
      <c r="AV2171" s="12" t="s">
        <v>83</v>
      </c>
      <c r="AW2171" s="12" t="s">
        <v>34</v>
      </c>
      <c r="AX2171" s="12" t="s">
        <v>76</v>
      </c>
      <c r="AY2171" s="155" t="s">
        <v>191</v>
      </c>
    </row>
    <row r="2172" spans="2:65" s="12" customFormat="1">
      <c r="B2172" s="153"/>
      <c r="D2172" s="154" t="s">
        <v>205</v>
      </c>
      <c r="E2172" s="155" t="s">
        <v>1</v>
      </c>
      <c r="F2172" s="156" t="s">
        <v>628</v>
      </c>
      <c r="H2172" s="155" t="s">
        <v>1</v>
      </c>
      <c r="I2172" s="157"/>
      <c r="L2172" s="153"/>
      <c r="M2172" s="158"/>
      <c r="T2172" s="159"/>
      <c r="AT2172" s="155" t="s">
        <v>205</v>
      </c>
      <c r="AU2172" s="155" t="s">
        <v>85</v>
      </c>
      <c r="AV2172" s="12" t="s">
        <v>83</v>
      </c>
      <c r="AW2172" s="12" t="s">
        <v>34</v>
      </c>
      <c r="AX2172" s="12" t="s">
        <v>76</v>
      </c>
      <c r="AY2172" s="155" t="s">
        <v>191</v>
      </c>
    </row>
    <row r="2173" spans="2:65" s="12" customFormat="1">
      <c r="B2173" s="153"/>
      <c r="D2173" s="154" t="s">
        <v>205</v>
      </c>
      <c r="E2173" s="155" t="s">
        <v>1</v>
      </c>
      <c r="F2173" s="156" t="s">
        <v>208</v>
      </c>
      <c r="H2173" s="155" t="s">
        <v>1</v>
      </c>
      <c r="I2173" s="157"/>
      <c r="L2173" s="153"/>
      <c r="M2173" s="158"/>
      <c r="T2173" s="159"/>
      <c r="AT2173" s="155" t="s">
        <v>205</v>
      </c>
      <c r="AU2173" s="155" t="s">
        <v>85</v>
      </c>
      <c r="AV2173" s="12" t="s">
        <v>83</v>
      </c>
      <c r="AW2173" s="12" t="s">
        <v>34</v>
      </c>
      <c r="AX2173" s="12" t="s">
        <v>76</v>
      </c>
      <c r="AY2173" s="155" t="s">
        <v>191</v>
      </c>
    </row>
    <row r="2174" spans="2:65" s="12" customFormat="1">
      <c r="B2174" s="153"/>
      <c r="D2174" s="154" t="s">
        <v>205</v>
      </c>
      <c r="E2174" s="155" t="s">
        <v>1</v>
      </c>
      <c r="F2174" s="156" t="s">
        <v>715</v>
      </c>
      <c r="H2174" s="155" t="s">
        <v>1</v>
      </c>
      <c r="I2174" s="157"/>
      <c r="L2174" s="153"/>
      <c r="M2174" s="158"/>
      <c r="T2174" s="159"/>
      <c r="AT2174" s="155" t="s">
        <v>205</v>
      </c>
      <c r="AU2174" s="155" t="s">
        <v>85</v>
      </c>
      <c r="AV2174" s="12" t="s">
        <v>83</v>
      </c>
      <c r="AW2174" s="12" t="s">
        <v>34</v>
      </c>
      <c r="AX2174" s="12" t="s">
        <v>76</v>
      </c>
      <c r="AY2174" s="155" t="s">
        <v>191</v>
      </c>
    </row>
    <row r="2175" spans="2:65" s="13" customFormat="1">
      <c r="B2175" s="160"/>
      <c r="D2175" s="154" t="s">
        <v>205</v>
      </c>
      <c r="E2175" s="161" t="s">
        <v>1</v>
      </c>
      <c r="F2175" s="162" t="s">
        <v>716</v>
      </c>
      <c r="H2175" s="163">
        <v>4.3</v>
      </c>
      <c r="I2175" s="164"/>
      <c r="L2175" s="160"/>
      <c r="M2175" s="165"/>
      <c r="T2175" s="166"/>
      <c r="AT2175" s="161" t="s">
        <v>205</v>
      </c>
      <c r="AU2175" s="161" t="s">
        <v>85</v>
      </c>
      <c r="AV2175" s="13" t="s">
        <v>85</v>
      </c>
      <c r="AW2175" s="13" t="s">
        <v>34</v>
      </c>
      <c r="AX2175" s="13" t="s">
        <v>76</v>
      </c>
      <c r="AY2175" s="161" t="s">
        <v>191</v>
      </c>
    </row>
    <row r="2176" spans="2:65" s="13" customFormat="1">
      <c r="B2176" s="160"/>
      <c r="D2176" s="154" t="s">
        <v>205</v>
      </c>
      <c r="E2176" s="161" t="s">
        <v>1</v>
      </c>
      <c r="F2176" s="162" t="s">
        <v>717</v>
      </c>
      <c r="H2176" s="163">
        <v>3.09</v>
      </c>
      <c r="I2176" s="164"/>
      <c r="L2176" s="160"/>
      <c r="M2176" s="165"/>
      <c r="T2176" s="166"/>
      <c r="AT2176" s="161" t="s">
        <v>205</v>
      </c>
      <c r="AU2176" s="161" t="s">
        <v>85</v>
      </c>
      <c r="AV2176" s="13" t="s">
        <v>85</v>
      </c>
      <c r="AW2176" s="13" t="s">
        <v>34</v>
      </c>
      <c r="AX2176" s="13" t="s">
        <v>76</v>
      </c>
      <c r="AY2176" s="161" t="s">
        <v>191</v>
      </c>
    </row>
    <row r="2177" spans="2:51" s="13" customFormat="1">
      <c r="B2177" s="160"/>
      <c r="D2177" s="154" t="s">
        <v>205</v>
      </c>
      <c r="E2177" s="161" t="s">
        <v>1</v>
      </c>
      <c r="F2177" s="162" t="s">
        <v>718</v>
      </c>
      <c r="H2177" s="163">
        <v>4.41</v>
      </c>
      <c r="I2177" s="164"/>
      <c r="L2177" s="160"/>
      <c r="M2177" s="165"/>
      <c r="T2177" s="166"/>
      <c r="AT2177" s="161" t="s">
        <v>205</v>
      </c>
      <c r="AU2177" s="161" t="s">
        <v>85</v>
      </c>
      <c r="AV2177" s="13" t="s">
        <v>85</v>
      </c>
      <c r="AW2177" s="13" t="s">
        <v>34</v>
      </c>
      <c r="AX2177" s="13" t="s">
        <v>76</v>
      </c>
      <c r="AY2177" s="161" t="s">
        <v>191</v>
      </c>
    </row>
    <row r="2178" spans="2:51" s="15" customFormat="1">
      <c r="B2178" s="174"/>
      <c r="D2178" s="154" t="s">
        <v>205</v>
      </c>
      <c r="E2178" s="175" t="s">
        <v>1</v>
      </c>
      <c r="F2178" s="176" t="s">
        <v>274</v>
      </c>
      <c r="H2178" s="177">
        <v>11.8</v>
      </c>
      <c r="I2178" s="178"/>
      <c r="L2178" s="174"/>
      <c r="M2178" s="179"/>
      <c r="T2178" s="180"/>
      <c r="AT2178" s="175" t="s">
        <v>205</v>
      </c>
      <c r="AU2178" s="175" t="s">
        <v>85</v>
      </c>
      <c r="AV2178" s="15" t="s">
        <v>201</v>
      </c>
      <c r="AW2178" s="15" t="s">
        <v>34</v>
      </c>
      <c r="AX2178" s="15" t="s">
        <v>76</v>
      </c>
      <c r="AY2178" s="175" t="s">
        <v>191</v>
      </c>
    </row>
    <row r="2179" spans="2:51" s="12" customFormat="1">
      <c r="B2179" s="153"/>
      <c r="D2179" s="154" t="s">
        <v>205</v>
      </c>
      <c r="E2179" s="155" t="s">
        <v>1</v>
      </c>
      <c r="F2179" s="156" t="s">
        <v>675</v>
      </c>
      <c r="H2179" s="155" t="s">
        <v>1</v>
      </c>
      <c r="I2179" s="157"/>
      <c r="L2179" s="153"/>
      <c r="M2179" s="158"/>
      <c r="T2179" s="159"/>
      <c r="AT2179" s="155" t="s">
        <v>205</v>
      </c>
      <c r="AU2179" s="155" t="s">
        <v>85</v>
      </c>
      <c r="AV2179" s="12" t="s">
        <v>83</v>
      </c>
      <c r="AW2179" s="12" t="s">
        <v>34</v>
      </c>
      <c r="AX2179" s="12" t="s">
        <v>76</v>
      </c>
      <c r="AY2179" s="155" t="s">
        <v>191</v>
      </c>
    </row>
    <row r="2180" spans="2:51" s="13" customFormat="1">
      <c r="B2180" s="160"/>
      <c r="D2180" s="154" t="s">
        <v>205</v>
      </c>
      <c r="E2180" s="161" t="s">
        <v>1</v>
      </c>
      <c r="F2180" s="162" t="s">
        <v>719</v>
      </c>
      <c r="H2180" s="163">
        <v>0.49</v>
      </c>
      <c r="I2180" s="164"/>
      <c r="L2180" s="160"/>
      <c r="M2180" s="165"/>
      <c r="T2180" s="166"/>
      <c r="AT2180" s="161" t="s">
        <v>205</v>
      </c>
      <c r="AU2180" s="161" t="s">
        <v>85</v>
      </c>
      <c r="AV2180" s="13" t="s">
        <v>85</v>
      </c>
      <c r="AW2180" s="13" t="s">
        <v>34</v>
      </c>
      <c r="AX2180" s="13" t="s">
        <v>76</v>
      </c>
      <c r="AY2180" s="161" t="s">
        <v>191</v>
      </c>
    </row>
    <row r="2181" spans="2:51" s="13" customFormat="1">
      <c r="B2181" s="160"/>
      <c r="D2181" s="154" t="s">
        <v>205</v>
      </c>
      <c r="E2181" s="161" t="s">
        <v>1</v>
      </c>
      <c r="F2181" s="162" t="s">
        <v>720</v>
      </c>
      <c r="H2181" s="163">
        <v>5.94</v>
      </c>
      <c r="I2181" s="164"/>
      <c r="L2181" s="160"/>
      <c r="M2181" s="165"/>
      <c r="T2181" s="166"/>
      <c r="AT2181" s="161" t="s">
        <v>205</v>
      </c>
      <c r="AU2181" s="161" t="s">
        <v>85</v>
      </c>
      <c r="AV2181" s="13" t="s">
        <v>85</v>
      </c>
      <c r="AW2181" s="13" t="s">
        <v>34</v>
      </c>
      <c r="AX2181" s="13" t="s">
        <v>76</v>
      </c>
      <c r="AY2181" s="161" t="s">
        <v>191</v>
      </c>
    </row>
    <row r="2182" spans="2:51" s="15" customFormat="1">
      <c r="B2182" s="174"/>
      <c r="D2182" s="154" t="s">
        <v>205</v>
      </c>
      <c r="E2182" s="175" t="s">
        <v>1</v>
      </c>
      <c r="F2182" s="176" t="s">
        <v>274</v>
      </c>
      <c r="H2182" s="177">
        <v>6.43</v>
      </c>
      <c r="I2182" s="178"/>
      <c r="L2182" s="174"/>
      <c r="M2182" s="179"/>
      <c r="T2182" s="180"/>
      <c r="AT2182" s="175" t="s">
        <v>205</v>
      </c>
      <c r="AU2182" s="175" t="s">
        <v>85</v>
      </c>
      <c r="AV2182" s="15" t="s">
        <v>201</v>
      </c>
      <c r="AW2182" s="15" t="s">
        <v>34</v>
      </c>
      <c r="AX2182" s="15" t="s">
        <v>76</v>
      </c>
      <c r="AY2182" s="175" t="s">
        <v>191</v>
      </c>
    </row>
    <row r="2183" spans="2:51" s="12" customFormat="1">
      <c r="B2183" s="153"/>
      <c r="D2183" s="154" t="s">
        <v>205</v>
      </c>
      <c r="E2183" s="155" t="s">
        <v>1</v>
      </c>
      <c r="F2183" s="156" t="s">
        <v>636</v>
      </c>
      <c r="H2183" s="155" t="s">
        <v>1</v>
      </c>
      <c r="I2183" s="157"/>
      <c r="L2183" s="153"/>
      <c r="M2183" s="158"/>
      <c r="T2183" s="159"/>
      <c r="AT2183" s="155" t="s">
        <v>205</v>
      </c>
      <c r="AU2183" s="155" t="s">
        <v>85</v>
      </c>
      <c r="AV2183" s="12" t="s">
        <v>83</v>
      </c>
      <c r="AW2183" s="12" t="s">
        <v>34</v>
      </c>
      <c r="AX2183" s="12" t="s">
        <v>76</v>
      </c>
      <c r="AY2183" s="155" t="s">
        <v>191</v>
      </c>
    </row>
    <row r="2184" spans="2:51" s="12" customFormat="1">
      <c r="B2184" s="153"/>
      <c r="D2184" s="154" t="s">
        <v>205</v>
      </c>
      <c r="E2184" s="155" t="s">
        <v>1</v>
      </c>
      <c r="F2184" s="156" t="s">
        <v>208</v>
      </c>
      <c r="H2184" s="155" t="s">
        <v>1</v>
      </c>
      <c r="I2184" s="157"/>
      <c r="L2184" s="153"/>
      <c r="M2184" s="158"/>
      <c r="T2184" s="159"/>
      <c r="AT2184" s="155" t="s">
        <v>205</v>
      </c>
      <c r="AU2184" s="155" t="s">
        <v>85</v>
      </c>
      <c r="AV2184" s="12" t="s">
        <v>83</v>
      </c>
      <c r="AW2184" s="12" t="s">
        <v>34</v>
      </c>
      <c r="AX2184" s="12" t="s">
        <v>76</v>
      </c>
      <c r="AY2184" s="155" t="s">
        <v>191</v>
      </c>
    </row>
    <row r="2185" spans="2:51" s="12" customFormat="1">
      <c r="B2185" s="153"/>
      <c r="D2185" s="154" t="s">
        <v>205</v>
      </c>
      <c r="E2185" s="155" t="s">
        <v>1</v>
      </c>
      <c r="F2185" s="156" t="s">
        <v>678</v>
      </c>
      <c r="H2185" s="155" t="s">
        <v>1</v>
      </c>
      <c r="I2185" s="157"/>
      <c r="L2185" s="153"/>
      <c r="M2185" s="158"/>
      <c r="T2185" s="159"/>
      <c r="AT2185" s="155" t="s">
        <v>205</v>
      </c>
      <c r="AU2185" s="155" t="s">
        <v>85</v>
      </c>
      <c r="AV2185" s="12" t="s">
        <v>83</v>
      </c>
      <c r="AW2185" s="12" t="s">
        <v>34</v>
      </c>
      <c r="AX2185" s="12" t="s">
        <v>76</v>
      </c>
      <c r="AY2185" s="155" t="s">
        <v>191</v>
      </c>
    </row>
    <row r="2186" spans="2:51" s="13" customFormat="1">
      <c r="B2186" s="160"/>
      <c r="D2186" s="154" t="s">
        <v>205</v>
      </c>
      <c r="E2186" s="161" t="s">
        <v>1</v>
      </c>
      <c r="F2186" s="162" t="s">
        <v>721</v>
      </c>
      <c r="H2186" s="163">
        <v>7.26</v>
      </c>
      <c r="I2186" s="164"/>
      <c r="L2186" s="160"/>
      <c r="M2186" s="165"/>
      <c r="T2186" s="166"/>
      <c r="AT2186" s="161" t="s">
        <v>205</v>
      </c>
      <c r="AU2186" s="161" t="s">
        <v>85</v>
      </c>
      <c r="AV2186" s="13" t="s">
        <v>85</v>
      </c>
      <c r="AW2186" s="13" t="s">
        <v>34</v>
      </c>
      <c r="AX2186" s="13" t="s">
        <v>76</v>
      </c>
      <c r="AY2186" s="161" t="s">
        <v>191</v>
      </c>
    </row>
    <row r="2187" spans="2:51" s="15" customFormat="1">
      <c r="B2187" s="174"/>
      <c r="D2187" s="154" t="s">
        <v>205</v>
      </c>
      <c r="E2187" s="175" t="s">
        <v>1</v>
      </c>
      <c r="F2187" s="176" t="s">
        <v>274</v>
      </c>
      <c r="H2187" s="177">
        <v>7.26</v>
      </c>
      <c r="I2187" s="178"/>
      <c r="L2187" s="174"/>
      <c r="M2187" s="179"/>
      <c r="T2187" s="180"/>
      <c r="AT2187" s="175" t="s">
        <v>205</v>
      </c>
      <c r="AU2187" s="175" t="s">
        <v>85</v>
      </c>
      <c r="AV2187" s="15" t="s">
        <v>201</v>
      </c>
      <c r="AW2187" s="15" t="s">
        <v>34</v>
      </c>
      <c r="AX2187" s="15" t="s">
        <v>76</v>
      </c>
      <c r="AY2187" s="175" t="s">
        <v>191</v>
      </c>
    </row>
    <row r="2188" spans="2:51" s="12" customFormat="1">
      <c r="B2188" s="153"/>
      <c r="D2188" s="154" t="s">
        <v>205</v>
      </c>
      <c r="E2188" s="155" t="s">
        <v>1</v>
      </c>
      <c r="F2188" s="156" t="s">
        <v>702</v>
      </c>
      <c r="H2188" s="155" t="s">
        <v>1</v>
      </c>
      <c r="I2188" s="157"/>
      <c r="L2188" s="153"/>
      <c r="M2188" s="158"/>
      <c r="T2188" s="159"/>
      <c r="AT2188" s="155" t="s">
        <v>205</v>
      </c>
      <c r="AU2188" s="155" t="s">
        <v>85</v>
      </c>
      <c r="AV2188" s="12" t="s">
        <v>83</v>
      </c>
      <c r="AW2188" s="12" t="s">
        <v>34</v>
      </c>
      <c r="AX2188" s="12" t="s">
        <v>76</v>
      </c>
      <c r="AY2188" s="155" t="s">
        <v>191</v>
      </c>
    </row>
    <row r="2189" spans="2:51" s="13" customFormat="1">
      <c r="B2189" s="160"/>
      <c r="D2189" s="154" t="s">
        <v>205</v>
      </c>
      <c r="E2189" s="161" t="s">
        <v>1</v>
      </c>
      <c r="F2189" s="162" t="s">
        <v>2102</v>
      </c>
      <c r="H2189" s="163">
        <v>4.5999999999999996</v>
      </c>
      <c r="I2189" s="164"/>
      <c r="L2189" s="160"/>
      <c r="M2189" s="165"/>
      <c r="T2189" s="166"/>
      <c r="AT2189" s="161" t="s">
        <v>205</v>
      </c>
      <c r="AU2189" s="161" t="s">
        <v>85</v>
      </c>
      <c r="AV2189" s="13" t="s">
        <v>85</v>
      </c>
      <c r="AW2189" s="13" t="s">
        <v>34</v>
      </c>
      <c r="AX2189" s="13" t="s">
        <v>76</v>
      </c>
      <c r="AY2189" s="161" t="s">
        <v>191</v>
      </c>
    </row>
    <row r="2190" spans="2:51" s="15" customFormat="1">
      <c r="B2190" s="174"/>
      <c r="D2190" s="154" t="s">
        <v>205</v>
      </c>
      <c r="E2190" s="175" t="s">
        <v>1</v>
      </c>
      <c r="F2190" s="176" t="s">
        <v>274</v>
      </c>
      <c r="H2190" s="177">
        <v>4.5999999999999996</v>
      </c>
      <c r="I2190" s="178"/>
      <c r="L2190" s="174"/>
      <c r="M2190" s="179"/>
      <c r="T2190" s="180"/>
      <c r="AT2190" s="175" t="s">
        <v>205</v>
      </c>
      <c r="AU2190" s="175" t="s">
        <v>85</v>
      </c>
      <c r="AV2190" s="15" t="s">
        <v>201</v>
      </c>
      <c r="AW2190" s="15" t="s">
        <v>34</v>
      </c>
      <c r="AX2190" s="15" t="s">
        <v>76</v>
      </c>
      <c r="AY2190" s="175" t="s">
        <v>191</v>
      </c>
    </row>
    <row r="2191" spans="2:51" s="14" customFormat="1">
      <c r="B2191" s="167"/>
      <c r="D2191" s="154" t="s">
        <v>205</v>
      </c>
      <c r="E2191" s="168" t="s">
        <v>1</v>
      </c>
      <c r="F2191" s="169" t="s">
        <v>217</v>
      </c>
      <c r="H2191" s="170">
        <v>30.09</v>
      </c>
      <c r="I2191" s="171"/>
      <c r="L2191" s="167"/>
      <c r="M2191" s="172"/>
      <c r="T2191" s="173"/>
      <c r="AT2191" s="168" t="s">
        <v>205</v>
      </c>
      <c r="AU2191" s="168" t="s">
        <v>85</v>
      </c>
      <c r="AV2191" s="14" t="s">
        <v>200</v>
      </c>
      <c r="AW2191" s="14" t="s">
        <v>34</v>
      </c>
      <c r="AX2191" s="14" t="s">
        <v>83</v>
      </c>
      <c r="AY2191" s="168" t="s">
        <v>191</v>
      </c>
    </row>
    <row r="2192" spans="2:51" s="13" customFormat="1">
      <c r="B2192" s="160"/>
      <c r="D2192" s="154" t="s">
        <v>205</v>
      </c>
      <c r="F2192" s="162" t="s">
        <v>2103</v>
      </c>
      <c r="H2192" s="163">
        <v>33.098999999999997</v>
      </c>
      <c r="I2192" s="164"/>
      <c r="L2192" s="160"/>
      <c r="M2192" s="165"/>
      <c r="T2192" s="166"/>
      <c r="AT2192" s="161" t="s">
        <v>205</v>
      </c>
      <c r="AU2192" s="161" t="s">
        <v>85</v>
      </c>
      <c r="AV2192" s="13" t="s">
        <v>85</v>
      </c>
      <c r="AW2192" s="13" t="s">
        <v>4</v>
      </c>
      <c r="AX2192" s="13" t="s">
        <v>83</v>
      </c>
      <c r="AY2192" s="161" t="s">
        <v>191</v>
      </c>
    </row>
    <row r="2193" spans="2:65" s="1" customFormat="1" ht="26.45" customHeight="1">
      <c r="B2193" s="32"/>
      <c r="C2193" s="136" t="s">
        <v>2104</v>
      </c>
      <c r="D2193" s="136" t="s">
        <v>195</v>
      </c>
      <c r="E2193" s="137" t="s">
        <v>2105</v>
      </c>
      <c r="F2193" s="138" t="s">
        <v>2106</v>
      </c>
      <c r="G2193" s="139" t="s">
        <v>271</v>
      </c>
      <c r="H2193" s="140">
        <v>0.623</v>
      </c>
      <c r="I2193" s="141"/>
      <c r="J2193" s="142">
        <f>ROUND(I2193*H2193,2)</f>
        <v>0</v>
      </c>
      <c r="K2193" s="138" t="s">
        <v>199</v>
      </c>
      <c r="L2193" s="32"/>
      <c r="M2193" s="143" t="s">
        <v>1</v>
      </c>
      <c r="N2193" s="144" t="s">
        <v>41</v>
      </c>
      <c r="P2193" s="145">
        <f>O2193*H2193</f>
        <v>0</v>
      </c>
      <c r="Q2193" s="145">
        <v>0</v>
      </c>
      <c r="R2193" s="145">
        <f>Q2193*H2193</f>
        <v>0</v>
      </c>
      <c r="S2193" s="145">
        <v>0</v>
      </c>
      <c r="T2193" s="146">
        <f>S2193*H2193</f>
        <v>0</v>
      </c>
      <c r="AR2193" s="147" t="s">
        <v>224</v>
      </c>
      <c r="AT2193" s="147" t="s">
        <v>195</v>
      </c>
      <c r="AU2193" s="147" t="s">
        <v>85</v>
      </c>
      <c r="AY2193" s="17" t="s">
        <v>191</v>
      </c>
      <c r="BE2193" s="148">
        <f>IF(N2193="základní",J2193,0)</f>
        <v>0</v>
      </c>
      <c r="BF2193" s="148">
        <f>IF(N2193="snížená",J2193,0)</f>
        <v>0</v>
      </c>
      <c r="BG2193" s="148">
        <f>IF(N2193="zákl. přenesená",J2193,0)</f>
        <v>0</v>
      </c>
      <c r="BH2193" s="148">
        <f>IF(N2193="sníž. přenesená",J2193,0)</f>
        <v>0</v>
      </c>
      <c r="BI2193" s="148">
        <f>IF(N2193="nulová",J2193,0)</f>
        <v>0</v>
      </c>
      <c r="BJ2193" s="17" t="s">
        <v>83</v>
      </c>
      <c r="BK2193" s="148">
        <f>ROUND(I2193*H2193,2)</f>
        <v>0</v>
      </c>
      <c r="BL2193" s="17" t="s">
        <v>224</v>
      </c>
      <c r="BM2193" s="147" t="s">
        <v>2107</v>
      </c>
    </row>
    <row r="2194" spans="2:65" s="1" customFormat="1">
      <c r="B2194" s="32"/>
      <c r="D2194" s="149" t="s">
        <v>203</v>
      </c>
      <c r="F2194" s="150" t="s">
        <v>2108</v>
      </c>
      <c r="I2194" s="151"/>
      <c r="L2194" s="32"/>
      <c r="M2194" s="152"/>
      <c r="T2194" s="56"/>
      <c r="AT2194" s="17" t="s">
        <v>203</v>
      </c>
      <c r="AU2194" s="17" t="s">
        <v>85</v>
      </c>
    </row>
    <row r="2195" spans="2:65" s="11" customFormat="1" ht="22.9" customHeight="1">
      <c r="B2195" s="124"/>
      <c r="D2195" s="125" t="s">
        <v>75</v>
      </c>
      <c r="E2195" s="134" t="s">
        <v>2109</v>
      </c>
      <c r="F2195" s="134" t="s">
        <v>2110</v>
      </c>
      <c r="I2195" s="127"/>
      <c r="J2195" s="135">
        <f>BK2195</f>
        <v>0</v>
      </c>
      <c r="L2195" s="124"/>
      <c r="M2195" s="129"/>
      <c r="P2195" s="130">
        <f>SUM(P2196:P2447)</f>
        <v>0</v>
      </c>
      <c r="R2195" s="130">
        <f>SUM(R2196:R2447)</f>
        <v>4.2746102399999995</v>
      </c>
      <c r="T2195" s="131">
        <f>SUM(T2196:T2447)</f>
        <v>0</v>
      </c>
      <c r="AR2195" s="125" t="s">
        <v>85</v>
      </c>
      <c r="AT2195" s="132" t="s">
        <v>75</v>
      </c>
      <c r="AU2195" s="132" t="s">
        <v>83</v>
      </c>
      <c r="AY2195" s="125" t="s">
        <v>191</v>
      </c>
      <c r="BK2195" s="133">
        <f>SUM(BK2196:BK2447)</f>
        <v>0</v>
      </c>
    </row>
    <row r="2196" spans="2:65" s="1" customFormat="1" ht="26.45" customHeight="1">
      <c r="B2196" s="32"/>
      <c r="C2196" s="136" t="s">
        <v>2111</v>
      </c>
      <c r="D2196" s="136" t="s">
        <v>195</v>
      </c>
      <c r="E2196" s="137" t="s">
        <v>2112</v>
      </c>
      <c r="F2196" s="138" t="s">
        <v>2113</v>
      </c>
      <c r="G2196" s="139" t="s">
        <v>289</v>
      </c>
      <c r="H2196" s="140">
        <v>195.9</v>
      </c>
      <c r="I2196" s="141"/>
      <c r="J2196" s="142">
        <f>ROUND(I2196*H2196,2)</f>
        <v>0</v>
      </c>
      <c r="K2196" s="138" t="s">
        <v>199</v>
      </c>
      <c r="L2196" s="32"/>
      <c r="M2196" s="143" t="s">
        <v>1</v>
      </c>
      <c r="N2196" s="144" t="s">
        <v>41</v>
      </c>
      <c r="P2196" s="145">
        <f>O2196*H2196</f>
        <v>0</v>
      </c>
      <c r="Q2196" s="145">
        <v>0</v>
      </c>
      <c r="R2196" s="145">
        <f>Q2196*H2196</f>
        <v>0</v>
      </c>
      <c r="S2196" s="145">
        <v>0</v>
      </c>
      <c r="T2196" s="146">
        <f>S2196*H2196</f>
        <v>0</v>
      </c>
      <c r="AR2196" s="147" t="s">
        <v>224</v>
      </c>
      <c r="AT2196" s="147" t="s">
        <v>195</v>
      </c>
      <c r="AU2196" s="147" t="s">
        <v>85</v>
      </c>
      <c r="AY2196" s="17" t="s">
        <v>191</v>
      </c>
      <c r="BE2196" s="148">
        <f>IF(N2196="základní",J2196,0)</f>
        <v>0</v>
      </c>
      <c r="BF2196" s="148">
        <f>IF(N2196="snížená",J2196,0)</f>
        <v>0</v>
      </c>
      <c r="BG2196" s="148">
        <f>IF(N2196="zákl. přenesená",J2196,0)</f>
        <v>0</v>
      </c>
      <c r="BH2196" s="148">
        <f>IF(N2196="sníž. přenesená",J2196,0)</f>
        <v>0</v>
      </c>
      <c r="BI2196" s="148">
        <f>IF(N2196="nulová",J2196,0)</f>
        <v>0</v>
      </c>
      <c r="BJ2196" s="17" t="s">
        <v>83</v>
      </c>
      <c r="BK2196" s="148">
        <f>ROUND(I2196*H2196,2)</f>
        <v>0</v>
      </c>
      <c r="BL2196" s="17" t="s">
        <v>224</v>
      </c>
      <c r="BM2196" s="147" t="s">
        <v>2114</v>
      </c>
    </row>
    <row r="2197" spans="2:65" s="1" customFormat="1">
      <c r="B2197" s="32"/>
      <c r="D2197" s="149" t="s">
        <v>203</v>
      </c>
      <c r="F2197" s="150" t="s">
        <v>2115</v>
      </c>
      <c r="I2197" s="151"/>
      <c r="L2197" s="32"/>
      <c r="M2197" s="152"/>
      <c r="T2197" s="56"/>
      <c r="AT2197" s="17" t="s">
        <v>203</v>
      </c>
      <c r="AU2197" s="17" t="s">
        <v>85</v>
      </c>
    </row>
    <row r="2198" spans="2:65" s="12" customFormat="1">
      <c r="B2198" s="153"/>
      <c r="D2198" s="154" t="s">
        <v>205</v>
      </c>
      <c r="E2198" s="155" t="s">
        <v>1</v>
      </c>
      <c r="F2198" s="156" t="s">
        <v>347</v>
      </c>
      <c r="H2198" s="155" t="s">
        <v>1</v>
      </c>
      <c r="I2198" s="157"/>
      <c r="L2198" s="153"/>
      <c r="M2198" s="158"/>
      <c r="T2198" s="159"/>
      <c r="AT2198" s="155" t="s">
        <v>205</v>
      </c>
      <c r="AU2198" s="155" t="s">
        <v>85</v>
      </c>
      <c r="AV2198" s="12" t="s">
        <v>83</v>
      </c>
      <c r="AW2198" s="12" t="s">
        <v>34</v>
      </c>
      <c r="AX2198" s="12" t="s">
        <v>76</v>
      </c>
      <c r="AY2198" s="155" t="s">
        <v>191</v>
      </c>
    </row>
    <row r="2199" spans="2:65" s="12" customFormat="1">
      <c r="B2199" s="153"/>
      <c r="D2199" s="154" t="s">
        <v>205</v>
      </c>
      <c r="E2199" s="155" t="s">
        <v>1</v>
      </c>
      <c r="F2199" s="156" t="s">
        <v>207</v>
      </c>
      <c r="H2199" s="155" t="s">
        <v>1</v>
      </c>
      <c r="I2199" s="157"/>
      <c r="L2199" s="153"/>
      <c r="M2199" s="158"/>
      <c r="T2199" s="159"/>
      <c r="AT2199" s="155" t="s">
        <v>205</v>
      </c>
      <c r="AU2199" s="155" t="s">
        <v>85</v>
      </c>
      <c r="AV2199" s="12" t="s">
        <v>83</v>
      </c>
      <c r="AW2199" s="12" t="s">
        <v>34</v>
      </c>
      <c r="AX2199" s="12" t="s">
        <v>76</v>
      </c>
      <c r="AY2199" s="155" t="s">
        <v>191</v>
      </c>
    </row>
    <row r="2200" spans="2:65" s="12" customFormat="1">
      <c r="B2200" s="153"/>
      <c r="D2200" s="154" t="s">
        <v>205</v>
      </c>
      <c r="E2200" s="155" t="s">
        <v>1</v>
      </c>
      <c r="F2200" s="156" t="s">
        <v>208</v>
      </c>
      <c r="H2200" s="155" t="s">
        <v>1</v>
      </c>
      <c r="I2200" s="157"/>
      <c r="L2200" s="153"/>
      <c r="M2200" s="158"/>
      <c r="T2200" s="159"/>
      <c r="AT2200" s="155" t="s">
        <v>205</v>
      </c>
      <c r="AU2200" s="155" t="s">
        <v>85</v>
      </c>
      <c r="AV2200" s="12" t="s">
        <v>83</v>
      </c>
      <c r="AW2200" s="12" t="s">
        <v>34</v>
      </c>
      <c r="AX2200" s="12" t="s">
        <v>76</v>
      </c>
      <c r="AY2200" s="155" t="s">
        <v>191</v>
      </c>
    </row>
    <row r="2201" spans="2:65" s="12" customFormat="1">
      <c r="B2201" s="153"/>
      <c r="D2201" s="154" t="s">
        <v>205</v>
      </c>
      <c r="E2201" s="155" t="s">
        <v>1</v>
      </c>
      <c r="F2201" s="156" t="s">
        <v>704</v>
      </c>
      <c r="H2201" s="155" t="s">
        <v>1</v>
      </c>
      <c r="I2201" s="157"/>
      <c r="L2201" s="153"/>
      <c r="M2201" s="158"/>
      <c r="T2201" s="159"/>
      <c r="AT2201" s="155" t="s">
        <v>205</v>
      </c>
      <c r="AU2201" s="155" t="s">
        <v>85</v>
      </c>
      <c r="AV2201" s="12" t="s">
        <v>83</v>
      </c>
      <c r="AW2201" s="12" t="s">
        <v>34</v>
      </c>
      <c r="AX2201" s="12" t="s">
        <v>76</v>
      </c>
      <c r="AY2201" s="155" t="s">
        <v>191</v>
      </c>
    </row>
    <row r="2202" spans="2:65" s="13" customFormat="1">
      <c r="B2202" s="160"/>
      <c r="D2202" s="154" t="s">
        <v>205</v>
      </c>
      <c r="E2202" s="161" t="s">
        <v>1</v>
      </c>
      <c r="F2202" s="162" t="s">
        <v>705</v>
      </c>
      <c r="H2202" s="163">
        <v>19</v>
      </c>
      <c r="I2202" s="164"/>
      <c r="L2202" s="160"/>
      <c r="M2202" s="165"/>
      <c r="T2202" s="166"/>
      <c r="AT2202" s="161" t="s">
        <v>205</v>
      </c>
      <c r="AU2202" s="161" t="s">
        <v>85</v>
      </c>
      <c r="AV2202" s="13" t="s">
        <v>85</v>
      </c>
      <c r="AW2202" s="13" t="s">
        <v>34</v>
      </c>
      <c r="AX2202" s="13" t="s">
        <v>76</v>
      </c>
      <c r="AY2202" s="161" t="s">
        <v>191</v>
      </c>
    </row>
    <row r="2203" spans="2:65" s="13" customFormat="1">
      <c r="B2203" s="160"/>
      <c r="D2203" s="154" t="s">
        <v>205</v>
      </c>
      <c r="E2203" s="161" t="s">
        <v>1</v>
      </c>
      <c r="F2203" s="162" t="s">
        <v>706</v>
      </c>
      <c r="H2203" s="163">
        <v>17.600000000000001</v>
      </c>
      <c r="I2203" s="164"/>
      <c r="L2203" s="160"/>
      <c r="M2203" s="165"/>
      <c r="T2203" s="166"/>
      <c r="AT2203" s="161" t="s">
        <v>205</v>
      </c>
      <c r="AU2203" s="161" t="s">
        <v>85</v>
      </c>
      <c r="AV2203" s="13" t="s">
        <v>85</v>
      </c>
      <c r="AW2203" s="13" t="s">
        <v>34</v>
      </c>
      <c r="AX2203" s="13" t="s">
        <v>76</v>
      </c>
      <c r="AY2203" s="161" t="s">
        <v>191</v>
      </c>
    </row>
    <row r="2204" spans="2:65" s="13" customFormat="1">
      <c r="B2204" s="160"/>
      <c r="D2204" s="154" t="s">
        <v>205</v>
      </c>
      <c r="E2204" s="161" t="s">
        <v>1</v>
      </c>
      <c r="F2204" s="162" t="s">
        <v>707</v>
      </c>
      <c r="H2204" s="163">
        <v>32.1</v>
      </c>
      <c r="I2204" s="164"/>
      <c r="L2204" s="160"/>
      <c r="M2204" s="165"/>
      <c r="T2204" s="166"/>
      <c r="AT2204" s="161" t="s">
        <v>205</v>
      </c>
      <c r="AU2204" s="161" t="s">
        <v>85</v>
      </c>
      <c r="AV2204" s="13" t="s">
        <v>85</v>
      </c>
      <c r="AW2204" s="13" t="s">
        <v>34</v>
      </c>
      <c r="AX2204" s="13" t="s">
        <v>76</v>
      </c>
      <c r="AY2204" s="161" t="s">
        <v>191</v>
      </c>
    </row>
    <row r="2205" spans="2:65" s="13" customFormat="1">
      <c r="B2205" s="160"/>
      <c r="D2205" s="154" t="s">
        <v>205</v>
      </c>
      <c r="E2205" s="161" t="s">
        <v>1</v>
      </c>
      <c r="F2205" s="162" t="s">
        <v>708</v>
      </c>
      <c r="H2205" s="163">
        <v>72.8</v>
      </c>
      <c r="I2205" s="164"/>
      <c r="L2205" s="160"/>
      <c r="M2205" s="165"/>
      <c r="T2205" s="166"/>
      <c r="AT2205" s="161" t="s">
        <v>205</v>
      </c>
      <c r="AU2205" s="161" t="s">
        <v>85</v>
      </c>
      <c r="AV2205" s="13" t="s">
        <v>85</v>
      </c>
      <c r="AW2205" s="13" t="s">
        <v>34</v>
      </c>
      <c r="AX2205" s="13" t="s">
        <v>76</v>
      </c>
      <c r="AY2205" s="161" t="s">
        <v>191</v>
      </c>
    </row>
    <row r="2206" spans="2:65" s="13" customFormat="1">
      <c r="B2206" s="160"/>
      <c r="D2206" s="154" t="s">
        <v>205</v>
      </c>
      <c r="E2206" s="161" t="s">
        <v>1</v>
      </c>
      <c r="F2206" s="162" t="s">
        <v>709</v>
      </c>
      <c r="H2206" s="163">
        <v>54.4</v>
      </c>
      <c r="I2206" s="164"/>
      <c r="L2206" s="160"/>
      <c r="M2206" s="165"/>
      <c r="T2206" s="166"/>
      <c r="AT2206" s="161" t="s">
        <v>205</v>
      </c>
      <c r="AU2206" s="161" t="s">
        <v>85</v>
      </c>
      <c r="AV2206" s="13" t="s">
        <v>85</v>
      </c>
      <c r="AW2206" s="13" t="s">
        <v>34</v>
      </c>
      <c r="AX2206" s="13" t="s">
        <v>76</v>
      </c>
      <c r="AY2206" s="161" t="s">
        <v>191</v>
      </c>
    </row>
    <row r="2207" spans="2:65" s="14" customFormat="1">
      <c r="B2207" s="167"/>
      <c r="D2207" s="154" t="s">
        <v>205</v>
      </c>
      <c r="E2207" s="168" t="s">
        <v>1</v>
      </c>
      <c r="F2207" s="169" t="s">
        <v>217</v>
      </c>
      <c r="H2207" s="170">
        <v>195.9</v>
      </c>
      <c r="I2207" s="171"/>
      <c r="L2207" s="167"/>
      <c r="M2207" s="172"/>
      <c r="T2207" s="173"/>
      <c r="AT2207" s="168" t="s">
        <v>205</v>
      </c>
      <c r="AU2207" s="168" t="s">
        <v>85</v>
      </c>
      <c r="AV2207" s="14" t="s">
        <v>200</v>
      </c>
      <c r="AW2207" s="14" t="s">
        <v>34</v>
      </c>
      <c r="AX2207" s="14" t="s">
        <v>83</v>
      </c>
      <c r="AY2207" s="168" t="s">
        <v>191</v>
      </c>
    </row>
    <row r="2208" spans="2:65" s="1" customFormat="1" ht="16.5" customHeight="1">
      <c r="B2208" s="32"/>
      <c r="C2208" s="136" t="s">
        <v>2116</v>
      </c>
      <c r="D2208" s="136" t="s">
        <v>195</v>
      </c>
      <c r="E2208" s="137" t="s">
        <v>2117</v>
      </c>
      <c r="F2208" s="138" t="s">
        <v>2118</v>
      </c>
      <c r="G2208" s="139" t="s">
        <v>289</v>
      </c>
      <c r="H2208" s="140">
        <v>287.57</v>
      </c>
      <c r="I2208" s="141"/>
      <c r="J2208" s="142">
        <f>ROUND(I2208*H2208,2)</f>
        <v>0</v>
      </c>
      <c r="K2208" s="138" t="s">
        <v>199</v>
      </c>
      <c r="L2208" s="32"/>
      <c r="M2208" s="143" t="s">
        <v>1</v>
      </c>
      <c r="N2208" s="144" t="s">
        <v>41</v>
      </c>
      <c r="P2208" s="145">
        <f>O2208*H2208</f>
        <v>0</v>
      </c>
      <c r="Q2208" s="145">
        <v>0</v>
      </c>
      <c r="R2208" s="145">
        <f>Q2208*H2208</f>
        <v>0</v>
      </c>
      <c r="S2208" s="145">
        <v>0</v>
      </c>
      <c r="T2208" s="146">
        <f>S2208*H2208</f>
        <v>0</v>
      </c>
      <c r="AR2208" s="147" t="s">
        <v>224</v>
      </c>
      <c r="AT2208" s="147" t="s">
        <v>195</v>
      </c>
      <c r="AU2208" s="147" t="s">
        <v>85</v>
      </c>
      <c r="AY2208" s="17" t="s">
        <v>191</v>
      </c>
      <c r="BE2208" s="148">
        <f>IF(N2208="základní",J2208,0)</f>
        <v>0</v>
      </c>
      <c r="BF2208" s="148">
        <f>IF(N2208="snížená",J2208,0)</f>
        <v>0</v>
      </c>
      <c r="BG2208" s="148">
        <f>IF(N2208="zákl. přenesená",J2208,0)</f>
        <v>0</v>
      </c>
      <c r="BH2208" s="148">
        <f>IF(N2208="sníž. přenesená",J2208,0)</f>
        <v>0</v>
      </c>
      <c r="BI2208" s="148">
        <f>IF(N2208="nulová",J2208,0)</f>
        <v>0</v>
      </c>
      <c r="BJ2208" s="17" t="s">
        <v>83</v>
      </c>
      <c r="BK2208" s="148">
        <f>ROUND(I2208*H2208,2)</f>
        <v>0</v>
      </c>
      <c r="BL2208" s="17" t="s">
        <v>224</v>
      </c>
      <c r="BM2208" s="147" t="s">
        <v>2119</v>
      </c>
    </row>
    <row r="2209" spans="2:51" s="1" customFormat="1">
      <c r="B2209" s="32"/>
      <c r="D2209" s="149" t="s">
        <v>203</v>
      </c>
      <c r="F2209" s="150" t="s">
        <v>2120</v>
      </c>
      <c r="I2209" s="151"/>
      <c r="L2209" s="32"/>
      <c r="M2209" s="152"/>
      <c r="T2209" s="56"/>
      <c r="AT2209" s="17" t="s">
        <v>203</v>
      </c>
      <c r="AU2209" s="17" t="s">
        <v>85</v>
      </c>
    </row>
    <row r="2210" spans="2:51" s="12" customFormat="1">
      <c r="B2210" s="153"/>
      <c r="D2210" s="154" t="s">
        <v>205</v>
      </c>
      <c r="E2210" s="155" t="s">
        <v>1</v>
      </c>
      <c r="F2210" s="156" t="s">
        <v>347</v>
      </c>
      <c r="H2210" s="155" t="s">
        <v>1</v>
      </c>
      <c r="I2210" s="157"/>
      <c r="L2210" s="153"/>
      <c r="M2210" s="158"/>
      <c r="T2210" s="159"/>
      <c r="AT2210" s="155" t="s">
        <v>205</v>
      </c>
      <c r="AU2210" s="155" t="s">
        <v>85</v>
      </c>
      <c r="AV2210" s="12" t="s">
        <v>83</v>
      </c>
      <c r="AW2210" s="12" t="s">
        <v>34</v>
      </c>
      <c r="AX2210" s="12" t="s">
        <v>76</v>
      </c>
      <c r="AY2210" s="155" t="s">
        <v>191</v>
      </c>
    </row>
    <row r="2211" spans="2:51" s="12" customFormat="1">
      <c r="B2211" s="153"/>
      <c r="D2211" s="154" t="s">
        <v>205</v>
      </c>
      <c r="E2211" s="155" t="s">
        <v>1</v>
      </c>
      <c r="F2211" s="156" t="s">
        <v>207</v>
      </c>
      <c r="H2211" s="155" t="s">
        <v>1</v>
      </c>
      <c r="I2211" s="157"/>
      <c r="L2211" s="153"/>
      <c r="M2211" s="158"/>
      <c r="T2211" s="159"/>
      <c r="AT2211" s="155" t="s">
        <v>205</v>
      </c>
      <c r="AU2211" s="155" t="s">
        <v>85</v>
      </c>
      <c r="AV2211" s="12" t="s">
        <v>83</v>
      </c>
      <c r="AW2211" s="12" t="s">
        <v>34</v>
      </c>
      <c r="AX2211" s="12" t="s">
        <v>76</v>
      </c>
      <c r="AY2211" s="155" t="s">
        <v>191</v>
      </c>
    </row>
    <row r="2212" spans="2:51" s="12" customFormat="1">
      <c r="B2212" s="153"/>
      <c r="D2212" s="154" t="s">
        <v>205</v>
      </c>
      <c r="E2212" s="155" t="s">
        <v>1</v>
      </c>
      <c r="F2212" s="156" t="s">
        <v>208</v>
      </c>
      <c r="H2212" s="155" t="s">
        <v>1</v>
      </c>
      <c r="I2212" s="157"/>
      <c r="L2212" s="153"/>
      <c r="M2212" s="158"/>
      <c r="T2212" s="159"/>
      <c r="AT2212" s="155" t="s">
        <v>205</v>
      </c>
      <c r="AU2212" s="155" t="s">
        <v>85</v>
      </c>
      <c r="AV2212" s="12" t="s">
        <v>83</v>
      </c>
      <c r="AW2212" s="12" t="s">
        <v>34</v>
      </c>
      <c r="AX2212" s="12" t="s">
        <v>76</v>
      </c>
      <c r="AY2212" s="155" t="s">
        <v>191</v>
      </c>
    </row>
    <row r="2213" spans="2:51" s="12" customFormat="1">
      <c r="B2213" s="153"/>
      <c r="D2213" s="154" t="s">
        <v>205</v>
      </c>
      <c r="E2213" s="155" t="s">
        <v>1</v>
      </c>
      <c r="F2213" s="156" t="s">
        <v>2121</v>
      </c>
      <c r="H2213" s="155" t="s">
        <v>1</v>
      </c>
      <c r="I2213" s="157"/>
      <c r="L2213" s="153"/>
      <c r="M2213" s="158"/>
      <c r="T2213" s="159"/>
      <c r="AT2213" s="155" t="s">
        <v>205</v>
      </c>
      <c r="AU2213" s="155" t="s">
        <v>85</v>
      </c>
      <c r="AV2213" s="12" t="s">
        <v>83</v>
      </c>
      <c r="AW2213" s="12" t="s">
        <v>34</v>
      </c>
      <c r="AX2213" s="12" t="s">
        <v>76</v>
      </c>
      <c r="AY2213" s="155" t="s">
        <v>191</v>
      </c>
    </row>
    <row r="2214" spans="2:51" s="12" customFormat="1">
      <c r="B2214" s="153"/>
      <c r="D2214" s="154" t="s">
        <v>205</v>
      </c>
      <c r="E2214" s="155" t="s">
        <v>1</v>
      </c>
      <c r="F2214" s="156" t="s">
        <v>208</v>
      </c>
      <c r="H2214" s="155" t="s">
        <v>1</v>
      </c>
      <c r="I2214" s="157"/>
      <c r="L2214" s="153"/>
      <c r="M2214" s="158"/>
      <c r="T2214" s="159"/>
      <c r="AT2214" s="155" t="s">
        <v>205</v>
      </c>
      <c r="AU2214" s="155" t="s">
        <v>85</v>
      </c>
      <c r="AV2214" s="12" t="s">
        <v>83</v>
      </c>
      <c r="AW2214" s="12" t="s">
        <v>34</v>
      </c>
      <c r="AX2214" s="12" t="s">
        <v>76</v>
      </c>
      <c r="AY2214" s="155" t="s">
        <v>191</v>
      </c>
    </row>
    <row r="2215" spans="2:51" s="12" customFormat="1">
      <c r="B2215" s="153"/>
      <c r="D2215" s="154" t="s">
        <v>205</v>
      </c>
      <c r="E2215" s="155" t="s">
        <v>1</v>
      </c>
      <c r="F2215" s="156" t="s">
        <v>681</v>
      </c>
      <c r="H2215" s="155" t="s">
        <v>1</v>
      </c>
      <c r="I2215" s="157"/>
      <c r="L2215" s="153"/>
      <c r="M2215" s="158"/>
      <c r="T2215" s="159"/>
      <c r="AT2215" s="155" t="s">
        <v>205</v>
      </c>
      <c r="AU2215" s="155" t="s">
        <v>85</v>
      </c>
      <c r="AV2215" s="12" t="s">
        <v>83</v>
      </c>
      <c r="AW2215" s="12" t="s">
        <v>34</v>
      </c>
      <c r="AX2215" s="12" t="s">
        <v>76</v>
      </c>
      <c r="AY2215" s="155" t="s">
        <v>191</v>
      </c>
    </row>
    <row r="2216" spans="2:51" s="13" customFormat="1">
      <c r="B2216" s="160"/>
      <c r="D2216" s="154" t="s">
        <v>205</v>
      </c>
      <c r="E2216" s="161" t="s">
        <v>1</v>
      </c>
      <c r="F2216" s="162" t="s">
        <v>682</v>
      </c>
      <c r="H2216" s="163">
        <v>8.9</v>
      </c>
      <c r="I2216" s="164"/>
      <c r="L2216" s="160"/>
      <c r="M2216" s="165"/>
      <c r="T2216" s="166"/>
      <c r="AT2216" s="161" t="s">
        <v>205</v>
      </c>
      <c r="AU2216" s="161" t="s">
        <v>85</v>
      </c>
      <c r="AV2216" s="13" t="s">
        <v>85</v>
      </c>
      <c r="AW2216" s="13" t="s">
        <v>34</v>
      </c>
      <c r="AX2216" s="13" t="s">
        <v>76</v>
      </c>
      <c r="AY2216" s="161" t="s">
        <v>191</v>
      </c>
    </row>
    <row r="2217" spans="2:51" s="13" customFormat="1">
      <c r="B2217" s="160"/>
      <c r="D2217" s="154" t="s">
        <v>205</v>
      </c>
      <c r="E2217" s="161" t="s">
        <v>1</v>
      </c>
      <c r="F2217" s="162" t="s">
        <v>683</v>
      </c>
      <c r="H2217" s="163">
        <v>5.35</v>
      </c>
      <c r="I2217" s="164"/>
      <c r="L2217" s="160"/>
      <c r="M2217" s="165"/>
      <c r="T2217" s="166"/>
      <c r="AT2217" s="161" t="s">
        <v>205</v>
      </c>
      <c r="AU2217" s="161" t="s">
        <v>85</v>
      </c>
      <c r="AV2217" s="13" t="s">
        <v>85</v>
      </c>
      <c r="AW2217" s="13" t="s">
        <v>34</v>
      </c>
      <c r="AX2217" s="13" t="s">
        <v>76</v>
      </c>
      <c r="AY2217" s="161" t="s">
        <v>191</v>
      </c>
    </row>
    <row r="2218" spans="2:51" s="15" customFormat="1">
      <c r="B2218" s="174"/>
      <c r="D2218" s="154" t="s">
        <v>205</v>
      </c>
      <c r="E2218" s="175" t="s">
        <v>1</v>
      </c>
      <c r="F2218" s="176" t="s">
        <v>274</v>
      </c>
      <c r="H2218" s="177">
        <v>14.25</v>
      </c>
      <c r="I2218" s="178"/>
      <c r="L2218" s="174"/>
      <c r="M2218" s="179"/>
      <c r="T2218" s="180"/>
      <c r="AT2218" s="175" t="s">
        <v>205</v>
      </c>
      <c r="AU2218" s="175" t="s">
        <v>85</v>
      </c>
      <c r="AV2218" s="15" t="s">
        <v>201</v>
      </c>
      <c r="AW2218" s="15" t="s">
        <v>34</v>
      </c>
      <c r="AX2218" s="15" t="s">
        <v>76</v>
      </c>
      <c r="AY2218" s="175" t="s">
        <v>191</v>
      </c>
    </row>
    <row r="2219" spans="2:51" s="12" customFormat="1">
      <c r="B2219" s="153"/>
      <c r="D2219" s="154" t="s">
        <v>205</v>
      </c>
      <c r="E2219" s="155" t="s">
        <v>1</v>
      </c>
      <c r="F2219" s="156" t="s">
        <v>684</v>
      </c>
      <c r="H2219" s="155" t="s">
        <v>1</v>
      </c>
      <c r="I2219" s="157"/>
      <c r="L2219" s="153"/>
      <c r="M2219" s="158"/>
      <c r="T2219" s="159"/>
      <c r="AT2219" s="155" t="s">
        <v>205</v>
      </c>
      <c r="AU2219" s="155" t="s">
        <v>85</v>
      </c>
      <c r="AV2219" s="12" t="s">
        <v>83</v>
      </c>
      <c r="AW2219" s="12" t="s">
        <v>34</v>
      </c>
      <c r="AX2219" s="12" t="s">
        <v>76</v>
      </c>
      <c r="AY2219" s="155" t="s">
        <v>191</v>
      </c>
    </row>
    <row r="2220" spans="2:51" s="13" customFormat="1">
      <c r="B2220" s="160"/>
      <c r="D2220" s="154" t="s">
        <v>205</v>
      </c>
      <c r="E2220" s="161" t="s">
        <v>1</v>
      </c>
      <c r="F2220" s="162" t="s">
        <v>685</v>
      </c>
      <c r="H2220" s="163">
        <v>17.399999999999999</v>
      </c>
      <c r="I2220" s="164"/>
      <c r="L2220" s="160"/>
      <c r="M2220" s="165"/>
      <c r="T2220" s="166"/>
      <c r="AT2220" s="161" t="s">
        <v>205</v>
      </c>
      <c r="AU2220" s="161" t="s">
        <v>85</v>
      </c>
      <c r="AV2220" s="13" t="s">
        <v>85</v>
      </c>
      <c r="AW2220" s="13" t="s">
        <v>34</v>
      </c>
      <c r="AX2220" s="13" t="s">
        <v>76</v>
      </c>
      <c r="AY2220" s="161" t="s">
        <v>191</v>
      </c>
    </row>
    <row r="2221" spans="2:51" s="13" customFormat="1">
      <c r="B2221" s="160"/>
      <c r="D2221" s="154" t="s">
        <v>205</v>
      </c>
      <c r="E2221" s="161" t="s">
        <v>1</v>
      </c>
      <c r="F2221" s="162" t="s">
        <v>690</v>
      </c>
      <c r="H2221" s="163">
        <v>2</v>
      </c>
      <c r="I2221" s="164"/>
      <c r="L2221" s="160"/>
      <c r="M2221" s="165"/>
      <c r="T2221" s="166"/>
      <c r="AT2221" s="161" t="s">
        <v>205</v>
      </c>
      <c r="AU2221" s="161" t="s">
        <v>85</v>
      </c>
      <c r="AV2221" s="13" t="s">
        <v>85</v>
      </c>
      <c r="AW2221" s="13" t="s">
        <v>34</v>
      </c>
      <c r="AX2221" s="13" t="s">
        <v>76</v>
      </c>
      <c r="AY2221" s="161" t="s">
        <v>191</v>
      </c>
    </row>
    <row r="2222" spans="2:51" s="13" customFormat="1">
      <c r="B2222" s="160"/>
      <c r="D2222" s="154" t="s">
        <v>205</v>
      </c>
      <c r="E2222" s="161" t="s">
        <v>1</v>
      </c>
      <c r="F2222" s="162" t="s">
        <v>686</v>
      </c>
      <c r="H2222" s="163">
        <v>9</v>
      </c>
      <c r="I2222" s="164"/>
      <c r="L2222" s="160"/>
      <c r="M2222" s="165"/>
      <c r="T2222" s="166"/>
      <c r="AT2222" s="161" t="s">
        <v>205</v>
      </c>
      <c r="AU2222" s="161" t="s">
        <v>85</v>
      </c>
      <c r="AV2222" s="13" t="s">
        <v>85</v>
      </c>
      <c r="AW2222" s="13" t="s">
        <v>34</v>
      </c>
      <c r="AX2222" s="13" t="s">
        <v>76</v>
      </c>
      <c r="AY2222" s="161" t="s">
        <v>191</v>
      </c>
    </row>
    <row r="2223" spans="2:51" s="15" customFormat="1">
      <c r="B2223" s="174"/>
      <c r="D2223" s="154" t="s">
        <v>205</v>
      </c>
      <c r="E2223" s="175" t="s">
        <v>1</v>
      </c>
      <c r="F2223" s="176" t="s">
        <v>274</v>
      </c>
      <c r="H2223" s="177">
        <v>28.4</v>
      </c>
      <c r="I2223" s="178"/>
      <c r="L2223" s="174"/>
      <c r="M2223" s="179"/>
      <c r="T2223" s="180"/>
      <c r="AT2223" s="175" t="s">
        <v>205</v>
      </c>
      <c r="AU2223" s="175" t="s">
        <v>85</v>
      </c>
      <c r="AV2223" s="15" t="s">
        <v>201</v>
      </c>
      <c r="AW2223" s="15" t="s">
        <v>34</v>
      </c>
      <c r="AX2223" s="15" t="s">
        <v>76</v>
      </c>
      <c r="AY2223" s="175" t="s">
        <v>191</v>
      </c>
    </row>
    <row r="2224" spans="2:51" s="12" customFormat="1">
      <c r="B2224" s="153"/>
      <c r="D2224" s="154" t="s">
        <v>205</v>
      </c>
      <c r="E2224" s="155" t="s">
        <v>1</v>
      </c>
      <c r="F2224" s="156" t="s">
        <v>687</v>
      </c>
      <c r="H2224" s="155" t="s">
        <v>1</v>
      </c>
      <c r="I2224" s="157"/>
      <c r="L2224" s="153"/>
      <c r="M2224" s="158"/>
      <c r="T2224" s="159"/>
      <c r="AT2224" s="155" t="s">
        <v>205</v>
      </c>
      <c r="AU2224" s="155" t="s">
        <v>85</v>
      </c>
      <c r="AV2224" s="12" t="s">
        <v>83</v>
      </c>
      <c r="AW2224" s="12" t="s">
        <v>34</v>
      </c>
      <c r="AX2224" s="12" t="s">
        <v>76</v>
      </c>
      <c r="AY2224" s="155" t="s">
        <v>191</v>
      </c>
    </row>
    <row r="2225" spans="2:65" s="13" customFormat="1">
      <c r="B2225" s="160"/>
      <c r="D2225" s="154" t="s">
        <v>205</v>
      </c>
      <c r="E2225" s="161" t="s">
        <v>1</v>
      </c>
      <c r="F2225" s="162" t="s">
        <v>691</v>
      </c>
      <c r="H2225" s="163">
        <v>3.35</v>
      </c>
      <c r="I2225" s="164"/>
      <c r="L2225" s="160"/>
      <c r="M2225" s="165"/>
      <c r="T2225" s="166"/>
      <c r="AT2225" s="161" t="s">
        <v>205</v>
      </c>
      <c r="AU2225" s="161" t="s">
        <v>85</v>
      </c>
      <c r="AV2225" s="13" t="s">
        <v>85</v>
      </c>
      <c r="AW2225" s="13" t="s">
        <v>34</v>
      </c>
      <c r="AX2225" s="13" t="s">
        <v>76</v>
      </c>
      <c r="AY2225" s="161" t="s">
        <v>191</v>
      </c>
    </row>
    <row r="2226" spans="2:65" s="13" customFormat="1">
      <c r="B2226" s="160"/>
      <c r="D2226" s="154" t="s">
        <v>205</v>
      </c>
      <c r="E2226" s="161" t="s">
        <v>1</v>
      </c>
      <c r="F2226" s="162" t="s">
        <v>688</v>
      </c>
      <c r="H2226" s="163">
        <v>45.67</v>
      </c>
      <c r="I2226" s="164"/>
      <c r="L2226" s="160"/>
      <c r="M2226" s="165"/>
      <c r="T2226" s="166"/>
      <c r="AT2226" s="161" t="s">
        <v>205</v>
      </c>
      <c r="AU2226" s="161" t="s">
        <v>85</v>
      </c>
      <c r="AV2226" s="13" t="s">
        <v>85</v>
      </c>
      <c r="AW2226" s="13" t="s">
        <v>34</v>
      </c>
      <c r="AX2226" s="13" t="s">
        <v>76</v>
      </c>
      <c r="AY2226" s="161" t="s">
        <v>191</v>
      </c>
    </row>
    <row r="2227" spans="2:65" s="15" customFormat="1">
      <c r="B2227" s="174"/>
      <c r="D2227" s="154" t="s">
        <v>205</v>
      </c>
      <c r="E2227" s="175" t="s">
        <v>1</v>
      </c>
      <c r="F2227" s="176" t="s">
        <v>274</v>
      </c>
      <c r="H2227" s="177">
        <v>49.02</v>
      </c>
      <c r="I2227" s="178"/>
      <c r="L2227" s="174"/>
      <c r="M2227" s="179"/>
      <c r="T2227" s="180"/>
      <c r="AT2227" s="175" t="s">
        <v>205</v>
      </c>
      <c r="AU2227" s="175" t="s">
        <v>85</v>
      </c>
      <c r="AV2227" s="15" t="s">
        <v>201</v>
      </c>
      <c r="AW2227" s="15" t="s">
        <v>34</v>
      </c>
      <c r="AX2227" s="15" t="s">
        <v>76</v>
      </c>
      <c r="AY2227" s="175" t="s">
        <v>191</v>
      </c>
    </row>
    <row r="2228" spans="2:65" s="12" customFormat="1">
      <c r="B2228" s="153"/>
      <c r="D2228" s="154" t="s">
        <v>205</v>
      </c>
      <c r="E2228" s="155" t="s">
        <v>1</v>
      </c>
      <c r="F2228" s="156" t="s">
        <v>704</v>
      </c>
      <c r="H2228" s="155" t="s">
        <v>1</v>
      </c>
      <c r="I2228" s="157"/>
      <c r="L2228" s="153"/>
      <c r="M2228" s="158"/>
      <c r="T2228" s="159"/>
      <c r="AT2228" s="155" t="s">
        <v>205</v>
      </c>
      <c r="AU2228" s="155" t="s">
        <v>85</v>
      </c>
      <c r="AV2228" s="12" t="s">
        <v>83</v>
      </c>
      <c r="AW2228" s="12" t="s">
        <v>34</v>
      </c>
      <c r="AX2228" s="12" t="s">
        <v>76</v>
      </c>
      <c r="AY2228" s="155" t="s">
        <v>191</v>
      </c>
    </row>
    <row r="2229" spans="2:65" s="13" customFormat="1">
      <c r="B2229" s="160"/>
      <c r="D2229" s="154" t="s">
        <v>205</v>
      </c>
      <c r="E2229" s="161" t="s">
        <v>1</v>
      </c>
      <c r="F2229" s="162" t="s">
        <v>705</v>
      </c>
      <c r="H2229" s="163">
        <v>19</v>
      </c>
      <c r="I2229" s="164"/>
      <c r="L2229" s="160"/>
      <c r="M2229" s="165"/>
      <c r="T2229" s="166"/>
      <c r="AT2229" s="161" t="s">
        <v>205</v>
      </c>
      <c r="AU2229" s="161" t="s">
        <v>85</v>
      </c>
      <c r="AV2229" s="13" t="s">
        <v>85</v>
      </c>
      <c r="AW2229" s="13" t="s">
        <v>34</v>
      </c>
      <c r="AX2229" s="13" t="s">
        <v>76</v>
      </c>
      <c r="AY2229" s="161" t="s">
        <v>191</v>
      </c>
    </row>
    <row r="2230" spans="2:65" s="13" customFormat="1">
      <c r="B2230" s="160"/>
      <c r="D2230" s="154" t="s">
        <v>205</v>
      </c>
      <c r="E2230" s="161" t="s">
        <v>1</v>
      </c>
      <c r="F2230" s="162" t="s">
        <v>706</v>
      </c>
      <c r="H2230" s="163">
        <v>17.600000000000001</v>
      </c>
      <c r="I2230" s="164"/>
      <c r="L2230" s="160"/>
      <c r="M2230" s="165"/>
      <c r="T2230" s="166"/>
      <c r="AT2230" s="161" t="s">
        <v>205</v>
      </c>
      <c r="AU2230" s="161" t="s">
        <v>85</v>
      </c>
      <c r="AV2230" s="13" t="s">
        <v>85</v>
      </c>
      <c r="AW2230" s="13" t="s">
        <v>34</v>
      </c>
      <c r="AX2230" s="13" t="s">
        <v>76</v>
      </c>
      <c r="AY2230" s="161" t="s">
        <v>191</v>
      </c>
    </row>
    <row r="2231" spans="2:65" s="13" customFormat="1">
      <c r="B2231" s="160"/>
      <c r="D2231" s="154" t="s">
        <v>205</v>
      </c>
      <c r="E2231" s="161" t="s">
        <v>1</v>
      </c>
      <c r="F2231" s="162" t="s">
        <v>707</v>
      </c>
      <c r="H2231" s="163">
        <v>32.1</v>
      </c>
      <c r="I2231" s="164"/>
      <c r="L2231" s="160"/>
      <c r="M2231" s="165"/>
      <c r="T2231" s="166"/>
      <c r="AT2231" s="161" t="s">
        <v>205</v>
      </c>
      <c r="AU2231" s="161" t="s">
        <v>85</v>
      </c>
      <c r="AV2231" s="13" t="s">
        <v>85</v>
      </c>
      <c r="AW2231" s="13" t="s">
        <v>34</v>
      </c>
      <c r="AX2231" s="13" t="s">
        <v>76</v>
      </c>
      <c r="AY2231" s="161" t="s">
        <v>191</v>
      </c>
    </row>
    <row r="2232" spans="2:65" s="13" customFormat="1">
      <c r="B2232" s="160"/>
      <c r="D2232" s="154" t="s">
        <v>205</v>
      </c>
      <c r="E2232" s="161" t="s">
        <v>1</v>
      </c>
      <c r="F2232" s="162" t="s">
        <v>708</v>
      </c>
      <c r="H2232" s="163">
        <v>72.8</v>
      </c>
      <c r="I2232" s="164"/>
      <c r="L2232" s="160"/>
      <c r="M2232" s="165"/>
      <c r="T2232" s="166"/>
      <c r="AT2232" s="161" t="s">
        <v>205</v>
      </c>
      <c r="AU2232" s="161" t="s">
        <v>85</v>
      </c>
      <c r="AV2232" s="13" t="s">
        <v>85</v>
      </c>
      <c r="AW2232" s="13" t="s">
        <v>34</v>
      </c>
      <c r="AX2232" s="13" t="s">
        <v>76</v>
      </c>
      <c r="AY2232" s="161" t="s">
        <v>191</v>
      </c>
    </row>
    <row r="2233" spans="2:65" s="13" customFormat="1">
      <c r="B2233" s="160"/>
      <c r="D2233" s="154" t="s">
        <v>205</v>
      </c>
      <c r="E2233" s="161" t="s">
        <v>1</v>
      </c>
      <c r="F2233" s="162" t="s">
        <v>709</v>
      </c>
      <c r="H2233" s="163">
        <v>54.4</v>
      </c>
      <c r="I2233" s="164"/>
      <c r="L2233" s="160"/>
      <c r="M2233" s="165"/>
      <c r="T2233" s="166"/>
      <c r="AT2233" s="161" t="s">
        <v>205</v>
      </c>
      <c r="AU2233" s="161" t="s">
        <v>85</v>
      </c>
      <c r="AV2233" s="13" t="s">
        <v>85</v>
      </c>
      <c r="AW2233" s="13" t="s">
        <v>34</v>
      </c>
      <c r="AX2233" s="13" t="s">
        <v>76</v>
      </c>
      <c r="AY2233" s="161" t="s">
        <v>191</v>
      </c>
    </row>
    <row r="2234" spans="2:65" s="15" customFormat="1">
      <c r="B2234" s="174"/>
      <c r="D2234" s="154" t="s">
        <v>205</v>
      </c>
      <c r="E2234" s="175" t="s">
        <v>1</v>
      </c>
      <c r="F2234" s="176" t="s">
        <v>274</v>
      </c>
      <c r="H2234" s="177">
        <v>195.9</v>
      </c>
      <c r="I2234" s="178"/>
      <c r="L2234" s="174"/>
      <c r="M2234" s="179"/>
      <c r="T2234" s="180"/>
      <c r="AT2234" s="175" t="s">
        <v>205</v>
      </c>
      <c r="AU2234" s="175" t="s">
        <v>85</v>
      </c>
      <c r="AV2234" s="15" t="s">
        <v>201</v>
      </c>
      <c r="AW2234" s="15" t="s">
        <v>34</v>
      </c>
      <c r="AX2234" s="15" t="s">
        <v>76</v>
      </c>
      <c r="AY2234" s="175" t="s">
        <v>191</v>
      </c>
    </row>
    <row r="2235" spans="2:65" s="14" customFormat="1">
      <c r="B2235" s="167"/>
      <c r="D2235" s="154" t="s">
        <v>205</v>
      </c>
      <c r="E2235" s="168" t="s">
        <v>1</v>
      </c>
      <c r="F2235" s="169" t="s">
        <v>217</v>
      </c>
      <c r="H2235" s="170">
        <v>287.57</v>
      </c>
      <c r="I2235" s="171"/>
      <c r="L2235" s="167"/>
      <c r="M2235" s="172"/>
      <c r="T2235" s="173"/>
      <c r="AT2235" s="168" t="s">
        <v>205</v>
      </c>
      <c r="AU2235" s="168" t="s">
        <v>85</v>
      </c>
      <c r="AV2235" s="14" t="s">
        <v>200</v>
      </c>
      <c r="AW2235" s="14" t="s">
        <v>34</v>
      </c>
      <c r="AX2235" s="14" t="s">
        <v>83</v>
      </c>
      <c r="AY2235" s="168" t="s">
        <v>191</v>
      </c>
    </row>
    <row r="2236" spans="2:65" s="1" customFormat="1" ht="26.45" customHeight="1">
      <c r="B2236" s="32"/>
      <c r="C2236" s="136" t="s">
        <v>2122</v>
      </c>
      <c r="D2236" s="136" t="s">
        <v>195</v>
      </c>
      <c r="E2236" s="137" t="s">
        <v>2123</v>
      </c>
      <c r="F2236" s="138" t="s">
        <v>2124</v>
      </c>
      <c r="G2236" s="139" t="s">
        <v>289</v>
      </c>
      <c r="H2236" s="140">
        <v>575.14</v>
      </c>
      <c r="I2236" s="141"/>
      <c r="J2236" s="142">
        <f>ROUND(I2236*H2236,2)</f>
        <v>0</v>
      </c>
      <c r="K2236" s="138" t="s">
        <v>199</v>
      </c>
      <c r="L2236" s="32"/>
      <c r="M2236" s="143" t="s">
        <v>1</v>
      </c>
      <c r="N2236" s="144" t="s">
        <v>41</v>
      </c>
      <c r="P2236" s="145">
        <f>O2236*H2236</f>
        <v>0</v>
      </c>
      <c r="Q2236" s="145">
        <v>3.0000000000000001E-5</v>
      </c>
      <c r="R2236" s="145">
        <f>Q2236*H2236</f>
        <v>1.7254200000000001E-2</v>
      </c>
      <c r="S2236" s="145">
        <v>0</v>
      </c>
      <c r="T2236" s="146">
        <f>S2236*H2236</f>
        <v>0</v>
      </c>
      <c r="AR2236" s="147" t="s">
        <v>224</v>
      </c>
      <c r="AT2236" s="147" t="s">
        <v>195</v>
      </c>
      <c r="AU2236" s="147" t="s">
        <v>85</v>
      </c>
      <c r="AY2236" s="17" t="s">
        <v>191</v>
      </c>
      <c r="BE2236" s="148">
        <f>IF(N2236="základní",J2236,0)</f>
        <v>0</v>
      </c>
      <c r="BF2236" s="148">
        <f>IF(N2236="snížená",J2236,0)</f>
        <v>0</v>
      </c>
      <c r="BG2236" s="148">
        <f>IF(N2236="zákl. přenesená",J2236,0)</f>
        <v>0</v>
      </c>
      <c r="BH2236" s="148">
        <f>IF(N2236="sníž. přenesená",J2236,0)</f>
        <v>0</v>
      </c>
      <c r="BI2236" s="148">
        <f>IF(N2236="nulová",J2236,0)</f>
        <v>0</v>
      </c>
      <c r="BJ2236" s="17" t="s">
        <v>83</v>
      </c>
      <c r="BK2236" s="148">
        <f>ROUND(I2236*H2236,2)</f>
        <v>0</v>
      </c>
      <c r="BL2236" s="17" t="s">
        <v>224</v>
      </c>
      <c r="BM2236" s="147" t="s">
        <v>2125</v>
      </c>
    </row>
    <row r="2237" spans="2:65" s="1" customFormat="1">
      <c r="B2237" s="32"/>
      <c r="D2237" s="149" t="s">
        <v>203</v>
      </c>
      <c r="F2237" s="150" t="s">
        <v>2126</v>
      </c>
      <c r="I2237" s="151"/>
      <c r="L2237" s="32"/>
      <c r="M2237" s="152"/>
      <c r="T2237" s="56"/>
      <c r="AT2237" s="17" t="s">
        <v>203</v>
      </c>
      <c r="AU2237" s="17" t="s">
        <v>85</v>
      </c>
    </row>
    <row r="2238" spans="2:65" s="12" customFormat="1">
      <c r="B2238" s="153"/>
      <c r="D2238" s="154" t="s">
        <v>205</v>
      </c>
      <c r="E2238" s="155" t="s">
        <v>1</v>
      </c>
      <c r="F2238" s="156" t="s">
        <v>347</v>
      </c>
      <c r="H2238" s="155" t="s">
        <v>1</v>
      </c>
      <c r="I2238" s="157"/>
      <c r="L2238" s="153"/>
      <c r="M2238" s="158"/>
      <c r="T2238" s="159"/>
      <c r="AT2238" s="155" t="s">
        <v>205</v>
      </c>
      <c r="AU2238" s="155" t="s">
        <v>85</v>
      </c>
      <c r="AV2238" s="12" t="s">
        <v>83</v>
      </c>
      <c r="AW2238" s="12" t="s">
        <v>34</v>
      </c>
      <c r="AX2238" s="12" t="s">
        <v>76</v>
      </c>
      <c r="AY2238" s="155" t="s">
        <v>191</v>
      </c>
    </row>
    <row r="2239" spans="2:65" s="12" customFormat="1">
      <c r="B2239" s="153"/>
      <c r="D2239" s="154" t="s">
        <v>205</v>
      </c>
      <c r="E2239" s="155" t="s">
        <v>1</v>
      </c>
      <c r="F2239" s="156" t="s">
        <v>207</v>
      </c>
      <c r="H2239" s="155" t="s">
        <v>1</v>
      </c>
      <c r="I2239" s="157"/>
      <c r="L2239" s="153"/>
      <c r="M2239" s="158"/>
      <c r="T2239" s="159"/>
      <c r="AT2239" s="155" t="s">
        <v>205</v>
      </c>
      <c r="AU2239" s="155" t="s">
        <v>85</v>
      </c>
      <c r="AV2239" s="12" t="s">
        <v>83</v>
      </c>
      <c r="AW2239" s="12" t="s">
        <v>34</v>
      </c>
      <c r="AX2239" s="12" t="s">
        <v>76</v>
      </c>
      <c r="AY2239" s="155" t="s">
        <v>191</v>
      </c>
    </row>
    <row r="2240" spans="2:65" s="12" customFormat="1">
      <c r="B2240" s="153"/>
      <c r="D2240" s="154" t="s">
        <v>205</v>
      </c>
      <c r="E2240" s="155" t="s">
        <v>1</v>
      </c>
      <c r="F2240" s="156" t="s">
        <v>208</v>
      </c>
      <c r="H2240" s="155" t="s">
        <v>1</v>
      </c>
      <c r="I2240" s="157"/>
      <c r="L2240" s="153"/>
      <c r="M2240" s="158"/>
      <c r="T2240" s="159"/>
      <c r="AT2240" s="155" t="s">
        <v>205</v>
      </c>
      <c r="AU2240" s="155" t="s">
        <v>85</v>
      </c>
      <c r="AV2240" s="12" t="s">
        <v>83</v>
      </c>
      <c r="AW2240" s="12" t="s">
        <v>34</v>
      </c>
      <c r="AX2240" s="12" t="s">
        <v>76</v>
      </c>
      <c r="AY2240" s="155" t="s">
        <v>191</v>
      </c>
    </row>
    <row r="2241" spans="2:51" s="12" customFormat="1">
      <c r="B2241" s="153"/>
      <c r="D2241" s="154" t="s">
        <v>205</v>
      </c>
      <c r="E2241" s="155" t="s">
        <v>1</v>
      </c>
      <c r="F2241" s="156" t="s">
        <v>2121</v>
      </c>
      <c r="H2241" s="155" t="s">
        <v>1</v>
      </c>
      <c r="I2241" s="157"/>
      <c r="L2241" s="153"/>
      <c r="M2241" s="158"/>
      <c r="T2241" s="159"/>
      <c r="AT2241" s="155" t="s">
        <v>205</v>
      </c>
      <c r="AU2241" s="155" t="s">
        <v>85</v>
      </c>
      <c r="AV2241" s="12" t="s">
        <v>83</v>
      </c>
      <c r="AW2241" s="12" t="s">
        <v>34</v>
      </c>
      <c r="AX2241" s="12" t="s">
        <v>76</v>
      </c>
      <c r="AY2241" s="155" t="s">
        <v>191</v>
      </c>
    </row>
    <row r="2242" spans="2:51" s="12" customFormat="1">
      <c r="B2242" s="153"/>
      <c r="D2242" s="154" t="s">
        <v>205</v>
      </c>
      <c r="E2242" s="155" t="s">
        <v>1</v>
      </c>
      <c r="F2242" s="156" t="s">
        <v>2127</v>
      </c>
      <c r="H2242" s="155" t="s">
        <v>1</v>
      </c>
      <c r="I2242" s="157"/>
      <c r="L2242" s="153"/>
      <c r="M2242" s="158"/>
      <c r="T2242" s="159"/>
      <c r="AT2242" s="155" t="s">
        <v>205</v>
      </c>
      <c r="AU2242" s="155" t="s">
        <v>85</v>
      </c>
      <c r="AV2242" s="12" t="s">
        <v>83</v>
      </c>
      <c r="AW2242" s="12" t="s">
        <v>34</v>
      </c>
      <c r="AX2242" s="12" t="s">
        <v>76</v>
      </c>
      <c r="AY2242" s="155" t="s">
        <v>191</v>
      </c>
    </row>
    <row r="2243" spans="2:51" s="12" customFormat="1">
      <c r="B2243" s="153"/>
      <c r="D2243" s="154" t="s">
        <v>205</v>
      </c>
      <c r="E2243" s="155" t="s">
        <v>1</v>
      </c>
      <c r="F2243" s="156" t="s">
        <v>208</v>
      </c>
      <c r="H2243" s="155" t="s">
        <v>1</v>
      </c>
      <c r="I2243" s="157"/>
      <c r="L2243" s="153"/>
      <c r="M2243" s="158"/>
      <c r="T2243" s="159"/>
      <c r="AT2243" s="155" t="s">
        <v>205</v>
      </c>
      <c r="AU2243" s="155" t="s">
        <v>85</v>
      </c>
      <c r="AV2243" s="12" t="s">
        <v>83</v>
      </c>
      <c r="AW2243" s="12" t="s">
        <v>34</v>
      </c>
      <c r="AX2243" s="12" t="s">
        <v>76</v>
      </c>
      <c r="AY2243" s="155" t="s">
        <v>191</v>
      </c>
    </row>
    <row r="2244" spans="2:51" s="12" customFormat="1">
      <c r="B2244" s="153"/>
      <c r="D2244" s="154" t="s">
        <v>205</v>
      </c>
      <c r="E2244" s="155" t="s">
        <v>1</v>
      </c>
      <c r="F2244" s="156" t="s">
        <v>681</v>
      </c>
      <c r="H2244" s="155" t="s">
        <v>1</v>
      </c>
      <c r="I2244" s="157"/>
      <c r="L2244" s="153"/>
      <c r="M2244" s="158"/>
      <c r="T2244" s="159"/>
      <c r="AT2244" s="155" t="s">
        <v>205</v>
      </c>
      <c r="AU2244" s="155" t="s">
        <v>85</v>
      </c>
      <c r="AV2244" s="12" t="s">
        <v>83</v>
      </c>
      <c r="AW2244" s="12" t="s">
        <v>34</v>
      </c>
      <c r="AX2244" s="12" t="s">
        <v>76</v>
      </c>
      <c r="AY2244" s="155" t="s">
        <v>191</v>
      </c>
    </row>
    <row r="2245" spans="2:51" s="13" customFormat="1">
      <c r="B2245" s="160"/>
      <c r="D2245" s="154" t="s">
        <v>205</v>
      </c>
      <c r="E2245" s="161" t="s">
        <v>1</v>
      </c>
      <c r="F2245" s="162" t="s">
        <v>682</v>
      </c>
      <c r="H2245" s="163">
        <v>8.9</v>
      </c>
      <c r="I2245" s="164"/>
      <c r="L2245" s="160"/>
      <c r="M2245" s="165"/>
      <c r="T2245" s="166"/>
      <c r="AT2245" s="161" t="s">
        <v>205</v>
      </c>
      <c r="AU2245" s="161" t="s">
        <v>85</v>
      </c>
      <c r="AV2245" s="13" t="s">
        <v>85</v>
      </c>
      <c r="AW2245" s="13" t="s">
        <v>34</v>
      </c>
      <c r="AX2245" s="13" t="s">
        <v>76</v>
      </c>
      <c r="AY2245" s="161" t="s">
        <v>191</v>
      </c>
    </row>
    <row r="2246" spans="2:51" s="13" customFormat="1">
      <c r="B2246" s="160"/>
      <c r="D2246" s="154" t="s">
        <v>205</v>
      </c>
      <c r="E2246" s="161" t="s">
        <v>1</v>
      </c>
      <c r="F2246" s="162" t="s">
        <v>683</v>
      </c>
      <c r="H2246" s="163">
        <v>5.35</v>
      </c>
      <c r="I2246" s="164"/>
      <c r="L2246" s="160"/>
      <c r="M2246" s="165"/>
      <c r="T2246" s="166"/>
      <c r="AT2246" s="161" t="s">
        <v>205</v>
      </c>
      <c r="AU2246" s="161" t="s">
        <v>85</v>
      </c>
      <c r="AV2246" s="13" t="s">
        <v>85</v>
      </c>
      <c r="AW2246" s="13" t="s">
        <v>34</v>
      </c>
      <c r="AX2246" s="13" t="s">
        <v>76</v>
      </c>
      <c r="AY2246" s="161" t="s">
        <v>191</v>
      </c>
    </row>
    <row r="2247" spans="2:51" s="15" customFormat="1">
      <c r="B2247" s="174"/>
      <c r="D2247" s="154" t="s">
        <v>205</v>
      </c>
      <c r="E2247" s="175" t="s">
        <v>1</v>
      </c>
      <c r="F2247" s="176" t="s">
        <v>274</v>
      </c>
      <c r="H2247" s="177">
        <v>14.25</v>
      </c>
      <c r="I2247" s="178"/>
      <c r="L2247" s="174"/>
      <c r="M2247" s="179"/>
      <c r="T2247" s="180"/>
      <c r="AT2247" s="175" t="s">
        <v>205</v>
      </c>
      <c r="AU2247" s="175" t="s">
        <v>85</v>
      </c>
      <c r="AV2247" s="15" t="s">
        <v>201</v>
      </c>
      <c r="AW2247" s="15" t="s">
        <v>34</v>
      </c>
      <c r="AX2247" s="15" t="s">
        <v>76</v>
      </c>
      <c r="AY2247" s="175" t="s">
        <v>191</v>
      </c>
    </row>
    <row r="2248" spans="2:51" s="12" customFormat="1">
      <c r="B2248" s="153"/>
      <c r="D2248" s="154" t="s">
        <v>205</v>
      </c>
      <c r="E2248" s="155" t="s">
        <v>1</v>
      </c>
      <c r="F2248" s="156" t="s">
        <v>684</v>
      </c>
      <c r="H2248" s="155" t="s">
        <v>1</v>
      </c>
      <c r="I2248" s="157"/>
      <c r="L2248" s="153"/>
      <c r="M2248" s="158"/>
      <c r="T2248" s="159"/>
      <c r="AT2248" s="155" t="s">
        <v>205</v>
      </c>
      <c r="AU2248" s="155" t="s">
        <v>85</v>
      </c>
      <c r="AV2248" s="12" t="s">
        <v>83</v>
      </c>
      <c r="AW2248" s="12" t="s">
        <v>34</v>
      </c>
      <c r="AX2248" s="12" t="s">
        <v>76</v>
      </c>
      <c r="AY2248" s="155" t="s">
        <v>191</v>
      </c>
    </row>
    <row r="2249" spans="2:51" s="13" customFormat="1">
      <c r="B2249" s="160"/>
      <c r="D2249" s="154" t="s">
        <v>205</v>
      </c>
      <c r="E2249" s="161" t="s">
        <v>1</v>
      </c>
      <c r="F2249" s="162" t="s">
        <v>685</v>
      </c>
      <c r="H2249" s="163">
        <v>17.399999999999999</v>
      </c>
      <c r="I2249" s="164"/>
      <c r="L2249" s="160"/>
      <c r="M2249" s="165"/>
      <c r="T2249" s="166"/>
      <c r="AT2249" s="161" t="s">
        <v>205</v>
      </c>
      <c r="AU2249" s="161" t="s">
        <v>85</v>
      </c>
      <c r="AV2249" s="13" t="s">
        <v>85</v>
      </c>
      <c r="AW2249" s="13" t="s">
        <v>34</v>
      </c>
      <c r="AX2249" s="13" t="s">
        <v>76</v>
      </c>
      <c r="AY2249" s="161" t="s">
        <v>191</v>
      </c>
    </row>
    <row r="2250" spans="2:51" s="13" customFormat="1">
      <c r="B2250" s="160"/>
      <c r="D2250" s="154" t="s">
        <v>205</v>
      </c>
      <c r="E2250" s="161" t="s">
        <v>1</v>
      </c>
      <c r="F2250" s="162" t="s">
        <v>690</v>
      </c>
      <c r="H2250" s="163">
        <v>2</v>
      </c>
      <c r="I2250" s="164"/>
      <c r="L2250" s="160"/>
      <c r="M2250" s="165"/>
      <c r="T2250" s="166"/>
      <c r="AT2250" s="161" t="s">
        <v>205</v>
      </c>
      <c r="AU2250" s="161" t="s">
        <v>85</v>
      </c>
      <c r="AV2250" s="13" t="s">
        <v>85</v>
      </c>
      <c r="AW2250" s="13" t="s">
        <v>34</v>
      </c>
      <c r="AX2250" s="13" t="s">
        <v>76</v>
      </c>
      <c r="AY2250" s="161" t="s">
        <v>191</v>
      </c>
    </row>
    <row r="2251" spans="2:51" s="13" customFormat="1">
      <c r="B2251" s="160"/>
      <c r="D2251" s="154" t="s">
        <v>205</v>
      </c>
      <c r="E2251" s="161" t="s">
        <v>1</v>
      </c>
      <c r="F2251" s="162" t="s">
        <v>686</v>
      </c>
      <c r="H2251" s="163">
        <v>9</v>
      </c>
      <c r="I2251" s="164"/>
      <c r="L2251" s="160"/>
      <c r="M2251" s="165"/>
      <c r="T2251" s="166"/>
      <c r="AT2251" s="161" t="s">
        <v>205</v>
      </c>
      <c r="AU2251" s="161" t="s">
        <v>85</v>
      </c>
      <c r="AV2251" s="13" t="s">
        <v>85</v>
      </c>
      <c r="AW2251" s="13" t="s">
        <v>34</v>
      </c>
      <c r="AX2251" s="13" t="s">
        <v>76</v>
      </c>
      <c r="AY2251" s="161" t="s">
        <v>191</v>
      </c>
    </row>
    <row r="2252" spans="2:51" s="15" customFormat="1">
      <c r="B2252" s="174"/>
      <c r="D2252" s="154" t="s">
        <v>205</v>
      </c>
      <c r="E2252" s="175" t="s">
        <v>1</v>
      </c>
      <c r="F2252" s="176" t="s">
        <v>274</v>
      </c>
      <c r="H2252" s="177">
        <v>28.4</v>
      </c>
      <c r="I2252" s="178"/>
      <c r="L2252" s="174"/>
      <c r="M2252" s="179"/>
      <c r="T2252" s="180"/>
      <c r="AT2252" s="175" t="s">
        <v>205</v>
      </c>
      <c r="AU2252" s="175" t="s">
        <v>85</v>
      </c>
      <c r="AV2252" s="15" t="s">
        <v>201</v>
      </c>
      <c r="AW2252" s="15" t="s">
        <v>34</v>
      </c>
      <c r="AX2252" s="15" t="s">
        <v>76</v>
      </c>
      <c r="AY2252" s="175" t="s">
        <v>191</v>
      </c>
    </row>
    <row r="2253" spans="2:51" s="12" customFormat="1">
      <c r="B2253" s="153"/>
      <c r="D2253" s="154" t="s">
        <v>205</v>
      </c>
      <c r="E2253" s="155" t="s">
        <v>1</v>
      </c>
      <c r="F2253" s="156" t="s">
        <v>687</v>
      </c>
      <c r="H2253" s="155" t="s">
        <v>1</v>
      </c>
      <c r="I2253" s="157"/>
      <c r="L2253" s="153"/>
      <c r="M2253" s="158"/>
      <c r="T2253" s="159"/>
      <c r="AT2253" s="155" t="s">
        <v>205</v>
      </c>
      <c r="AU2253" s="155" t="s">
        <v>85</v>
      </c>
      <c r="AV2253" s="12" t="s">
        <v>83</v>
      </c>
      <c r="AW2253" s="12" t="s">
        <v>34</v>
      </c>
      <c r="AX2253" s="12" t="s">
        <v>76</v>
      </c>
      <c r="AY2253" s="155" t="s">
        <v>191</v>
      </c>
    </row>
    <row r="2254" spans="2:51" s="13" customFormat="1">
      <c r="B2254" s="160"/>
      <c r="D2254" s="154" t="s">
        <v>205</v>
      </c>
      <c r="E2254" s="161" t="s">
        <v>1</v>
      </c>
      <c r="F2254" s="162" t="s">
        <v>691</v>
      </c>
      <c r="H2254" s="163">
        <v>3.35</v>
      </c>
      <c r="I2254" s="164"/>
      <c r="L2254" s="160"/>
      <c r="M2254" s="165"/>
      <c r="T2254" s="166"/>
      <c r="AT2254" s="161" t="s">
        <v>205</v>
      </c>
      <c r="AU2254" s="161" t="s">
        <v>85</v>
      </c>
      <c r="AV2254" s="13" t="s">
        <v>85</v>
      </c>
      <c r="AW2254" s="13" t="s">
        <v>34</v>
      </c>
      <c r="AX2254" s="13" t="s">
        <v>76</v>
      </c>
      <c r="AY2254" s="161" t="s">
        <v>191</v>
      </c>
    </row>
    <row r="2255" spans="2:51" s="13" customFormat="1">
      <c r="B2255" s="160"/>
      <c r="D2255" s="154" t="s">
        <v>205</v>
      </c>
      <c r="E2255" s="161" t="s">
        <v>1</v>
      </c>
      <c r="F2255" s="162" t="s">
        <v>688</v>
      </c>
      <c r="H2255" s="163">
        <v>45.67</v>
      </c>
      <c r="I2255" s="164"/>
      <c r="L2255" s="160"/>
      <c r="M2255" s="165"/>
      <c r="T2255" s="166"/>
      <c r="AT2255" s="161" t="s">
        <v>205</v>
      </c>
      <c r="AU2255" s="161" t="s">
        <v>85</v>
      </c>
      <c r="AV2255" s="13" t="s">
        <v>85</v>
      </c>
      <c r="AW2255" s="13" t="s">
        <v>34</v>
      </c>
      <c r="AX2255" s="13" t="s">
        <v>76</v>
      </c>
      <c r="AY2255" s="161" t="s">
        <v>191</v>
      </c>
    </row>
    <row r="2256" spans="2:51" s="15" customFormat="1">
      <c r="B2256" s="174"/>
      <c r="D2256" s="154" t="s">
        <v>205</v>
      </c>
      <c r="E2256" s="175" t="s">
        <v>1</v>
      </c>
      <c r="F2256" s="176" t="s">
        <v>274</v>
      </c>
      <c r="H2256" s="177">
        <v>49.02</v>
      </c>
      <c r="I2256" s="178"/>
      <c r="L2256" s="174"/>
      <c r="M2256" s="179"/>
      <c r="T2256" s="180"/>
      <c r="AT2256" s="175" t="s">
        <v>205</v>
      </c>
      <c r="AU2256" s="175" t="s">
        <v>85</v>
      </c>
      <c r="AV2256" s="15" t="s">
        <v>201</v>
      </c>
      <c r="AW2256" s="15" t="s">
        <v>34</v>
      </c>
      <c r="AX2256" s="15" t="s">
        <v>76</v>
      </c>
      <c r="AY2256" s="175" t="s">
        <v>191</v>
      </c>
    </row>
    <row r="2257" spans="2:65" s="12" customFormat="1">
      <c r="B2257" s="153"/>
      <c r="D2257" s="154" t="s">
        <v>205</v>
      </c>
      <c r="E2257" s="155" t="s">
        <v>1</v>
      </c>
      <c r="F2257" s="156" t="s">
        <v>704</v>
      </c>
      <c r="H2257" s="155" t="s">
        <v>1</v>
      </c>
      <c r="I2257" s="157"/>
      <c r="L2257" s="153"/>
      <c r="M2257" s="158"/>
      <c r="T2257" s="159"/>
      <c r="AT2257" s="155" t="s">
        <v>205</v>
      </c>
      <c r="AU2257" s="155" t="s">
        <v>85</v>
      </c>
      <c r="AV2257" s="12" t="s">
        <v>83</v>
      </c>
      <c r="AW2257" s="12" t="s">
        <v>34</v>
      </c>
      <c r="AX2257" s="12" t="s">
        <v>76</v>
      </c>
      <c r="AY2257" s="155" t="s">
        <v>191</v>
      </c>
    </row>
    <row r="2258" spans="2:65" s="13" customFormat="1">
      <c r="B2258" s="160"/>
      <c r="D2258" s="154" t="s">
        <v>205</v>
      </c>
      <c r="E2258" s="161" t="s">
        <v>1</v>
      </c>
      <c r="F2258" s="162" t="s">
        <v>705</v>
      </c>
      <c r="H2258" s="163">
        <v>19</v>
      </c>
      <c r="I2258" s="164"/>
      <c r="L2258" s="160"/>
      <c r="M2258" s="165"/>
      <c r="T2258" s="166"/>
      <c r="AT2258" s="161" t="s">
        <v>205</v>
      </c>
      <c r="AU2258" s="161" t="s">
        <v>85</v>
      </c>
      <c r="AV2258" s="13" t="s">
        <v>85</v>
      </c>
      <c r="AW2258" s="13" t="s">
        <v>34</v>
      </c>
      <c r="AX2258" s="13" t="s">
        <v>76</v>
      </c>
      <c r="AY2258" s="161" t="s">
        <v>191</v>
      </c>
    </row>
    <row r="2259" spans="2:65" s="13" customFormat="1">
      <c r="B2259" s="160"/>
      <c r="D2259" s="154" t="s">
        <v>205</v>
      </c>
      <c r="E2259" s="161" t="s">
        <v>1</v>
      </c>
      <c r="F2259" s="162" t="s">
        <v>706</v>
      </c>
      <c r="H2259" s="163">
        <v>17.600000000000001</v>
      </c>
      <c r="I2259" s="164"/>
      <c r="L2259" s="160"/>
      <c r="M2259" s="165"/>
      <c r="T2259" s="166"/>
      <c r="AT2259" s="161" t="s">
        <v>205</v>
      </c>
      <c r="AU2259" s="161" t="s">
        <v>85</v>
      </c>
      <c r="AV2259" s="13" t="s">
        <v>85</v>
      </c>
      <c r="AW2259" s="13" t="s">
        <v>34</v>
      </c>
      <c r="AX2259" s="13" t="s">
        <v>76</v>
      </c>
      <c r="AY2259" s="161" t="s">
        <v>191</v>
      </c>
    </row>
    <row r="2260" spans="2:65" s="13" customFormat="1">
      <c r="B2260" s="160"/>
      <c r="D2260" s="154" t="s">
        <v>205</v>
      </c>
      <c r="E2260" s="161" t="s">
        <v>1</v>
      </c>
      <c r="F2260" s="162" t="s">
        <v>707</v>
      </c>
      <c r="H2260" s="163">
        <v>32.1</v>
      </c>
      <c r="I2260" s="164"/>
      <c r="L2260" s="160"/>
      <c r="M2260" s="165"/>
      <c r="T2260" s="166"/>
      <c r="AT2260" s="161" t="s">
        <v>205</v>
      </c>
      <c r="AU2260" s="161" t="s">
        <v>85</v>
      </c>
      <c r="AV2260" s="13" t="s">
        <v>85</v>
      </c>
      <c r="AW2260" s="13" t="s">
        <v>34</v>
      </c>
      <c r="AX2260" s="13" t="s">
        <v>76</v>
      </c>
      <c r="AY2260" s="161" t="s">
        <v>191</v>
      </c>
    </row>
    <row r="2261" spans="2:65" s="13" customFormat="1">
      <c r="B2261" s="160"/>
      <c r="D2261" s="154" t="s">
        <v>205</v>
      </c>
      <c r="E2261" s="161" t="s">
        <v>1</v>
      </c>
      <c r="F2261" s="162" t="s">
        <v>708</v>
      </c>
      <c r="H2261" s="163">
        <v>72.8</v>
      </c>
      <c r="I2261" s="164"/>
      <c r="L2261" s="160"/>
      <c r="M2261" s="165"/>
      <c r="T2261" s="166"/>
      <c r="AT2261" s="161" t="s">
        <v>205</v>
      </c>
      <c r="AU2261" s="161" t="s">
        <v>85</v>
      </c>
      <c r="AV2261" s="13" t="s">
        <v>85</v>
      </c>
      <c r="AW2261" s="13" t="s">
        <v>34</v>
      </c>
      <c r="AX2261" s="13" t="s">
        <v>76</v>
      </c>
      <c r="AY2261" s="161" t="s">
        <v>191</v>
      </c>
    </row>
    <row r="2262" spans="2:65" s="13" customFormat="1">
      <c r="B2262" s="160"/>
      <c r="D2262" s="154" t="s">
        <v>205</v>
      </c>
      <c r="E2262" s="161" t="s">
        <v>1</v>
      </c>
      <c r="F2262" s="162" t="s">
        <v>709</v>
      </c>
      <c r="H2262" s="163">
        <v>54.4</v>
      </c>
      <c r="I2262" s="164"/>
      <c r="L2262" s="160"/>
      <c r="M2262" s="165"/>
      <c r="T2262" s="166"/>
      <c r="AT2262" s="161" t="s">
        <v>205</v>
      </c>
      <c r="AU2262" s="161" t="s">
        <v>85</v>
      </c>
      <c r="AV2262" s="13" t="s">
        <v>85</v>
      </c>
      <c r="AW2262" s="13" t="s">
        <v>34</v>
      </c>
      <c r="AX2262" s="13" t="s">
        <v>76</v>
      </c>
      <c r="AY2262" s="161" t="s">
        <v>191</v>
      </c>
    </row>
    <row r="2263" spans="2:65" s="15" customFormat="1">
      <c r="B2263" s="174"/>
      <c r="D2263" s="154" t="s">
        <v>205</v>
      </c>
      <c r="E2263" s="175" t="s">
        <v>1</v>
      </c>
      <c r="F2263" s="176" t="s">
        <v>274</v>
      </c>
      <c r="H2263" s="177">
        <v>195.9</v>
      </c>
      <c r="I2263" s="178"/>
      <c r="L2263" s="174"/>
      <c r="M2263" s="179"/>
      <c r="T2263" s="180"/>
      <c r="AT2263" s="175" t="s">
        <v>205</v>
      </c>
      <c r="AU2263" s="175" t="s">
        <v>85</v>
      </c>
      <c r="AV2263" s="15" t="s">
        <v>201</v>
      </c>
      <c r="AW2263" s="15" t="s">
        <v>34</v>
      </c>
      <c r="AX2263" s="15" t="s">
        <v>76</v>
      </c>
      <c r="AY2263" s="175" t="s">
        <v>191</v>
      </c>
    </row>
    <row r="2264" spans="2:65" s="14" customFormat="1">
      <c r="B2264" s="167"/>
      <c r="D2264" s="154" t="s">
        <v>205</v>
      </c>
      <c r="E2264" s="168" t="s">
        <v>1</v>
      </c>
      <c r="F2264" s="169" t="s">
        <v>217</v>
      </c>
      <c r="H2264" s="170">
        <v>287.57</v>
      </c>
      <c r="I2264" s="171"/>
      <c r="L2264" s="167"/>
      <c r="M2264" s="172"/>
      <c r="T2264" s="173"/>
      <c r="AT2264" s="168" t="s">
        <v>205</v>
      </c>
      <c r="AU2264" s="168" t="s">
        <v>85</v>
      </c>
      <c r="AV2264" s="14" t="s">
        <v>200</v>
      </c>
      <c r="AW2264" s="14" t="s">
        <v>34</v>
      </c>
      <c r="AX2264" s="14" t="s">
        <v>83</v>
      </c>
      <c r="AY2264" s="168" t="s">
        <v>191</v>
      </c>
    </row>
    <row r="2265" spans="2:65" s="13" customFormat="1">
      <c r="B2265" s="160"/>
      <c r="D2265" s="154" t="s">
        <v>205</v>
      </c>
      <c r="F2265" s="162" t="s">
        <v>2128</v>
      </c>
      <c r="H2265" s="163">
        <v>575.14</v>
      </c>
      <c r="I2265" s="164"/>
      <c r="L2265" s="160"/>
      <c r="M2265" s="165"/>
      <c r="T2265" s="166"/>
      <c r="AT2265" s="161" t="s">
        <v>205</v>
      </c>
      <c r="AU2265" s="161" t="s">
        <v>85</v>
      </c>
      <c r="AV2265" s="13" t="s">
        <v>85</v>
      </c>
      <c r="AW2265" s="13" t="s">
        <v>4</v>
      </c>
      <c r="AX2265" s="13" t="s">
        <v>83</v>
      </c>
      <c r="AY2265" s="161" t="s">
        <v>191</v>
      </c>
    </row>
    <row r="2266" spans="2:65" s="1" customFormat="1" ht="36" customHeight="1">
      <c r="B2266" s="32"/>
      <c r="C2266" s="136" t="s">
        <v>2129</v>
      </c>
      <c r="D2266" s="136" t="s">
        <v>195</v>
      </c>
      <c r="E2266" s="137" t="s">
        <v>2130</v>
      </c>
      <c r="F2266" s="138" t="s">
        <v>2131</v>
      </c>
      <c r="G2266" s="139" t="s">
        <v>289</v>
      </c>
      <c r="H2266" s="140">
        <v>46</v>
      </c>
      <c r="I2266" s="141"/>
      <c r="J2266" s="142">
        <f>ROUND(I2266*H2266,2)</f>
        <v>0</v>
      </c>
      <c r="K2266" s="138" t="s">
        <v>199</v>
      </c>
      <c r="L2266" s="32"/>
      <c r="M2266" s="143" t="s">
        <v>1</v>
      </c>
      <c r="N2266" s="144" t="s">
        <v>41</v>
      </c>
      <c r="P2266" s="145">
        <f>O2266*H2266</f>
        <v>0</v>
      </c>
      <c r="Q2266" s="145">
        <v>4.4999999999999997E-3</v>
      </c>
      <c r="R2266" s="145">
        <f>Q2266*H2266</f>
        <v>0.20699999999999999</v>
      </c>
      <c r="S2266" s="145">
        <v>0</v>
      </c>
      <c r="T2266" s="146">
        <f>S2266*H2266</f>
        <v>0</v>
      </c>
      <c r="AR2266" s="147" t="s">
        <v>224</v>
      </c>
      <c r="AT2266" s="147" t="s">
        <v>195</v>
      </c>
      <c r="AU2266" s="147" t="s">
        <v>85</v>
      </c>
      <c r="AY2266" s="17" t="s">
        <v>191</v>
      </c>
      <c r="BE2266" s="148">
        <f>IF(N2266="základní",J2266,0)</f>
        <v>0</v>
      </c>
      <c r="BF2266" s="148">
        <f>IF(N2266="snížená",J2266,0)</f>
        <v>0</v>
      </c>
      <c r="BG2266" s="148">
        <f>IF(N2266="zákl. přenesená",J2266,0)</f>
        <v>0</v>
      </c>
      <c r="BH2266" s="148">
        <f>IF(N2266="sníž. přenesená",J2266,0)</f>
        <v>0</v>
      </c>
      <c r="BI2266" s="148">
        <f>IF(N2266="nulová",J2266,0)</f>
        <v>0</v>
      </c>
      <c r="BJ2266" s="17" t="s">
        <v>83</v>
      </c>
      <c r="BK2266" s="148">
        <f>ROUND(I2266*H2266,2)</f>
        <v>0</v>
      </c>
      <c r="BL2266" s="17" t="s">
        <v>224</v>
      </c>
      <c r="BM2266" s="147" t="s">
        <v>2132</v>
      </c>
    </row>
    <row r="2267" spans="2:65" s="1" customFormat="1">
      <c r="B2267" s="32"/>
      <c r="D2267" s="149" t="s">
        <v>203</v>
      </c>
      <c r="F2267" s="150" t="s">
        <v>2133</v>
      </c>
      <c r="I2267" s="151"/>
      <c r="L2267" s="32"/>
      <c r="M2267" s="152"/>
      <c r="T2267" s="56"/>
      <c r="AT2267" s="17" t="s">
        <v>203</v>
      </c>
      <c r="AU2267" s="17" t="s">
        <v>85</v>
      </c>
    </row>
    <row r="2268" spans="2:65" s="12" customFormat="1">
      <c r="B2268" s="153"/>
      <c r="D2268" s="154" t="s">
        <v>205</v>
      </c>
      <c r="E2268" s="155" t="s">
        <v>1</v>
      </c>
      <c r="F2268" s="156" t="s">
        <v>347</v>
      </c>
      <c r="H2268" s="155" t="s">
        <v>1</v>
      </c>
      <c r="I2268" s="157"/>
      <c r="L2268" s="153"/>
      <c r="M2268" s="158"/>
      <c r="T2268" s="159"/>
      <c r="AT2268" s="155" t="s">
        <v>205</v>
      </c>
      <c r="AU2268" s="155" t="s">
        <v>85</v>
      </c>
      <c r="AV2268" s="12" t="s">
        <v>83</v>
      </c>
      <c r="AW2268" s="12" t="s">
        <v>34</v>
      </c>
      <c r="AX2268" s="12" t="s">
        <v>76</v>
      </c>
      <c r="AY2268" s="155" t="s">
        <v>191</v>
      </c>
    </row>
    <row r="2269" spans="2:65" s="12" customFormat="1">
      <c r="B2269" s="153"/>
      <c r="D2269" s="154" t="s">
        <v>205</v>
      </c>
      <c r="E2269" s="155" t="s">
        <v>1</v>
      </c>
      <c r="F2269" s="156" t="s">
        <v>207</v>
      </c>
      <c r="H2269" s="155" t="s">
        <v>1</v>
      </c>
      <c r="I2269" s="157"/>
      <c r="L2269" s="153"/>
      <c r="M2269" s="158"/>
      <c r="T2269" s="159"/>
      <c r="AT2269" s="155" t="s">
        <v>205</v>
      </c>
      <c r="AU2269" s="155" t="s">
        <v>85</v>
      </c>
      <c r="AV2269" s="12" t="s">
        <v>83</v>
      </c>
      <c r="AW2269" s="12" t="s">
        <v>34</v>
      </c>
      <c r="AX2269" s="12" t="s">
        <v>76</v>
      </c>
      <c r="AY2269" s="155" t="s">
        <v>191</v>
      </c>
    </row>
    <row r="2270" spans="2:65" s="12" customFormat="1">
      <c r="B2270" s="153"/>
      <c r="D2270" s="154" t="s">
        <v>205</v>
      </c>
      <c r="E2270" s="155" t="s">
        <v>1</v>
      </c>
      <c r="F2270" s="156" t="s">
        <v>208</v>
      </c>
      <c r="H2270" s="155" t="s">
        <v>1</v>
      </c>
      <c r="I2270" s="157"/>
      <c r="L2270" s="153"/>
      <c r="M2270" s="158"/>
      <c r="T2270" s="159"/>
      <c r="AT2270" s="155" t="s">
        <v>205</v>
      </c>
      <c r="AU2270" s="155" t="s">
        <v>85</v>
      </c>
      <c r="AV2270" s="12" t="s">
        <v>83</v>
      </c>
      <c r="AW2270" s="12" t="s">
        <v>34</v>
      </c>
      <c r="AX2270" s="12" t="s">
        <v>76</v>
      </c>
      <c r="AY2270" s="155" t="s">
        <v>191</v>
      </c>
    </row>
    <row r="2271" spans="2:65" s="12" customFormat="1">
      <c r="B2271" s="153"/>
      <c r="D2271" s="154" t="s">
        <v>205</v>
      </c>
      <c r="E2271" s="155" t="s">
        <v>1</v>
      </c>
      <c r="F2271" s="156" t="s">
        <v>2134</v>
      </c>
      <c r="H2271" s="155" t="s">
        <v>1</v>
      </c>
      <c r="I2271" s="157"/>
      <c r="L2271" s="153"/>
      <c r="M2271" s="158"/>
      <c r="T2271" s="159"/>
      <c r="AT2271" s="155" t="s">
        <v>205</v>
      </c>
      <c r="AU2271" s="155" t="s">
        <v>85</v>
      </c>
      <c r="AV2271" s="12" t="s">
        <v>83</v>
      </c>
      <c r="AW2271" s="12" t="s">
        <v>34</v>
      </c>
      <c r="AX2271" s="12" t="s">
        <v>76</v>
      </c>
      <c r="AY2271" s="155" t="s">
        <v>191</v>
      </c>
    </row>
    <row r="2272" spans="2:65" s="12" customFormat="1">
      <c r="B2272" s="153"/>
      <c r="D2272" s="154" t="s">
        <v>205</v>
      </c>
      <c r="E2272" s="155" t="s">
        <v>1</v>
      </c>
      <c r="F2272" s="156" t="s">
        <v>208</v>
      </c>
      <c r="H2272" s="155" t="s">
        <v>1</v>
      </c>
      <c r="I2272" s="157"/>
      <c r="L2272" s="153"/>
      <c r="M2272" s="158"/>
      <c r="T2272" s="159"/>
      <c r="AT2272" s="155" t="s">
        <v>205</v>
      </c>
      <c r="AU2272" s="155" t="s">
        <v>85</v>
      </c>
      <c r="AV2272" s="12" t="s">
        <v>83</v>
      </c>
      <c r="AW2272" s="12" t="s">
        <v>34</v>
      </c>
      <c r="AX2272" s="12" t="s">
        <v>76</v>
      </c>
      <c r="AY2272" s="155" t="s">
        <v>191</v>
      </c>
    </row>
    <row r="2273" spans="2:65" s="12" customFormat="1">
      <c r="B2273" s="153"/>
      <c r="D2273" s="154" t="s">
        <v>205</v>
      </c>
      <c r="E2273" s="155" t="s">
        <v>1</v>
      </c>
      <c r="F2273" s="156" t="s">
        <v>681</v>
      </c>
      <c r="H2273" s="155" t="s">
        <v>1</v>
      </c>
      <c r="I2273" s="157"/>
      <c r="L2273" s="153"/>
      <c r="M2273" s="158"/>
      <c r="T2273" s="159"/>
      <c r="AT2273" s="155" t="s">
        <v>205</v>
      </c>
      <c r="AU2273" s="155" t="s">
        <v>85</v>
      </c>
      <c r="AV2273" s="12" t="s">
        <v>83</v>
      </c>
      <c r="AW2273" s="12" t="s">
        <v>34</v>
      </c>
      <c r="AX2273" s="12" t="s">
        <v>76</v>
      </c>
      <c r="AY2273" s="155" t="s">
        <v>191</v>
      </c>
    </row>
    <row r="2274" spans="2:65" s="13" customFormat="1">
      <c r="B2274" s="160"/>
      <c r="D2274" s="154" t="s">
        <v>205</v>
      </c>
      <c r="E2274" s="161" t="s">
        <v>1</v>
      </c>
      <c r="F2274" s="162" t="s">
        <v>682</v>
      </c>
      <c r="H2274" s="163">
        <v>8.9</v>
      </c>
      <c r="I2274" s="164"/>
      <c r="L2274" s="160"/>
      <c r="M2274" s="165"/>
      <c r="T2274" s="166"/>
      <c r="AT2274" s="161" t="s">
        <v>205</v>
      </c>
      <c r="AU2274" s="161" t="s">
        <v>85</v>
      </c>
      <c r="AV2274" s="13" t="s">
        <v>85</v>
      </c>
      <c r="AW2274" s="13" t="s">
        <v>34</v>
      </c>
      <c r="AX2274" s="13" t="s">
        <v>76</v>
      </c>
      <c r="AY2274" s="161" t="s">
        <v>191</v>
      </c>
    </row>
    <row r="2275" spans="2:65" s="13" customFormat="1">
      <c r="B2275" s="160"/>
      <c r="D2275" s="154" t="s">
        <v>205</v>
      </c>
      <c r="E2275" s="161" t="s">
        <v>1</v>
      </c>
      <c r="F2275" s="162" t="s">
        <v>683</v>
      </c>
      <c r="H2275" s="163">
        <v>5.35</v>
      </c>
      <c r="I2275" s="164"/>
      <c r="L2275" s="160"/>
      <c r="M2275" s="165"/>
      <c r="T2275" s="166"/>
      <c r="AT2275" s="161" t="s">
        <v>205</v>
      </c>
      <c r="AU2275" s="161" t="s">
        <v>85</v>
      </c>
      <c r="AV2275" s="13" t="s">
        <v>85</v>
      </c>
      <c r="AW2275" s="13" t="s">
        <v>34</v>
      </c>
      <c r="AX2275" s="13" t="s">
        <v>76</v>
      </c>
      <c r="AY2275" s="161" t="s">
        <v>191</v>
      </c>
    </row>
    <row r="2276" spans="2:65" s="15" customFormat="1">
      <c r="B2276" s="174"/>
      <c r="D2276" s="154" t="s">
        <v>205</v>
      </c>
      <c r="E2276" s="175" t="s">
        <v>1</v>
      </c>
      <c r="F2276" s="176" t="s">
        <v>274</v>
      </c>
      <c r="H2276" s="177">
        <v>14.25</v>
      </c>
      <c r="I2276" s="178"/>
      <c r="L2276" s="174"/>
      <c r="M2276" s="179"/>
      <c r="T2276" s="180"/>
      <c r="AT2276" s="175" t="s">
        <v>205</v>
      </c>
      <c r="AU2276" s="175" t="s">
        <v>85</v>
      </c>
      <c r="AV2276" s="15" t="s">
        <v>201</v>
      </c>
      <c r="AW2276" s="15" t="s">
        <v>34</v>
      </c>
      <c r="AX2276" s="15" t="s">
        <v>76</v>
      </c>
      <c r="AY2276" s="175" t="s">
        <v>191</v>
      </c>
    </row>
    <row r="2277" spans="2:65" s="12" customFormat="1">
      <c r="B2277" s="153"/>
      <c r="D2277" s="154" t="s">
        <v>205</v>
      </c>
      <c r="E2277" s="155" t="s">
        <v>1</v>
      </c>
      <c r="F2277" s="156" t="s">
        <v>684</v>
      </c>
      <c r="H2277" s="155" t="s">
        <v>1</v>
      </c>
      <c r="I2277" s="157"/>
      <c r="L2277" s="153"/>
      <c r="M2277" s="158"/>
      <c r="T2277" s="159"/>
      <c r="AT2277" s="155" t="s">
        <v>205</v>
      </c>
      <c r="AU2277" s="155" t="s">
        <v>85</v>
      </c>
      <c r="AV2277" s="12" t="s">
        <v>83</v>
      </c>
      <c r="AW2277" s="12" t="s">
        <v>34</v>
      </c>
      <c r="AX2277" s="12" t="s">
        <v>76</v>
      </c>
      <c r="AY2277" s="155" t="s">
        <v>191</v>
      </c>
    </row>
    <row r="2278" spans="2:65" s="13" customFormat="1">
      <c r="B2278" s="160"/>
      <c r="D2278" s="154" t="s">
        <v>205</v>
      </c>
      <c r="E2278" s="161" t="s">
        <v>1</v>
      </c>
      <c r="F2278" s="162" t="s">
        <v>685</v>
      </c>
      <c r="H2278" s="163">
        <v>17.399999999999999</v>
      </c>
      <c r="I2278" s="164"/>
      <c r="L2278" s="160"/>
      <c r="M2278" s="165"/>
      <c r="T2278" s="166"/>
      <c r="AT2278" s="161" t="s">
        <v>205</v>
      </c>
      <c r="AU2278" s="161" t="s">
        <v>85</v>
      </c>
      <c r="AV2278" s="13" t="s">
        <v>85</v>
      </c>
      <c r="AW2278" s="13" t="s">
        <v>34</v>
      </c>
      <c r="AX2278" s="13" t="s">
        <v>76</v>
      </c>
      <c r="AY2278" s="161" t="s">
        <v>191</v>
      </c>
    </row>
    <row r="2279" spans="2:65" s="13" customFormat="1">
      <c r="B2279" s="160"/>
      <c r="D2279" s="154" t="s">
        <v>205</v>
      </c>
      <c r="E2279" s="161" t="s">
        <v>1</v>
      </c>
      <c r="F2279" s="162" t="s">
        <v>686</v>
      </c>
      <c r="H2279" s="163">
        <v>9</v>
      </c>
      <c r="I2279" s="164"/>
      <c r="L2279" s="160"/>
      <c r="M2279" s="165"/>
      <c r="T2279" s="166"/>
      <c r="AT2279" s="161" t="s">
        <v>205</v>
      </c>
      <c r="AU2279" s="161" t="s">
        <v>85</v>
      </c>
      <c r="AV2279" s="13" t="s">
        <v>85</v>
      </c>
      <c r="AW2279" s="13" t="s">
        <v>34</v>
      </c>
      <c r="AX2279" s="13" t="s">
        <v>76</v>
      </c>
      <c r="AY2279" s="161" t="s">
        <v>191</v>
      </c>
    </row>
    <row r="2280" spans="2:65" s="15" customFormat="1">
      <c r="B2280" s="174"/>
      <c r="D2280" s="154" t="s">
        <v>205</v>
      </c>
      <c r="E2280" s="175" t="s">
        <v>1</v>
      </c>
      <c r="F2280" s="176" t="s">
        <v>274</v>
      </c>
      <c r="H2280" s="177">
        <v>26.4</v>
      </c>
      <c r="I2280" s="178"/>
      <c r="L2280" s="174"/>
      <c r="M2280" s="179"/>
      <c r="T2280" s="180"/>
      <c r="AT2280" s="175" t="s">
        <v>205</v>
      </c>
      <c r="AU2280" s="175" t="s">
        <v>85</v>
      </c>
      <c r="AV2280" s="15" t="s">
        <v>201</v>
      </c>
      <c r="AW2280" s="15" t="s">
        <v>34</v>
      </c>
      <c r="AX2280" s="15" t="s">
        <v>76</v>
      </c>
      <c r="AY2280" s="175" t="s">
        <v>191</v>
      </c>
    </row>
    <row r="2281" spans="2:65" s="12" customFormat="1">
      <c r="B2281" s="153"/>
      <c r="D2281" s="154" t="s">
        <v>205</v>
      </c>
      <c r="E2281" s="155" t="s">
        <v>1</v>
      </c>
      <c r="F2281" s="156" t="s">
        <v>689</v>
      </c>
      <c r="H2281" s="155" t="s">
        <v>1</v>
      </c>
      <c r="I2281" s="157"/>
      <c r="L2281" s="153"/>
      <c r="M2281" s="158"/>
      <c r="T2281" s="159"/>
      <c r="AT2281" s="155" t="s">
        <v>205</v>
      </c>
      <c r="AU2281" s="155" t="s">
        <v>85</v>
      </c>
      <c r="AV2281" s="12" t="s">
        <v>83</v>
      </c>
      <c r="AW2281" s="12" t="s">
        <v>34</v>
      </c>
      <c r="AX2281" s="12" t="s">
        <v>76</v>
      </c>
      <c r="AY2281" s="155" t="s">
        <v>191</v>
      </c>
    </row>
    <row r="2282" spans="2:65" s="13" customFormat="1">
      <c r="B2282" s="160"/>
      <c r="D2282" s="154" t="s">
        <v>205</v>
      </c>
      <c r="E2282" s="161" t="s">
        <v>1</v>
      </c>
      <c r="F2282" s="162" t="s">
        <v>690</v>
      </c>
      <c r="H2282" s="163">
        <v>2</v>
      </c>
      <c r="I2282" s="164"/>
      <c r="L2282" s="160"/>
      <c r="M2282" s="165"/>
      <c r="T2282" s="166"/>
      <c r="AT2282" s="161" t="s">
        <v>205</v>
      </c>
      <c r="AU2282" s="161" t="s">
        <v>85</v>
      </c>
      <c r="AV2282" s="13" t="s">
        <v>85</v>
      </c>
      <c r="AW2282" s="13" t="s">
        <v>34</v>
      </c>
      <c r="AX2282" s="13" t="s">
        <v>76</v>
      </c>
      <c r="AY2282" s="161" t="s">
        <v>191</v>
      </c>
    </row>
    <row r="2283" spans="2:65" s="13" customFormat="1">
      <c r="B2283" s="160"/>
      <c r="D2283" s="154" t="s">
        <v>205</v>
      </c>
      <c r="E2283" s="161" t="s">
        <v>1</v>
      </c>
      <c r="F2283" s="162" t="s">
        <v>691</v>
      </c>
      <c r="H2283" s="163">
        <v>3.35</v>
      </c>
      <c r="I2283" s="164"/>
      <c r="L2283" s="160"/>
      <c r="M2283" s="165"/>
      <c r="T2283" s="166"/>
      <c r="AT2283" s="161" t="s">
        <v>205</v>
      </c>
      <c r="AU2283" s="161" t="s">
        <v>85</v>
      </c>
      <c r="AV2283" s="13" t="s">
        <v>85</v>
      </c>
      <c r="AW2283" s="13" t="s">
        <v>34</v>
      </c>
      <c r="AX2283" s="13" t="s">
        <v>76</v>
      </c>
      <c r="AY2283" s="161" t="s">
        <v>191</v>
      </c>
    </row>
    <row r="2284" spans="2:65" s="15" customFormat="1">
      <c r="B2284" s="174"/>
      <c r="D2284" s="154" t="s">
        <v>205</v>
      </c>
      <c r="E2284" s="175" t="s">
        <v>1</v>
      </c>
      <c r="F2284" s="176" t="s">
        <v>274</v>
      </c>
      <c r="H2284" s="177">
        <v>5.35</v>
      </c>
      <c r="I2284" s="178"/>
      <c r="L2284" s="174"/>
      <c r="M2284" s="179"/>
      <c r="T2284" s="180"/>
      <c r="AT2284" s="175" t="s">
        <v>205</v>
      </c>
      <c r="AU2284" s="175" t="s">
        <v>85</v>
      </c>
      <c r="AV2284" s="15" t="s">
        <v>201</v>
      </c>
      <c r="AW2284" s="15" t="s">
        <v>34</v>
      </c>
      <c r="AX2284" s="15" t="s">
        <v>76</v>
      </c>
      <c r="AY2284" s="175" t="s">
        <v>191</v>
      </c>
    </row>
    <row r="2285" spans="2:65" s="14" customFormat="1">
      <c r="B2285" s="167"/>
      <c r="D2285" s="154" t="s">
        <v>205</v>
      </c>
      <c r="E2285" s="168" t="s">
        <v>1</v>
      </c>
      <c r="F2285" s="169" t="s">
        <v>217</v>
      </c>
      <c r="H2285" s="170">
        <v>46</v>
      </c>
      <c r="I2285" s="171"/>
      <c r="L2285" s="167"/>
      <c r="M2285" s="172"/>
      <c r="T2285" s="173"/>
      <c r="AT2285" s="168" t="s">
        <v>205</v>
      </c>
      <c r="AU2285" s="168" t="s">
        <v>85</v>
      </c>
      <c r="AV2285" s="14" t="s">
        <v>200</v>
      </c>
      <c r="AW2285" s="14" t="s">
        <v>34</v>
      </c>
      <c r="AX2285" s="14" t="s">
        <v>83</v>
      </c>
      <c r="AY2285" s="168" t="s">
        <v>191</v>
      </c>
    </row>
    <row r="2286" spans="2:65" s="1" customFormat="1" ht="40.9" customHeight="1">
      <c r="B2286" s="32"/>
      <c r="C2286" s="136" t="s">
        <v>2135</v>
      </c>
      <c r="D2286" s="136" t="s">
        <v>195</v>
      </c>
      <c r="E2286" s="137" t="s">
        <v>2136</v>
      </c>
      <c r="F2286" s="138" t="s">
        <v>2137</v>
      </c>
      <c r="G2286" s="139" t="s">
        <v>289</v>
      </c>
      <c r="H2286" s="140">
        <v>195.9</v>
      </c>
      <c r="I2286" s="141"/>
      <c r="J2286" s="142">
        <f>ROUND(I2286*H2286,2)</f>
        <v>0</v>
      </c>
      <c r="K2286" s="138" t="s">
        <v>199</v>
      </c>
      <c r="L2286" s="32"/>
      <c r="M2286" s="143" t="s">
        <v>1</v>
      </c>
      <c r="N2286" s="144" t="s">
        <v>41</v>
      </c>
      <c r="P2286" s="145">
        <f>O2286*H2286</f>
        <v>0</v>
      </c>
      <c r="Q2286" s="145">
        <v>1.4999999999999999E-2</v>
      </c>
      <c r="R2286" s="145">
        <f>Q2286*H2286</f>
        <v>2.9384999999999999</v>
      </c>
      <c r="S2286" s="145">
        <v>0</v>
      </c>
      <c r="T2286" s="146">
        <f>S2286*H2286</f>
        <v>0</v>
      </c>
      <c r="AR2286" s="147" t="s">
        <v>224</v>
      </c>
      <c r="AT2286" s="147" t="s">
        <v>195</v>
      </c>
      <c r="AU2286" s="147" t="s">
        <v>85</v>
      </c>
      <c r="AY2286" s="17" t="s">
        <v>191</v>
      </c>
      <c r="BE2286" s="148">
        <f>IF(N2286="základní",J2286,0)</f>
        <v>0</v>
      </c>
      <c r="BF2286" s="148">
        <f>IF(N2286="snížená",J2286,0)</f>
        <v>0</v>
      </c>
      <c r="BG2286" s="148">
        <f>IF(N2286="zákl. přenesená",J2286,0)</f>
        <v>0</v>
      </c>
      <c r="BH2286" s="148">
        <f>IF(N2286="sníž. přenesená",J2286,0)</f>
        <v>0</v>
      </c>
      <c r="BI2286" s="148">
        <f>IF(N2286="nulová",J2286,0)</f>
        <v>0</v>
      </c>
      <c r="BJ2286" s="17" t="s">
        <v>83</v>
      </c>
      <c r="BK2286" s="148">
        <f>ROUND(I2286*H2286,2)</f>
        <v>0</v>
      </c>
      <c r="BL2286" s="17" t="s">
        <v>224</v>
      </c>
      <c r="BM2286" s="147" t="s">
        <v>2138</v>
      </c>
    </row>
    <row r="2287" spans="2:65" s="1" customFormat="1">
      <c r="B2287" s="32"/>
      <c r="D2287" s="149" t="s">
        <v>203</v>
      </c>
      <c r="F2287" s="150" t="s">
        <v>2139</v>
      </c>
      <c r="I2287" s="151"/>
      <c r="L2287" s="32"/>
      <c r="M2287" s="152"/>
      <c r="T2287" s="56"/>
      <c r="AT2287" s="17" t="s">
        <v>203</v>
      </c>
      <c r="AU2287" s="17" t="s">
        <v>85</v>
      </c>
    </row>
    <row r="2288" spans="2:65" s="12" customFormat="1">
      <c r="B2288" s="153"/>
      <c r="D2288" s="154" t="s">
        <v>205</v>
      </c>
      <c r="E2288" s="155" t="s">
        <v>1</v>
      </c>
      <c r="F2288" s="156" t="s">
        <v>347</v>
      </c>
      <c r="H2288" s="155" t="s">
        <v>1</v>
      </c>
      <c r="I2288" s="157"/>
      <c r="L2288" s="153"/>
      <c r="M2288" s="158"/>
      <c r="T2288" s="159"/>
      <c r="AT2288" s="155" t="s">
        <v>205</v>
      </c>
      <c r="AU2288" s="155" t="s">
        <v>85</v>
      </c>
      <c r="AV2288" s="12" t="s">
        <v>83</v>
      </c>
      <c r="AW2288" s="12" t="s">
        <v>34</v>
      </c>
      <c r="AX2288" s="12" t="s">
        <v>76</v>
      </c>
      <c r="AY2288" s="155" t="s">
        <v>191</v>
      </c>
    </row>
    <row r="2289" spans="2:65" s="12" customFormat="1">
      <c r="B2289" s="153"/>
      <c r="D2289" s="154" t="s">
        <v>205</v>
      </c>
      <c r="E2289" s="155" t="s">
        <v>1</v>
      </c>
      <c r="F2289" s="156" t="s">
        <v>207</v>
      </c>
      <c r="H2289" s="155" t="s">
        <v>1</v>
      </c>
      <c r="I2289" s="157"/>
      <c r="L2289" s="153"/>
      <c r="M2289" s="158"/>
      <c r="T2289" s="159"/>
      <c r="AT2289" s="155" t="s">
        <v>205</v>
      </c>
      <c r="AU2289" s="155" t="s">
        <v>85</v>
      </c>
      <c r="AV2289" s="12" t="s">
        <v>83</v>
      </c>
      <c r="AW2289" s="12" t="s">
        <v>34</v>
      </c>
      <c r="AX2289" s="12" t="s">
        <v>76</v>
      </c>
      <c r="AY2289" s="155" t="s">
        <v>191</v>
      </c>
    </row>
    <row r="2290" spans="2:65" s="12" customFormat="1">
      <c r="B2290" s="153"/>
      <c r="D2290" s="154" t="s">
        <v>205</v>
      </c>
      <c r="E2290" s="155" t="s">
        <v>1</v>
      </c>
      <c r="F2290" s="156" t="s">
        <v>208</v>
      </c>
      <c r="H2290" s="155" t="s">
        <v>1</v>
      </c>
      <c r="I2290" s="157"/>
      <c r="L2290" s="153"/>
      <c r="M2290" s="158"/>
      <c r="T2290" s="159"/>
      <c r="AT2290" s="155" t="s">
        <v>205</v>
      </c>
      <c r="AU2290" s="155" t="s">
        <v>85</v>
      </c>
      <c r="AV2290" s="12" t="s">
        <v>83</v>
      </c>
      <c r="AW2290" s="12" t="s">
        <v>34</v>
      </c>
      <c r="AX2290" s="12" t="s">
        <v>76</v>
      </c>
      <c r="AY2290" s="155" t="s">
        <v>191</v>
      </c>
    </row>
    <row r="2291" spans="2:65" s="12" customFormat="1">
      <c r="B2291" s="153"/>
      <c r="D2291" s="154" t="s">
        <v>205</v>
      </c>
      <c r="E2291" s="155" t="s">
        <v>1</v>
      </c>
      <c r="F2291" s="156" t="s">
        <v>2140</v>
      </c>
      <c r="H2291" s="155" t="s">
        <v>1</v>
      </c>
      <c r="I2291" s="157"/>
      <c r="L2291" s="153"/>
      <c r="M2291" s="158"/>
      <c r="T2291" s="159"/>
      <c r="AT2291" s="155" t="s">
        <v>205</v>
      </c>
      <c r="AU2291" s="155" t="s">
        <v>85</v>
      </c>
      <c r="AV2291" s="12" t="s">
        <v>83</v>
      </c>
      <c r="AW2291" s="12" t="s">
        <v>34</v>
      </c>
      <c r="AX2291" s="12" t="s">
        <v>76</v>
      </c>
      <c r="AY2291" s="155" t="s">
        <v>191</v>
      </c>
    </row>
    <row r="2292" spans="2:65" s="12" customFormat="1">
      <c r="B2292" s="153"/>
      <c r="D2292" s="154" t="s">
        <v>205</v>
      </c>
      <c r="E2292" s="155" t="s">
        <v>1</v>
      </c>
      <c r="F2292" s="156" t="s">
        <v>2141</v>
      </c>
      <c r="H2292" s="155" t="s">
        <v>1</v>
      </c>
      <c r="I2292" s="157"/>
      <c r="L2292" s="153"/>
      <c r="M2292" s="158"/>
      <c r="T2292" s="159"/>
      <c r="AT2292" s="155" t="s">
        <v>205</v>
      </c>
      <c r="AU2292" s="155" t="s">
        <v>85</v>
      </c>
      <c r="AV2292" s="12" t="s">
        <v>83</v>
      </c>
      <c r="AW2292" s="12" t="s">
        <v>34</v>
      </c>
      <c r="AX2292" s="12" t="s">
        <v>76</v>
      </c>
      <c r="AY2292" s="155" t="s">
        <v>191</v>
      </c>
    </row>
    <row r="2293" spans="2:65" s="12" customFormat="1">
      <c r="B2293" s="153"/>
      <c r="D2293" s="154" t="s">
        <v>205</v>
      </c>
      <c r="E2293" s="155" t="s">
        <v>1</v>
      </c>
      <c r="F2293" s="156" t="s">
        <v>208</v>
      </c>
      <c r="H2293" s="155" t="s">
        <v>1</v>
      </c>
      <c r="I2293" s="157"/>
      <c r="L2293" s="153"/>
      <c r="M2293" s="158"/>
      <c r="T2293" s="159"/>
      <c r="AT2293" s="155" t="s">
        <v>205</v>
      </c>
      <c r="AU2293" s="155" t="s">
        <v>85</v>
      </c>
      <c r="AV2293" s="12" t="s">
        <v>83</v>
      </c>
      <c r="AW2293" s="12" t="s">
        <v>34</v>
      </c>
      <c r="AX2293" s="12" t="s">
        <v>76</v>
      </c>
      <c r="AY2293" s="155" t="s">
        <v>191</v>
      </c>
    </row>
    <row r="2294" spans="2:65" s="12" customFormat="1">
      <c r="B2294" s="153"/>
      <c r="D2294" s="154" t="s">
        <v>205</v>
      </c>
      <c r="E2294" s="155" t="s">
        <v>1</v>
      </c>
      <c r="F2294" s="156" t="s">
        <v>704</v>
      </c>
      <c r="H2294" s="155" t="s">
        <v>1</v>
      </c>
      <c r="I2294" s="157"/>
      <c r="L2294" s="153"/>
      <c r="M2294" s="158"/>
      <c r="T2294" s="159"/>
      <c r="AT2294" s="155" t="s">
        <v>205</v>
      </c>
      <c r="AU2294" s="155" t="s">
        <v>85</v>
      </c>
      <c r="AV2294" s="12" t="s">
        <v>83</v>
      </c>
      <c r="AW2294" s="12" t="s">
        <v>34</v>
      </c>
      <c r="AX2294" s="12" t="s">
        <v>76</v>
      </c>
      <c r="AY2294" s="155" t="s">
        <v>191</v>
      </c>
    </row>
    <row r="2295" spans="2:65" s="13" customFormat="1">
      <c r="B2295" s="160"/>
      <c r="D2295" s="154" t="s">
        <v>205</v>
      </c>
      <c r="E2295" s="161" t="s">
        <v>1</v>
      </c>
      <c r="F2295" s="162" t="s">
        <v>705</v>
      </c>
      <c r="H2295" s="163">
        <v>19</v>
      </c>
      <c r="I2295" s="164"/>
      <c r="L2295" s="160"/>
      <c r="M2295" s="165"/>
      <c r="T2295" s="166"/>
      <c r="AT2295" s="161" t="s">
        <v>205</v>
      </c>
      <c r="AU2295" s="161" t="s">
        <v>85</v>
      </c>
      <c r="AV2295" s="13" t="s">
        <v>85</v>
      </c>
      <c r="AW2295" s="13" t="s">
        <v>34</v>
      </c>
      <c r="AX2295" s="13" t="s">
        <v>76</v>
      </c>
      <c r="AY2295" s="161" t="s">
        <v>191</v>
      </c>
    </row>
    <row r="2296" spans="2:65" s="13" customFormat="1">
      <c r="B2296" s="160"/>
      <c r="D2296" s="154" t="s">
        <v>205</v>
      </c>
      <c r="E2296" s="161" t="s">
        <v>1</v>
      </c>
      <c r="F2296" s="162" t="s">
        <v>706</v>
      </c>
      <c r="H2296" s="163">
        <v>17.600000000000001</v>
      </c>
      <c r="I2296" s="164"/>
      <c r="L2296" s="160"/>
      <c r="M2296" s="165"/>
      <c r="T2296" s="166"/>
      <c r="AT2296" s="161" t="s">
        <v>205</v>
      </c>
      <c r="AU2296" s="161" t="s">
        <v>85</v>
      </c>
      <c r="AV2296" s="13" t="s">
        <v>85</v>
      </c>
      <c r="AW2296" s="13" t="s">
        <v>34</v>
      </c>
      <c r="AX2296" s="13" t="s">
        <v>76</v>
      </c>
      <c r="AY2296" s="161" t="s">
        <v>191</v>
      </c>
    </row>
    <row r="2297" spans="2:65" s="13" customFormat="1">
      <c r="B2297" s="160"/>
      <c r="D2297" s="154" t="s">
        <v>205</v>
      </c>
      <c r="E2297" s="161" t="s">
        <v>1</v>
      </c>
      <c r="F2297" s="162" t="s">
        <v>707</v>
      </c>
      <c r="H2297" s="163">
        <v>32.1</v>
      </c>
      <c r="I2297" s="164"/>
      <c r="L2297" s="160"/>
      <c r="M2297" s="165"/>
      <c r="T2297" s="166"/>
      <c r="AT2297" s="161" t="s">
        <v>205</v>
      </c>
      <c r="AU2297" s="161" t="s">
        <v>85</v>
      </c>
      <c r="AV2297" s="13" t="s">
        <v>85</v>
      </c>
      <c r="AW2297" s="13" t="s">
        <v>34</v>
      </c>
      <c r="AX2297" s="13" t="s">
        <v>76</v>
      </c>
      <c r="AY2297" s="161" t="s">
        <v>191</v>
      </c>
    </row>
    <row r="2298" spans="2:65" s="13" customFormat="1">
      <c r="B2298" s="160"/>
      <c r="D2298" s="154" t="s">
        <v>205</v>
      </c>
      <c r="E2298" s="161" t="s">
        <v>1</v>
      </c>
      <c r="F2298" s="162" t="s">
        <v>708</v>
      </c>
      <c r="H2298" s="163">
        <v>72.8</v>
      </c>
      <c r="I2298" s="164"/>
      <c r="L2298" s="160"/>
      <c r="M2298" s="165"/>
      <c r="T2298" s="166"/>
      <c r="AT2298" s="161" t="s">
        <v>205</v>
      </c>
      <c r="AU2298" s="161" t="s">
        <v>85</v>
      </c>
      <c r="AV2298" s="13" t="s">
        <v>85</v>
      </c>
      <c r="AW2298" s="13" t="s">
        <v>34</v>
      </c>
      <c r="AX2298" s="13" t="s">
        <v>76</v>
      </c>
      <c r="AY2298" s="161" t="s">
        <v>191</v>
      </c>
    </row>
    <row r="2299" spans="2:65" s="13" customFormat="1">
      <c r="B2299" s="160"/>
      <c r="D2299" s="154" t="s">
        <v>205</v>
      </c>
      <c r="E2299" s="161" t="s">
        <v>1</v>
      </c>
      <c r="F2299" s="162" t="s">
        <v>709</v>
      </c>
      <c r="H2299" s="163">
        <v>54.4</v>
      </c>
      <c r="I2299" s="164"/>
      <c r="L2299" s="160"/>
      <c r="M2299" s="165"/>
      <c r="T2299" s="166"/>
      <c r="AT2299" s="161" t="s">
        <v>205</v>
      </c>
      <c r="AU2299" s="161" t="s">
        <v>85</v>
      </c>
      <c r="AV2299" s="13" t="s">
        <v>85</v>
      </c>
      <c r="AW2299" s="13" t="s">
        <v>34</v>
      </c>
      <c r="AX2299" s="13" t="s">
        <v>76</v>
      </c>
      <c r="AY2299" s="161" t="s">
        <v>191</v>
      </c>
    </row>
    <row r="2300" spans="2:65" s="14" customFormat="1">
      <c r="B2300" s="167"/>
      <c r="D2300" s="154" t="s">
        <v>205</v>
      </c>
      <c r="E2300" s="168" t="s">
        <v>1</v>
      </c>
      <c r="F2300" s="169" t="s">
        <v>217</v>
      </c>
      <c r="H2300" s="170">
        <v>195.9</v>
      </c>
      <c r="I2300" s="171"/>
      <c r="L2300" s="167"/>
      <c r="M2300" s="172"/>
      <c r="T2300" s="173"/>
      <c r="AT2300" s="168" t="s">
        <v>205</v>
      </c>
      <c r="AU2300" s="168" t="s">
        <v>85</v>
      </c>
      <c r="AV2300" s="14" t="s">
        <v>200</v>
      </c>
      <c r="AW2300" s="14" t="s">
        <v>34</v>
      </c>
      <c r="AX2300" s="14" t="s">
        <v>83</v>
      </c>
      <c r="AY2300" s="168" t="s">
        <v>191</v>
      </c>
    </row>
    <row r="2301" spans="2:65" s="1" customFormat="1" ht="16.5" customHeight="1">
      <c r="B2301" s="32"/>
      <c r="C2301" s="136" t="s">
        <v>2142</v>
      </c>
      <c r="D2301" s="136" t="s">
        <v>195</v>
      </c>
      <c r="E2301" s="137" t="s">
        <v>2143</v>
      </c>
      <c r="F2301" s="138" t="s">
        <v>2144</v>
      </c>
      <c r="G2301" s="139" t="s">
        <v>289</v>
      </c>
      <c r="H2301" s="140">
        <v>84.25</v>
      </c>
      <c r="I2301" s="141"/>
      <c r="J2301" s="142">
        <f>ROUND(I2301*H2301,2)</f>
        <v>0</v>
      </c>
      <c r="K2301" s="138" t="s">
        <v>199</v>
      </c>
      <c r="L2301" s="32"/>
      <c r="M2301" s="143" t="s">
        <v>1</v>
      </c>
      <c r="N2301" s="144" t="s">
        <v>41</v>
      </c>
      <c r="P2301" s="145">
        <f>O2301*H2301</f>
        <v>0</v>
      </c>
      <c r="Q2301" s="145">
        <v>2.9999999999999997E-4</v>
      </c>
      <c r="R2301" s="145">
        <f>Q2301*H2301</f>
        <v>2.5274999999999999E-2</v>
      </c>
      <c r="S2301" s="145">
        <v>0</v>
      </c>
      <c r="T2301" s="146">
        <f>S2301*H2301</f>
        <v>0</v>
      </c>
      <c r="AR2301" s="147" t="s">
        <v>224</v>
      </c>
      <c r="AT2301" s="147" t="s">
        <v>195</v>
      </c>
      <c r="AU2301" s="147" t="s">
        <v>85</v>
      </c>
      <c r="AY2301" s="17" t="s">
        <v>191</v>
      </c>
      <c r="BE2301" s="148">
        <f>IF(N2301="základní",J2301,0)</f>
        <v>0</v>
      </c>
      <c r="BF2301" s="148">
        <f>IF(N2301="snížená",J2301,0)</f>
        <v>0</v>
      </c>
      <c r="BG2301" s="148">
        <f>IF(N2301="zákl. přenesená",J2301,0)</f>
        <v>0</v>
      </c>
      <c r="BH2301" s="148">
        <f>IF(N2301="sníž. přenesená",J2301,0)</f>
        <v>0</v>
      </c>
      <c r="BI2301" s="148">
        <f>IF(N2301="nulová",J2301,0)</f>
        <v>0</v>
      </c>
      <c r="BJ2301" s="17" t="s">
        <v>83</v>
      </c>
      <c r="BK2301" s="148">
        <f>ROUND(I2301*H2301,2)</f>
        <v>0</v>
      </c>
      <c r="BL2301" s="17" t="s">
        <v>224</v>
      </c>
      <c r="BM2301" s="147" t="s">
        <v>2145</v>
      </c>
    </row>
    <row r="2302" spans="2:65" s="1" customFormat="1">
      <c r="B2302" s="32"/>
      <c r="D2302" s="149" t="s">
        <v>203</v>
      </c>
      <c r="F2302" s="150" t="s">
        <v>2146</v>
      </c>
      <c r="I2302" s="151"/>
      <c r="L2302" s="32"/>
      <c r="M2302" s="152"/>
      <c r="T2302" s="56"/>
      <c r="AT2302" s="17" t="s">
        <v>203</v>
      </c>
      <c r="AU2302" s="17" t="s">
        <v>85</v>
      </c>
    </row>
    <row r="2303" spans="2:65" s="1" customFormat="1" ht="48" customHeight="1">
      <c r="B2303" s="32"/>
      <c r="C2303" s="181" t="s">
        <v>2147</v>
      </c>
      <c r="D2303" s="181" t="s">
        <v>388</v>
      </c>
      <c r="E2303" s="182" t="s">
        <v>2148</v>
      </c>
      <c r="F2303" s="183" t="s">
        <v>2149</v>
      </c>
      <c r="G2303" s="184" t="s">
        <v>289</v>
      </c>
      <c r="H2303" s="185">
        <v>15.39</v>
      </c>
      <c r="I2303" s="186"/>
      <c r="J2303" s="187">
        <f>ROUND(I2303*H2303,2)</f>
        <v>0</v>
      </c>
      <c r="K2303" s="183" t="s">
        <v>1</v>
      </c>
      <c r="L2303" s="188"/>
      <c r="M2303" s="189" t="s">
        <v>1</v>
      </c>
      <c r="N2303" s="190" t="s">
        <v>41</v>
      </c>
      <c r="P2303" s="145">
        <f>O2303*H2303</f>
        <v>0</v>
      </c>
      <c r="Q2303" s="145">
        <v>2.5999999999999999E-3</v>
      </c>
      <c r="R2303" s="145">
        <f>Q2303*H2303</f>
        <v>4.0014000000000001E-2</v>
      </c>
      <c r="S2303" s="145">
        <v>0</v>
      </c>
      <c r="T2303" s="146">
        <f>S2303*H2303</f>
        <v>0</v>
      </c>
      <c r="AR2303" s="147" t="s">
        <v>414</v>
      </c>
      <c r="AT2303" s="147" t="s">
        <v>388</v>
      </c>
      <c r="AU2303" s="147" t="s">
        <v>85</v>
      </c>
      <c r="AY2303" s="17" t="s">
        <v>191</v>
      </c>
      <c r="BE2303" s="148">
        <f>IF(N2303="základní",J2303,0)</f>
        <v>0</v>
      </c>
      <c r="BF2303" s="148">
        <f>IF(N2303="snížená",J2303,0)</f>
        <v>0</v>
      </c>
      <c r="BG2303" s="148">
        <f>IF(N2303="zákl. přenesená",J2303,0)</f>
        <v>0</v>
      </c>
      <c r="BH2303" s="148">
        <f>IF(N2303="sníž. přenesená",J2303,0)</f>
        <v>0</v>
      </c>
      <c r="BI2303" s="148">
        <f>IF(N2303="nulová",J2303,0)</f>
        <v>0</v>
      </c>
      <c r="BJ2303" s="17" t="s">
        <v>83</v>
      </c>
      <c r="BK2303" s="148">
        <f>ROUND(I2303*H2303,2)</f>
        <v>0</v>
      </c>
      <c r="BL2303" s="17" t="s">
        <v>224</v>
      </c>
      <c r="BM2303" s="147" t="s">
        <v>2150</v>
      </c>
    </row>
    <row r="2304" spans="2:65" s="12" customFormat="1">
      <c r="B2304" s="153"/>
      <c r="D2304" s="154" t="s">
        <v>205</v>
      </c>
      <c r="E2304" s="155" t="s">
        <v>1</v>
      </c>
      <c r="F2304" s="156" t="s">
        <v>347</v>
      </c>
      <c r="H2304" s="155" t="s">
        <v>1</v>
      </c>
      <c r="I2304" s="157"/>
      <c r="L2304" s="153"/>
      <c r="M2304" s="158"/>
      <c r="T2304" s="159"/>
      <c r="AT2304" s="155" t="s">
        <v>205</v>
      </c>
      <c r="AU2304" s="155" t="s">
        <v>85</v>
      </c>
      <c r="AV2304" s="12" t="s">
        <v>83</v>
      </c>
      <c r="AW2304" s="12" t="s">
        <v>34</v>
      </c>
      <c r="AX2304" s="12" t="s">
        <v>76</v>
      </c>
      <c r="AY2304" s="155" t="s">
        <v>191</v>
      </c>
    </row>
    <row r="2305" spans="2:65" s="12" customFormat="1">
      <c r="B2305" s="153"/>
      <c r="D2305" s="154" t="s">
        <v>205</v>
      </c>
      <c r="E2305" s="155" t="s">
        <v>1</v>
      </c>
      <c r="F2305" s="156" t="s">
        <v>207</v>
      </c>
      <c r="H2305" s="155" t="s">
        <v>1</v>
      </c>
      <c r="I2305" s="157"/>
      <c r="L2305" s="153"/>
      <c r="M2305" s="158"/>
      <c r="T2305" s="159"/>
      <c r="AT2305" s="155" t="s">
        <v>205</v>
      </c>
      <c r="AU2305" s="155" t="s">
        <v>85</v>
      </c>
      <c r="AV2305" s="12" t="s">
        <v>83</v>
      </c>
      <c r="AW2305" s="12" t="s">
        <v>34</v>
      </c>
      <c r="AX2305" s="12" t="s">
        <v>76</v>
      </c>
      <c r="AY2305" s="155" t="s">
        <v>191</v>
      </c>
    </row>
    <row r="2306" spans="2:65" s="12" customFormat="1">
      <c r="B2306" s="153"/>
      <c r="D2306" s="154" t="s">
        <v>205</v>
      </c>
      <c r="E2306" s="155" t="s">
        <v>1</v>
      </c>
      <c r="F2306" s="156" t="s">
        <v>208</v>
      </c>
      <c r="H2306" s="155" t="s">
        <v>1</v>
      </c>
      <c r="I2306" s="157"/>
      <c r="L2306" s="153"/>
      <c r="M2306" s="158"/>
      <c r="T2306" s="159"/>
      <c r="AT2306" s="155" t="s">
        <v>205</v>
      </c>
      <c r="AU2306" s="155" t="s">
        <v>85</v>
      </c>
      <c r="AV2306" s="12" t="s">
        <v>83</v>
      </c>
      <c r="AW2306" s="12" t="s">
        <v>34</v>
      </c>
      <c r="AX2306" s="12" t="s">
        <v>76</v>
      </c>
      <c r="AY2306" s="155" t="s">
        <v>191</v>
      </c>
    </row>
    <row r="2307" spans="2:65" s="12" customFormat="1">
      <c r="B2307" s="153"/>
      <c r="D2307" s="154" t="s">
        <v>205</v>
      </c>
      <c r="E2307" s="155" t="s">
        <v>1</v>
      </c>
      <c r="F2307" s="156" t="s">
        <v>681</v>
      </c>
      <c r="H2307" s="155" t="s">
        <v>1</v>
      </c>
      <c r="I2307" s="157"/>
      <c r="L2307" s="153"/>
      <c r="M2307" s="158"/>
      <c r="T2307" s="159"/>
      <c r="AT2307" s="155" t="s">
        <v>205</v>
      </c>
      <c r="AU2307" s="155" t="s">
        <v>85</v>
      </c>
      <c r="AV2307" s="12" t="s">
        <v>83</v>
      </c>
      <c r="AW2307" s="12" t="s">
        <v>34</v>
      </c>
      <c r="AX2307" s="12" t="s">
        <v>76</v>
      </c>
      <c r="AY2307" s="155" t="s">
        <v>191</v>
      </c>
    </row>
    <row r="2308" spans="2:65" s="13" customFormat="1">
      <c r="B2308" s="160"/>
      <c r="D2308" s="154" t="s">
        <v>205</v>
      </c>
      <c r="E2308" s="161" t="s">
        <v>1</v>
      </c>
      <c r="F2308" s="162" t="s">
        <v>682</v>
      </c>
      <c r="H2308" s="163">
        <v>8.9</v>
      </c>
      <c r="I2308" s="164"/>
      <c r="L2308" s="160"/>
      <c r="M2308" s="165"/>
      <c r="T2308" s="166"/>
      <c r="AT2308" s="161" t="s">
        <v>205</v>
      </c>
      <c r="AU2308" s="161" t="s">
        <v>85</v>
      </c>
      <c r="AV2308" s="13" t="s">
        <v>85</v>
      </c>
      <c r="AW2308" s="13" t="s">
        <v>34</v>
      </c>
      <c r="AX2308" s="13" t="s">
        <v>76</v>
      </c>
      <c r="AY2308" s="161" t="s">
        <v>191</v>
      </c>
    </row>
    <row r="2309" spans="2:65" s="13" customFormat="1">
      <c r="B2309" s="160"/>
      <c r="D2309" s="154" t="s">
        <v>205</v>
      </c>
      <c r="E2309" s="161" t="s">
        <v>1</v>
      </c>
      <c r="F2309" s="162" t="s">
        <v>683</v>
      </c>
      <c r="H2309" s="163">
        <v>5.35</v>
      </c>
      <c r="I2309" s="164"/>
      <c r="L2309" s="160"/>
      <c r="M2309" s="165"/>
      <c r="T2309" s="166"/>
      <c r="AT2309" s="161" t="s">
        <v>205</v>
      </c>
      <c r="AU2309" s="161" t="s">
        <v>85</v>
      </c>
      <c r="AV2309" s="13" t="s">
        <v>85</v>
      </c>
      <c r="AW2309" s="13" t="s">
        <v>34</v>
      </c>
      <c r="AX2309" s="13" t="s">
        <v>76</v>
      </c>
      <c r="AY2309" s="161" t="s">
        <v>191</v>
      </c>
    </row>
    <row r="2310" spans="2:65" s="14" customFormat="1">
      <c r="B2310" s="167"/>
      <c r="D2310" s="154" t="s">
        <v>205</v>
      </c>
      <c r="E2310" s="168" t="s">
        <v>1</v>
      </c>
      <c r="F2310" s="169" t="s">
        <v>217</v>
      </c>
      <c r="H2310" s="170">
        <v>14.25</v>
      </c>
      <c r="I2310" s="171"/>
      <c r="L2310" s="167"/>
      <c r="M2310" s="172"/>
      <c r="T2310" s="173"/>
      <c r="AT2310" s="168" t="s">
        <v>205</v>
      </c>
      <c r="AU2310" s="168" t="s">
        <v>85</v>
      </c>
      <c r="AV2310" s="14" t="s">
        <v>200</v>
      </c>
      <c r="AW2310" s="14" t="s">
        <v>34</v>
      </c>
      <c r="AX2310" s="14" t="s">
        <v>83</v>
      </c>
      <c r="AY2310" s="168" t="s">
        <v>191</v>
      </c>
    </row>
    <row r="2311" spans="2:65" s="13" customFormat="1">
      <c r="B2311" s="160"/>
      <c r="D2311" s="154" t="s">
        <v>205</v>
      </c>
      <c r="F2311" s="162" t="s">
        <v>2151</v>
      </c>
      <c r="H2311" s="163">
        <v>15.39</v>
      </c>
      <c r="I2311" s="164"/>
      <c r="L2311" s="160"/>
      <c r="M2311" s="165"/>
      <c r="T2311" s="166"/>
      <c r="AT2311" s="161" t="s">
        <v>205</v>
      </c>
      <c r="AU2311" s="161" t="s">
        <v>85</v>
      </c>
      <c r="AV2311" s="13" t="s">
        <v>85</v>
      </c>
      <c r="AW2311" s="13" t="s">
        <v>4</v>
      </c>
      <c r="AX2311" s="13" t="s">
        <v>83</v>
      </c>
      <c r="AY2311" s="161" t="s">
        <v>191</v>
      </c>
    </row>
    <row r="2312" spans="2:65" s="1" customFormat="1" ht="36" customHeight="1">
      <c r="B2312" s="32"/>
      <c r="C2312" s="181" t="s">
        <v>2152</v>
      </c>
      <c r="D2312" s="181" t="s">
        <v>388</v>
      </c>
      <c r="E2312" s="182" t="s">
        <v>2153</v>
      </c>
      <c r="F2312" s="183" t="s">
        <v>2154</v>
      </c>
      <c r="G2312" s="184" t="s">
        <v>289</v>
      </c>
      <c r="H2312" s="185">
        <v>77</v>
      </c>
      <c r="I2312" s="186"/>
      <c r="J2312" s="187">
        <f>ROUND(I2312*H2312,2)</f>
        <v>0</v>
      </c>
      <c r="K2312" s="183" t="s">
        <v>1</v>
      </c>
      <c r="L2312" s="188"/>
      <c r="M2312" s="189" t="s">
        <v>1</v>
      </c>
      <c r="N2312" s="190" t="s">
        <v>41</v>
      </c>
      <c r="P2312" s="145">
        <f>O2312*H2312</f>
        <v>0</v>
      </c>
      <c r="Q2312" s="145">
        <v>3.2000000000000002E-3</v>
      </c>
      <c r="R2312" s="145">
        <f>Q2312*H2312</f>
        <v>0.24640000000000001</v>
      </c>
      <c r="S2312" s="145">
        <v>0</v>
      </c>
      <c r="T2312" s="146">
        <f>S2312*H2312</f>
        <v>0</v>
      </c>
      <c r="AR2312" s="147" t="s">
        <v>414</v>
      </c>
      <c r="AT2312" s="147" t="s">
        <v>388</v>
      </c>
      <c r="AU2312" s="147" t="s">
        <v>85</v>
      </c>
      <c r="AY2312" s="17" t="s">
        <v>191</v>
      </c>
      <c r="BE2312" s="148">
        <f>IF(N2312="základní",J2312,0)</f>
        <v>0</v>
      </c>
      <c r="BF2312" s="148">
        <f>IF(N2312="snížená",J2312,0)</f>
        <v>0</v>
      </c>
      <c r="BG2312" s="148">
        <f>IF(N2312="zákl. přenesená",J2312,0)</f>
        <v>0</v>
      </c>
      <c r="BH2312" s="148">
        <f>IF(N2312="sníž. přenesená",J2312,0)</f>
        <v>0</v>
      </c>
      <c r="BI2312" s="148">
        <f>IF(N2312="nulová",J2312,0)</f>
        <v>0</v>
      </c>
      <c r="BJ2312" s="17" t="s">
        <v>83</v>
      </c>
      <c r="BK2312" s="148">
        <f>ROUND(I2312*H2312,2)</f>
        <v>0</v>
      </c>
      <c r="BL2312" s="17" t="s">
        <v>224</v>
      </c>
      <c r="BM2312" s="147" t="s">
        <v>2155</v>
      </c>
    </row>
    <row r="2313" spans="2:65" s="12" customFormat="1">
      <c r="B2313" s="153"/>
      <c r="D2313" s="154" t="s">
        <v>205</v>
      </c>
      <c r="E2313" s="155" t="s">
        <v>1</v>
      </c>
      <c r="F2313" s="156" t="s">
        <v>470</v>
      </c>
      <c r="H2313" s="155" t="s">
        <v>1</v>
      </c>
      <c r="I2313" s="157"/>
      <c r="L2313" s="153"/>
      <c r="M2313" s="158"/>
      <c r="T2313" s="159"/>
      <c r="AT2313" s="155" t="s">
        <v>205</v>
      </c>
      <c r="AU2313" s="155" t="s">
        <v>85</v>
      </c>
      <c r="AV2313" s="12" t="s">
        <v>83</v>
      </c>
      <c r="AW2313" s="12" t="s">
        <v>34</v>
      </c>
      <c r="AX2313" s="12" t="s">
        <v>76</v>
      </c>
      <c r="AY2313" s="155" t="s">
        <v>191</v>
      </c>
    </row>
    <row r="2314" spans="2:65" s="12" customFormat="1">
      <c r="B2314" s="153"/>
      <c r="D2314" s="154" t="s">
        <v>205</v>
      </c>
      <c r="E2314" s="155" t="s">
        <v>1</v>
      </c>
      <c r="F2314" s="156" t="s">
        <v>2156</v>
      </c>
      <c r="H2314" s="155" t="s">
        <v>1</v>
      </c>
      <c r="I2314" s="157"/>
      <c r="L2314" s="153"/>
      <c r="M2314" s="158"/>
      <c r="T2314" s="159"/>
      <c r="AT2314" s="155" t="s">
        <v>205</v>
      </c>
      <c r="AU2314" s="155" t="s">
        <v>85</v>
      </c>
      <c r="AV2314" s="12" t="s">
        <v>83</v>
      </c>
      <c r="AW2314" s="12" t="s">
        <v>34</v>
      </c>
      <c r="AX2314" s="12" t="s">
        <v>76</v>
      </c>
      <c r="AY2314" s="155" t="s">
        <v>191</v>
      </c>
    </row>
    <row r="2315" spans="2:65" s="12" customFormat="1">
      <c r="B2315" s="153"/>
      <c r="D2315" s="154" t="s">
        <v>205</v>
      </c>
      <c r="E2315" s="155" t="s">
        <v>1</v>
      </c>
      <c r="F2315" s="156" t="s">
        <v>208</v>
      </c>
      <c r="H2315" s="155" t="s">
        <v>1</v>
      </c>
      <c r="I2315" s="157"/>
      <c r="L2315" s="153"/>
      <c r="M2315" s="158"/>
      <c r="T2315" s="159"/>
      <c r="AT2315" s="155" t="s">
        <v>205</v>
      </c>
      <c r="AU2315" s="155" t="s">
        <v>85</v>
      </c>
      <c r="AV2315" s="12" t="s">
        <v>83</v>
      </c>
      <c r="AW2315" s="12" t="s">
        <v>34</v>
      </c>
      <c r="AX2315" s="12" t="s">
        <v>76</v>
      </c>
      <c r="AY2315" s="155" t="s">
        <v>191</v>
      </c>
    </row>
    <row r="2316" spans="2:65" s="12" customFormat="1">
      <c r="B2316" s="153"/>
      <c r="D2316" s="154" t="s">
        <v>205</v>
      </c>
      <c r="E2316" s="155" t="s">
        <v>1</v>
      </c>
      <c r="F2316" s="156" t="s">
        <v>684</v>
      </c>
      <c r="H2316" s="155" t="s">
        <v>1</v>
      </c>
      <c r="I2316" s="157"/>
      <c r="L2316" s="153"/>
      <c r="M2316" s="158"/>
      <c r="T2316" s="159"/>
      <c r="AT2316" s="155" t="s">
        <v>205</v>
      </c>
      <c r="AU2316" s="155" t="s">
        <v>85</v>
      </c>
      <c r="AV2316" s="12" t="s">
        <v>83</v>
      </c>
      <c r="AW2316" s="12" t="s">
        <v>34</v>
      </c>
      <c r="AX2316" s="12" t="s">
        <v>76</v>
      </c>
      <c r="AY2316" s="155" t="s">
        <v>191</v>
      </c>
    </row>
    <row r="2317" spans="2:65" s="13" customFormat="1">
      <c r="B2317" s="160"/>
      <c r="D2317" s="154" t="s">
        <v>205</v>
      </c>
      <c r="E2317" s="161" t="s">
        <v>1</v>
      </c>
      <c r="F2317" s="162" t="s">
        <v>685</v>
      </c>
      <c r="H2317" s="163">
        <v>17.399999999999999</v>
      </c>
      <c r="I2317" s="164"/>
      <c r="L2317" s="160"/>
      <c r="M2317" s="165"/>
      <c r="T2317" s="166"/>
      <c r="AT2317" s="161" t="s">
        <v>205</v>
      </c>
      <c r="AU2317" s="161" t="s">
        <v>85</v>
      </c>
      <c r="AV2317" s="13" t="s">
        <v>85</v>
      </c>
      <c r="AW2317" s="13" t="s">
        <v>34</v>
      </c>
      <c r="AX2317" s="13" t="s">
        <v>76</v>
      </c>
      <c r="AY2317" s="161" t="s">
        <v>191</v>
      </c>
    </row>
    <row r="2318" spans="2:65" s="13" customFormat="1">
      <c r="B2318" s="160"/>
      <c r="D2318" s="154" t="s">
        <v>205</v>
      </c>
      <c r="E2318" s="161" t="s">
        <v>1</v>
      </c>
      <c r="F2318" s="162" t="s">
        <v>2157</v>
      </c>
      <c r="H2318" s="163">
        <v>8.1999999999999993</v>
      </c>
      <c r="I2318" s="164"/>
      <c r="L2318" s="160"/>
      <c r="M2318" s="165"/>
      <c r="T2318" s="166"/>
      <c r="AT2318" s="161" t="s">
        <v>205</v>
      </c>
      <c r="AU2318" s="161" t="s">
        <v>85</v>
      </c>
      <c r="AV2318" s="13" t="s">
        <v>85</v>
      </c>
      <c r="AW2318" s="13" t="s">
        <v>34</v>
      </c>
      <c r="AX2318" s="13" t="s">
        <v>76</v>
      </c>
      <c r="AY2318" s="161" t="s">
        <v>191</v>
      </c>
    </row>
    <row r="2319" spans="2:65" s="12" customFormat="1">
      <c r="B2319" s="153"/>
      <c r="D2319" s="154" t="s">
        <v>205</v>
      </c>
      <c r="E2319" s="155" t="s">
        <v>1</v>
      </c>
      <c r="F2319" s="156" t="s">
        <v>687</v>
      </c>
      <c r="H2319" s="155" t="s">
        <v>1</v>
      </c>
      <c r="I2319" s="157"/>
      <c r="L2319" s="153"/>
      <c r="M2319" s="158"/>
      <c r="T2319" s="159"/>
      <c r="AT2319" s="155" t="s">
        <v>205</v>
      </c>
      <c r="AU2319" s="155" t="s">
        <v>85</v>
      </c>
      <c r="AV2319" s="12" t="s">
        <v>83</v>
      </c>
      <c r="AW2319" s="12" t="s">
        <v>34</v>
      </c>
      <c r="AX2319" s="12" t="s">
        <v>76</v>
      </c>
      <c r="AY2319" s="155" t="s">
        <v>191</v>
      </c>
    </row>
    <row r="2320" spans="2:65" s="13" customFormat="1">
      <c r="B2320" s="160"/>
      <c r="D2320" s="154" t="s">
        <v>205</v>
      </c>
      <c r="E2320" s="161" t="s">
        <v>1</v>
      </c>
      <c r="F2320" s="162" t="s">
        <v>2158</v>
      </c>
      <c r="H2320" s="163">
        <v>30.2</v>
      </c>
      <c r="I2320" s="164"/>
      <c r="L2320" s="160"/>
      <c r="M2320" s="165"/>
      <c r="T2320" s="166"/>
      <c r="AT2320" s="161" t="s">
        <v>205</v>
      </c>
      <c r="AU2320" s="161" t="s">
        <v>85</v>
      </c>
      <c r="AV2320" s="13" t="s">
        <v>85</v>
      </c>
      <c r="AW2320" s="13" t="s">
        <v>34</v>
      </c>
      <c r="AX2320" s="13" t="s">
        <v>76</v>
      </c>
      <c r="AY2320" s="161" t="s">
        <v>191</v>
      </c>
    </row>
    <row r="2321" spans="2:65" s="13" customFormat="1">
      <c r="B2321" s="160"/>
      <c r="D2321" s="154" t="s">
        <v>205</v>
      </c>
      <c r="E2321" s="161" t="s">
        <v>1</v>
      </c>
      <c r="F2321" s="162" t="s">
        <v>686</v>
      </c>
      <c r="H2321" s="163">
        <v>9</v>
      </c>
      <c r="I2321" s="164"/>
      <c r="L2321" s="160"/>
      <c r="M2321" s="165"/>
      <c r="T2321" s="166"/>
      <c r="AT2321" s="161" t="s">
        <v>205</v>
      </c>
      <c r="AU2321" s="161" t="s">
        <v>85</v>
      </c>
      <c r="AV2321" s="13" t="s">
        <v>85</v>
      </c>
      <c r="AW2321" s="13" t="s">
        <v>34</v>
      </c>
      <c r="AX2321" s="13" t="s">
        <v>76</v>
      </c>
      <c r="AY2321" s="161" t="s">
        <v>191</v>
      </c>
    </row>
    <row r="2322" spans="2:65" s="12" customFormat="1">
      <c r="B2322" s="153"/>
      <c r="D2322" s="154" t="s">
        <v>205</v>
      </c>
      <c r="E2322" s="155" t="s">
        <v>1</v>
      </c>
      <c r="F2322" s="156" t="s">
        <v>689</v>
      </c>
      <c r="H2322" s="155" t="s">
        <v>1</v>
      </c>
      <c r="I2322" s="157"/>
      <c r="L2322" s="153"/>
      <c r="M2322" s="158"/>
      <c r="T2322" s="159"/>
      <c r="AT2322" s="155" t="s">
        <v>205</v>
      </c>
      <c r="AU2322" s="155" t="s">
        <v>85</v>
      </c>
      <c r="AV2322" s="12" t="s">
        <v>83</v>
      </c>
      <c r="AW2322" s="12" t="s">
        <v>34</v>
      </c>
      <c r="AX2322" s="12" t="s">
        <v>76</v>
      </c>
      <c r="AY2322" s="155" t="s">
        <v>191</v>
      </c>
    </row>
    <row r="2323" spans="2:65" s="13" customFormat="1">
      <c r="B2323" s="160"/>
      <c r="D2323" s="154" t="s">
        <v>205</v>
      </c>
      <c r="E2323" s="161" t="s">
        <v>1</v>
      </c>
      <c r="F2323" s="162" t="s">
        <v>690</v>
      </c>
      <c r="H2323" s="163">
        <v>2</v>
      </c>
      <c r="I2323" s="164"/>
      <c r="L2323" s="160"/>
      <c r="M2323" s="165"/>
      <c r="T2323" s="166"/>
      <c r="AT2323" s="161" t="s">
        <v>205</v>
      </c>
      <c r="AU2323" s="161" t="s">
        <v>85</v>
      </c>
      <c r="AV2323" s="13" t="s">
        <v>85</v>
      </c>
      <c r="AW2323" s="13" t="s">
        <v>34</v>
      </c>
      <c r="AX2323" s="13" t="s">
        <v>76</v>
      </c>
      <c r="AY2323" s="161" t="s">
        <v>191</v>
      </c>
    </row>
    <row r="2324" spans="2:65" s="13" customFormat="1">
      <c r="B2324" s="160"/>
      <c r="D2324" s="154" t="s">
        <v>205</v>
      </c>
      <c r="E2324" s="161" t="s">
        <v>1</v>
      </c>
      <c r="F2324" s="162" t="s">
        <v>2159</v>
      </c>
      <c r="H2324" s="163">
        <v>3.2</v>
      </c>
      <c r="I2324" s="164"/>
      <c r="L2324" s="160"/>
      <c r="M2324" s="165"/>
      <c r="T2324" s="166"/>
      <c r="AT2324" s="161" t="s">
        <v>205</v>
      </c>
      <c r="AU2324" s="161" t="s">
        <v>85</v>
      </c>
      <c r="AV2324" s="13" t="s">
        <v>85</v>
      </c>
      <c r="AW2324" s="13" t="s">
        <v>34</v>
      </c>
      <c r="AX2324" s="13" t="s">
        <v>76</v>
      </c>
      <c r="AY2324" s="161" t="s">
        <v>191</v>
      </c>
    </row>
    <row r="2325" spans="2:65" s="14" customFormat="1">
      <c r="B2325" s="167"/>
      <c r="D2325" s="154" t="s">
        <v>205</v>
      </c>
      <c r="E2325" s="168" t="s">
        <v>1</v>
      </c>
      <c r="F2325" s="169" t="s">
        <v>217</v>
      </c>
      <c r="H2325" s="170">
        <v>70</v>
      </c>
      <c r="I2325" s="171"/>
      <c r="L2325" s="167"/>
      <c r="M2325" s="172"/>
      <c r="T2325" s="173"/>
      <c r="AT2325" s="168" t="s">
        <v>205</v>
      </c>
      <c r="AU2325" s="168" t="s">
        <v>85</v>
      </c>
      <c r="AV2325" s="14" t="s">
        <v>200</v>
      </c>
      <c r="AW2325" s="14" t="s">
        <v>34</v>
      </c>
      <c r="AX2325" s="14" t="s">
        <v>83</v>
      </c>
      <c r="AY2325" s="168" t="s">
        <v>191</v>
      </c>
    </row>
    <row r="2326" spans="2:65" s="13" customFormat="1">
      <c r="B2326" s="160"/>
      <c r="D2326" s="154" t="s">
        <v>205</v>
      </c>
      <c r="F2326" s="162" t="s">
        <v>2160</v>
      </c>
      <c r="H2326" s="163">
        <v>77</v>
      </c>
      <c r="I2326" s="164"/>
      <c r="L2326" s="160"/>
      <c r="M2326" s="165"/>
      <c r="T2326" s="166"/>
      <c r="AT2326" s="161" t="s">
        <v>205</v>
      </c>
      <c r="AU2326" s="161" t="s">
        <v>85</v>
      </c>
      <c r="AV2326" s="13" t="s">
        <v>85</v>
      </c>
      <c r="AW2326" s="13" t="s">
        <v>4</v>
      </c>
      <c r="AX2326" s="13" t="s">
        <v>83</v>
      </c>
      <c r="AY2326" s="161" t="s">
        <v>191</v>
      </c>
    </row>
    <row r="2327" spans="2:65" s="1" customFormat="1" ht="16.5" customHeight="1">
      <c r="B2327" s="32"/>
      <c r="C2327" s="136" t="s">
        <v>2161</v>
      </c>
      <c r="D2327" s="136" t="s">
        <v>195</v>
      </c>
      <c r="E2327" s="137" t="s">
        <v>2162</v>
      </c>
      <c r="F2327" s="138" t="s">
        <v>2163</v>
      </c>
      <c r="G2327" s="139" t="s">
        <v>289</v>
      </c>
      <c r="H2327" s="140">
        <v>195.9</v>
      </c>
      <c r="I2327" s="141"/>
      <c r="J2327" s="142">
        <f>ROUND(I2327*H2327,2)</f>
        <v>0</v>
      </c>
      <c r="K2327" s="138" t="s">
        <v>199</v>
      </c>
      <c r="L2327" s="32"/>
      <c r="M2327" s="143" t="s">
        <v>1</v>
      </c>
      <c r="N2327" s="144" t="s">
        <v>41</v>
      </c>
      <c r="P2327" s="145">
        <f>O2327*H2327</f>
        <v>0</v>
      </c>
      <c r="Q2327" s="145">
        <v>4.0000000000000002E-4</v>
      </c>
      <c r="R2327" s="145">
        <f>Q2327*H2327</f>
        <v>7.8359999999999999E-2</v>
      </c>
      <c r="S2327" s="145">
        <v>0</v>
      </c>
      <c r="T2327" s="146">
        <f>S2327*H2327</f>
        <v>0</v>
      </c>
      <c r="AR2327" s="147" t="s">
        <v>224</v>
      </c>
      <c r="AT2327" s="147" t="s">
        <v>195</v>
      </c>
      <c r="AU2327" s="147" t="s">
        <v>85</v>
      </c>
      <c r="AY2327" s="17" t="s">
        <v>191</v>
      </c>
      <c r="BE2327" s="148">
        <f>IF(N2327="základní",J2327,0)</f>
        <v>0</v>
      </c>
      <c r="BF2327" s="148">
        <f>IF(N2327="snížená",J2327,0)</f>
        <v>0</v>
      </c>
      <c r="BG2327" s="148">
        <f>IF(N2327="zákl. přenesená",J2327,0)</f>
        <v>0</v>
      </c>
      <c r="BH2327" s="148">
        <f>IF(N2327="sníž. přenesená",J2327,0)</f>
        <v>0</v>
      </c>
      <c r="BI2327" s="148">
        <f>IF(N2327="nulová",J2327,0)</f>
        <v>0</v>
      </c>
      <c r="BJ2327" s="17" t="s">
        <v>83</v>
      </c>
      <c r="BK2327" s="148">
        <f>ROUND(I2327*H2327,2)</f>
        <v>0</v>
      </c>
      <c r="BL2327" s="17" t="s">
        <v>224</v>
      </c>
      <c r="BM2327" s="147" t="s">
        <v>2164</v>
      </c>
    </row>
    <row r="2328" spans="2:65" s="1" customFormat="1">
      <c r="B2328" s="32"/>
      <c r="D2328" s="149" t="s">
        <v>203</v>
      </c>
      <c r="F2328" s="150" t="s">
        <v>2165</v>
      </c>
      <c r="I2328" s="151"/>
      <c r="L2328" s="32"/>
      <c r="M2328" s="152"/>
      <c r="T2328" s="56"/>
      <c r="AT2328" s="17" t="s">
        <v>203</v>
      </c>
      <c r="AU2328" s="17" t="s">
        <v>85</v>
      </c>
    </row>
    <row r="2329" spans="2:65" s="1" customFormat="1" ht="40.9" customHeight="1">
      <c r="B2329" s="32"/>
      <c r="C2329" s="181" t="s">
        <v>2166</v>
      </c>
      <c r="D2329" s="181" t="s">
        <v>388</v>
      </c>
      <c r="E2329" s="182" t="s">
        <v>2167</v>
      </c>
      <c r="F2329" s="183" t="s">
        <v>2168</v>
      </c>
      <c r="G2329" s="184" t="s">
        <v>289</v>
      </c>
      <c r="H2329" s="185">
        <v>211.572</v>
      </c>
      <c r="I2329" s="186"/>
      <c r="J2329" s="187">
        <f>ROUND(I2329*H2329,2)</f>
        <v>0</v>
      </c>
      <c r="K2329" s="183" t="s">
        <v>1</v>
      </c>
      <c r="L2329" s="188"/>
      <c r="M2329" s="189" t="s">
        <v>1</v>
      </c>
      <c r="N2329" s="190" t="s">
        <v>41</v>
      </c>
      <c r="P2329" s="145">
        <f>O2329*H2329</f>
        <v>0</v>
      </c>
      <c r="Q2329" s="145">
        <v>2.5999999999999999E-3</v>
      </c>
      <c r="R2329" s="145">
        <f>Q2329*H2329</f>
        <v>0.5500872</v>
      </c>
      <c r="S2329" s="145">
        <v>0</v>
      </c>
      <c r="T2329" s="146">
        <f>S2329*H2329</f>
        <v>0</v>
      </c>
      <c r="AR2329" s="147" t="s">
        <v>414</v>
      </c>
      <c r="AT2329" s="147" t="s">
        <v>388</v>
      </c>
      <c r="AU2329" s="147" t="s">
        <v>85</v>
      </c>
      <c r="AY2329" s="17" t="s">
        <v>191</v>
      </c>
      <c r="BE2329" s="148">
        <f>IF(N2329="základní",J2329,0)</f>
        <v>0</v>
      </c>
      <c r="BF2329" s="148">
        <f>IF(N2329="snížená",J2329,0)</f>
        <v>0</v>
      </c>
      <c r="BG2329" s="148">
        <f>IF(N2329="zákl. přenesená",J2329,0)</f>
        <v>0</v>
      </c>
      <c r="BH2329" s="148">
        <f>IF(N2329="sníž. přenesená",J2329,0)</f>
        <v>0</v>
      </c>
      <c r="BI2329" s="148">
        <f>IF(N2329="nulová",J2329,0)</f>
        <v>0</v>
      </c>
      <c r="BJ2329" s="17" t="s">
        <v>83</v>
      </c>
      <c r="BK2329" s="148">
        <f>ROUND(I2329*H2329,2)</f>
        <v>0</v>
      </c>
      <c r="BL2329" s="17" t="s">
        <v>224</v>
      </c>
      <c r="BM2329" s="147" t="s">
        <v>2169</v>
      </c>
    </row>
    <row r="2330" spans="2:65" s="12" customFormat="1">
      <c r="B2330" s="153"/>
      <c r="D2330" s="154" t="s">
        <v>205</v>
      </c>
      <c r="E2330" s="155" t="s">
        <v>1</v>
      </c>
      <c r="F2330" s="156" t="s">
        <v>470</v>
      </c>
      <c r="H2330" s="155" t="s">
        <v>1</v>
      </c>
      <c r="I2330" s="157"/>
      <c r="L2330" s="153"/>
      <c r="M2330" s="158"/>
      <c r="T2330" s="159"/>
      <c r="AT2330" s="155" t="s">
        <v>205</v>
      </c>
      <c r="AU2330" s="155" t="s">
        <v>85</v>
      </c>
      <c r="AV2330" s="12" t="s">
        <v>83</v>
      </c>
      <c r="AW2330" s="12" t="s">
        <v>34</v>
      </c>
      <c r="AX2330" s="12" t="s">
        <v>76</v>
      </c>
      <c r="AY2330" s="155" t="s">
        <v>191</v>
      </c>
    </row>
    <row r="2331" spans="2:65" s="12" customFormat="1">
      <c r="B2331" s="153"/>
      <c r="D2331" s="154" t="s">
        <v>205</v>
      </c>
      <c r="E2331" s="155" t="s">
        <v>1</v>
      </c>
      <c r="F2331" s="156" t="s">
        <v>2156</v>
      </c>
      <c r="H2331" s="155" t="s">
        <v>1</v>
      </c>
      <c r="I2331" s="157"/>
      <c r="L2331" s="153"/>
      <c r="M2331" s="158"/>
      <c r="T2331" s="159"/>
      <c r="AT2331" s="155" t="s">
        <v>205</v>
      </c>
      <c r="AU2331" s="155" t="s">
        <v>85</v>
      </c>
      <c r="AV2331" s="12" t="s">
        <v>83</v>
      </c>
      <c r="AW2331" s="12" t="s">
        <v>34</v>
      </c>
      <c r="AX2331" s="12" t="s">
        <v>76</v>
      </c>
      <c r="AY2331" s="155" t="s">
        <v>191</v>
      </c>
    </row>
    <row r="2332" spans="2:65" s="12" customFormat="1">
      <c r="B2332" s="153"/>
      <c r="D2332" s="154" t="s">
        <v>205</v>
      </c>
      <c r="E2332" s="155" t="s">
        <v>1</v>
      </c>
      <c r="F2332" s="156" t="s">
        <v>208</v>
      </c>
      <c r="H2332" s="155" t="s">
        <v>1</v>
      </c>
      <c r="I2332" s="157"/>
      <c r="L2332" s="153"/>
      <c r="M2332" s="158"/>
      <c r="T2332" s="159"/>
      <c r="AT2332" s="155" t="s">
        <v>205</v>
      </c>
      <c r="AU2332" s="155" t="s">
        <v>85</v>
      </c>
      <c r="AV2332" s="12" t="s">
        <v>83</v>
      </c>
      <c r="AW2332" s="12" t="s">
        <v>34</v>
      </c>
      <c r="AX2332" s="12" t="s">
        <v>76</v>
      </c>
      <c r="AY2332" s="155" t="s">
        <v>191</v>
      </c>
    </row>
    <row r="2333" spans="2:65" s="12" customFormat="1">
      <c r="B2333" s="153"/>
      <c r="D2333" s="154" t="s">
        <v>205</v>
      </c>
      <c r="E2333" s="155" t="s">
        <v>1</v>
      </c>
      <c r="F2333" s="156" t="s">
        <v>704</v>
      </c>
      <c r="H2333" s="155" t="s">
        <v>1</v>
      </c>
      <c r="I2333" s="157"/>
      <c r="L2333" s="153"/>
      <c r="M2333" s="158"/>
      <c r="T2333" s="159"/>
      <c r="AT2333" s="155" t="s">
        <v>205</v>
      </c>
      <c r="AU2333" s="155" t="s">
        <v>85</v>
      </c>
      <c r="AV2333" s="12" t="s">
        <v>83</v>
      </c>
      <c r="AW2333" s="12" t="s">
        <v>34</v>
      </c>
      <c r="AX2333" s="12" t="s">
        <v>76</v>
      </c>
      <c r="AY2333" s="155" t="s">
        <v>191</v>
      </c>
    </row>
    <row r="2334" spans="2:65" s="13" customFormat="1">
      <c r="B2334" s="160"/>
      <c r="D2334" s="154" t="s">
        <v>205</v>
      </c>
      <c r="E2334" s="161" t="s">
        <v>1</v>
      </c>
      <c r="F2334" s="162" t="s">
        <v>705</v>
      </c>
      <c r="H2334" s="163">
        <v>19</v>
      </c>
      <c r="I2334" s="164"/>
      <c r="L2334" s="160"/>
      <c r="M2334" s="165"/>
      <c r="T2334" s="166"/>
      <c r="AT2334" s="161" t="s">
        <v>205</v>
      </c>
      <c r="AU2334" s="161" t="s">
        <v>85</v>
      </c>
      <c r="AV2334" s="13" t="s">
        <v>85</v>
      </c>
      <c r="AW2334" s="13" t="s">
        <v>34</v>
      </c>
      <c r="AX2334" s="13" t="s">
        <v>76</v>
      </c>
      <c r="AY2334" s="161" t="s">
        <v>191</v>
      </c>
    </row>
    <row r="2335" spans="2:65" s="13" customFormat="1">
      <c r="B2335" s="160"/>
      <c r="D2335" s="154" t="s">
        <v>205</v>
      </c>
      <c r="E2335" s="161" t="s">
        <v>1</v>
      </c>
      <c r="F2335" s="162" t="s">
        <v>706</v>
      </c>
      <c r="H2335" s="163">
        <v>17.600000000000001</v>
      </c>
      <c r="I2335" s="164"/>
      <c r="L2335" s="160"/>
      <c r="M2335" s="165"/>
      <c r="T2335" s="166"/>
      <c r="AT2335" s="161" t="s">
        <v>205</v>
      </c>
      <c r="AU2335" s="161" t="s">
        <v>85</v>
      </c>
      <c r="AV2335" s="13" t="s">
        <v>85</v>
      </c>
      <c r="AW2335" s="13" t="s">
        <v>34</v>
      </c>
      <c r="AX2335" s="13" t="s">
        <v>76</v>
      </c>
      <c r="AY2335" s="161" t="s">
        <v>191</v>
      </c>
    </row>
    <row r="2336" spans="2:65" s="13" customFormat="1">
      <c r="B2336" s="160"/>
      <c r="D2336" s="154" t="s">
        <v>205</v>
      </c>
      <c r="E2336" s="161" t="s">
        <v>1</v>
      </c>
      <c r="F2336" s="162" t="s">
        <v>707</v>
      </c>
      <c r="H2336" s="163">
        <v>32.1</v>
      </c>
      <c r="I2336" s="164"/>
      <c r="L2336" s="160"/>
      <c r="M2336" s="165"/>
      <c r="T2336" s="166"/>
      <c r="AT2336" s="161" t="s">
        <v>205</v>
      </c>
      <c r="AU2336" s="161" t="s">
        <v>85</v>
      </c>
      <c r="AV2336" s="13" t="s">
        <v>85</v>
      </c>
      <c r="AW2336" s="13" t="s">
        <v>34</v>
      </c>
      <c r="AX2336" s="13" t="s">
        <v>76</v>
      </c>
      <c r="AY2336" s="161" t="s">
        <v>191</v>
      </c>
    </row>
    <row r="2337" spans="2:65" s="13" customFormat="1">
      <c r="B2337" s="160"/>
      <c r="D2337" s="154" t="s">
        <v>205</v>
      </c>
      <c r="E2337" s="161" t="s">
        <v>1</v>
      </c>
      <c r="F2337" s="162" t="s">
        <v>708</v>
      </c>
      <c r="H2337" s="163">
        <v>72.8</v>
      </c>
      <c r="I2337" s="164"/>
      <c r="L2337" s="160"/>
      <c r="M2337" s="165"/>
      <c r="T2337" s="166"/>
      <c r="AT2337" s="161" t="s">
        <v>205</v>
      </c>
      <c r="AU2337" s="161" t="s">
        <v>85</v>
      </c>
      <c r="AV2337" s="13" t="s">
        <v>85</v>
      </c>
      <c r="AW2337" s="13" t="s">
        <v>34</v>
      </c>
      <c r="AX2337" s="13" t="s">
        <v>76</v>
      </c>
      <c r="AY2337" s="161" t="s">
        <v>191</v>
      </c>
    </row>
    <row r="2338" spans="2:65" s="13" customFormat="1">
      <c r="B2338" s="160"/>
      <c r="D2338" s="154" t="s">
        <v>205</v>
      </c>
      <c r="E2338" s="161" t="s">
        <v>1</v>
      </c>
      <c r="F2338" s="162" t="s">
        <v>709</v>
      </c>
      <c r="H2338" s="163">
        <v>54.4</v>
      </c>
      <c r="I2338" s="164"/>
      <c r="L2338" s="160"/>
      <c r="M2338" s="165"/>
      <c r="T2338" s="166"/>
      <c r="AT2338" s="161" t="s">
        <v>205</v>
      </c>
      <c r="AU2338" s="161" t="s">
        <v>85</v>
      </c>
      <c r="AV2338" s="13" t="s">
        <v>85</v>
      </c>
      <c r="AW2338" s="13" t="s">
        <v>34</v>
      </c>
      <c r="AX2338" s="13" t="s">
        <v>76</v>
      </c>
      <c r="AY2338" s="161" t="s">
        <v>191</v>
      </c>
    </row>
    <row r="2339" spans="2:65" s="14" customFormat="1">
      <c r="B2339" s="167"/>
      <c r="D2339" s="154" t="s">
        <v>205</v>
      </c>
      <c r="E2339" s="168" t="s">
        <v>1</v>
      </c>
      <c r="F2339" s="169" t="s">
        <v>217</v>
      </c>
      <c r="H2339" s="170">
        <v>195.9</v>
      </c>
      <c r="I2339" s="171"/>
      <c r="L2339" s="167"/>
      <c r="M2339" s="172"/>
      <c r="T2339" s="173"/>
      <c r="AT2339" s="168" t="s">
        <v>205</v>
      </c>
      <c r="AU2339" s="168" t="s">
        <v>85</v>
      </c>
      <c r="AV2339" s="14" t="s">
        <v>200</v>
      </c>
      <c r="AW2339" s="14" t="s">
        <v>34</v>
      </c>
      <c r="AX2339" s="14" t="s">
        <v>83</v>
      </c>
      <c r="AY2339" s="168" t="s">
        <v>191</v>
      </c>
    </row>
    <row r="2340" spans="2:65" s="13" customFormat="1">
      <c r="B2340" s="160"/>
      <c r="D2340" s="154" t="s">
        <v>205</v>
      </c>
      <c r="F2340" s="162" t="s">
        <v>2170</v>
      </c>
      <c r="H2340" s="163">
        <v>211.572</v>
      </c>
      <c r="I2340" s="164"/>
      <c r="L2340" s="160"/>
      <c r="M2340" s="165"/>
      <c r="T2340" s="166"/>
      <c r="AT2340" s="161" t="s">
        <v>205</v>
      </c>
      <c r="AU2340" s="161" t="s">
        <v>85</v>
      </c>
      <c r="AV2340" s="13" t="s">
        <v>85</v>
      </c>
      <c r="AW2340" s="13" t="s">
        <v>4</v>
      </c>
      <c r="AX2340" s="13" t="s">
        <v>83</v>
      </c>
      <c r="AY2340" s="161" t="s">
        <v>191</v>
      </c>
    </row>
    <row r="2341" spans="2:65" s="1" customFormat="1" ht="26.45" customHeight="1">
      <c r="B2341" s="32"/>
      <c r="C2341" s="136" t="s">
        <v>2171</v>
      </c>
      <c r="D2341" s="136" t="s">
        <v>195</v>
      </c>
      <c r="E2341" s="137" t="s">
        <v>2172</v>
      </c>
      <c r="F2341" s="138" t="s">
        <v>2173</v>
      </c>
      <c r="G2341" s="139" t="s">
        <v>403</v>
      </c>
      <c r="H2341" s="140">
        <v>258.36799999999999</v>
      </c>
      <c r="I2341" s="141"/>
      <c r="J2341" s="142">
        <f>ROUND(I2341*H2341,2)</f>
        <v>0</v>
      </c>
      <c r="K2341" s="138" t="s">
        <v>199</v>
      </c>
      <c r="L2341" s="32"/>
      <c r="M2341" s="143" t="s">
        <v>1</v>
      </c>
      <c r="N2341" s="144" t="s">
        <v>41</v>
      </c>
      <c r="P2341" s="145">
        <f>O2341*H2341</f>
        <v>0</v>
      </c>
      <c r="Q2341" s="145">
        <v>2.0000000000000002E-5</v>
      </c>
      <c r="R2341" s="145">
        <f>Q2341*H2341</f>
        <v>5.1673600000000002E-3</v>
      </c>
      <c r="S2341" s="145">
        <v>0</v>
      </c>
      <c r="T2341" s="146">
        <f>S2341*H2341</f>
        <v>0</v>
      </c>
      <c r="AR2341" s="147" t="s">
        <v>224</v>
      </c>
      <c r="AT2341" s="147" t="s">
        <v>195</v>
      </c>
      <c r="AU2341" s="147" t="s">
        <v>85</v>
      </c>
      <c r="AY2341" s="17" t="s">
        <v>191</v>
      </c>
      <c r="BE2341" s="148">
        <f>IF(N2341="základní",J2341,0)</f>
        <v>0</v>
      </c>
      <c r="BF2341" s="148">
        <f>IF(N2341="snížená",J2341,0)</f>
        <v>0</v>
      </c>
      <c r="BG2341" s="148">
        <f>IF(N2341="zákl. přenesená",J2341,0)</f>
        <v>0</v>
      </c>
      <c r="BH2341" s="148">
        <f>IF(N2341="sníž. přenesená",J2341,0)</f>
        <v>0</v>
      </c>
      <c r="BI2341" s="148">
        <f>IF(N2341="nulová",J2341,0)</f>
        <v>0</v>
      </c>
      <c r="BJ2341" s="17" t="s">
        <v>83</v>
      </c>
      <c r="BK2341" s="148">
        <f>ROUND(I2341*H2341,2)</f>
        <v>0</v>
      </c>
      <c r="BL2341" s="17" t="s">
        <v>224</v>
      </c>
      <c r="BM2341" s="147" t="s">
        <v>2174</v>
      </c>
    </row>
    <row r="2342" spans="2:65" s="1" customFormat="1">
      <c r="B2342" s="32"/>
      <c r="D2342" s="149" t="s">
        <v>203</v>
      </c>
      <c r="F2342" s="150" t="s">
        <v>2175</v>
      </c>
      <c r="I2342" s="151"/>
      <c r="L2342" s="32"/>
      <c r="M2342" s="152"/>
      <c r="T2342" s="56"/>
      <c r="AT2342" s="17" t="s">
        <v>203</v>
      </c>
      <c r="AU2342" s="17" t="s">
        <v>85</v>
      </c>
    </row>
    <row r="2343" spans="2:65" s="12" customFormat="1">
      <c r="B2343" s="153"/>
      <c r="D2343" s="154" t="s">
        <v>205</v>
      </c>
      <c r="E2343" s="155" t="s">
        <v>1</v>
      </c>
      <c r="F2343" s="156" t="s">
        <v>347</v>
      </c>
      <c r="H2343" s="155" t="s">
        <v>1</v>
      </c>
      <c r="I2343" s="157"/>
      <c r="L2343" s="153"/>
      <c r="M2343" s="158"/>
      <c r="T2343" s="159"/>
      <c r="AT2343" s="155" t="s">
        <v>205</v>
      </c>
      <c r="AU2343" s="155" t="s">
        <v>85</v>
      </c>
      <c r="AV2343" s="12" t="s">
        <v>83</v>
      </c>
      <c r="AW2343" s="12" t="s">
        <v>34</v>
      </c>
      <c r="AX2343" s="12" t="s">
        <v>76</v>
      </c>
      <c r="AY2343" s="155" t="s">
        <v>191</v>
      </c>
    </row>
    <row r="2344" spans="2:65" s="12" customFormat="1">
      <c r="B2344" s="153"/>
      <c r="D2344" s="154" t="s">
        <v>205</v>
      </c>
      <c r="E2344" s="155" t="s">
        <v>1</v>
      </c>
      <c r="F2344" s="156" t="s">
        <v>208</v>
      </c>
      <c r="H2344" s="155" t="s">
        <v>1</v>
      </c>
      <c r="I2344" s="157"/>
      <c r="L2344" s="153"/>
      <c r="M2344" s="158"/>
      <c r="T2344" s="159"/>
      <c r="AT2344" s="155" t="s">
        <v>205</v>
      </c>
      <c r="AU2344" s="155" t="s">
        <v>85</v>
      </c>
      <c r="AV2344" s="12" t="s">
        <v>83</v>
      </c>
      <c r="AW2344" s="12" t="s">
        <v>34</v>
      </c>
      <c r="AX2344" s="12" t="s">
        <v>76</v>
      </c>
      <c r="AY2344" s="155" t="s">
        <v>191</v>
      </c>
    </row>
    <row r="2345" spans="2:65" s="13" customFormat="1">
      <c r="B2345" s="160"/>
      <c r="D2345" s="154" t="s">
        <v>205</v>
      </c>
      <c r="E2345" s="161" t="s">
        <v>1</v>
      </c>
      <c r="F2345" s="162" t="s">
        <v>2176</v>
      </c>
      <c r="H2345" s="163">
        <v>13.0815</v>
      </c>
      <c r="I2345" s="164"/>
      <c r="L2345" s="160"/>
      <c r="M2345" s="165"/>
      <c r="T2345" s="166"/>
      <c r="AT2345" s="161" t="s">
        <v>205</v>
      </c>
      <c r="AU2345" s="161" t="s">
        <v>85</v>
      </c>
      <c r="AV2345" s="13" t="s">
        <v>85</v>
      </c>
      <c r="AW2345" s="13" t="s">
        <v>34</v>
      </c>
      <c r="AX2345" s="13" t="s">
        <v>76</v>
      </c>
      <c r="AY2345" s="161" t="s">
        <v>191</v>
      </c>
    </row>
    <row r="2346" spans="2:65" s="13" customFormat="1">
      <c r="B2346" s="160"/>
      <c r="D2346" s="154" t="s">
        <v>205</v>
      </c>
      <c r="E2346" s="161" t="s">
        <v>1</v>
      </c>
      <c r="F2346" s="162" t="s">
        <v>2177</v>
      </c>
      <c r="H2346" s="163">
        <v>179.83619999999999</v>
      </c>
      <c r="I2346" s="164"/>
      <c r="L2346" s="160"/>
      <c r="M2346" s="165"/>
      <c r="T2346" s="166"/>
      <c r="AT2346" s="161" t="s">
        <v>205</v>
      </c>
      <c r="AU2346" s="161" t="s">
        <v>85</v>
      </c>
      <c r="AV2346" s="13" t="s">
        <v>85</v>
      </c>
      <c r="AW2346" s="13" t="s">
        <v>34</v>
      </c>
      <c r="AX2346" s="13" t="s">
        <v>76</v>
      </c>
      <c r="AY2346" s="161" t="s">
        <v>191</v>
      </c>
    </row>
    <row r="2347" spans="2:65" s="13" customFormat="1">
      <c r="B2347" s="160"/>
      <c r="D2347" s="154" t="s">
        <v>205</v>
      </c>
      <c r="E2347" s="161" t="s">
        <v>1</v>
      </c>
      <c r="F2347" s="162" t="s">
        <v>2178</v>
      </c>
      <c r="H2347" s="163">
        <v>65.45</v>
      </c>
      <c r="I2347" s="164"/>
      <c r="L2347" s="160"/>
      <c r="M2347" s="165"/>
      <c r="T2347" s="166"/>
      <c r="AT2347" s="161" t="s">
        <v>205</v>
      </c>
      <c r="AU2347" s="161" t="s">
        <v>85</v>
      </c>
      <c r="AV2347" s="13" t="s">
        <v>85</v>
      </c>
      <c r="AW2347" s="13" t="s">
        <v>34</v>
      </c>
      <c r="AX2347" s="13" t="s">
        <v>76</v>
      </c>
      <c r="AY2347" s="161" t="s">
        <v>191</v>
      </c>
    </row>
    <row r="2348" spans="2:65" s="14" customFormat="1">
      <c r="B2348" s="167"/>
      <c r="D2348" s="154" t="s">
        <v>205</v>
      </c>
      <c r="E2348" s="168" t="s">
        <v>1</v>
      </c>
      <c r="F2348" s="169" t="s">
        <v>217</v>
      </c>
      <c r="H2348" s="170">
        <v>258.36770000000001</v>
      </c>
      <c r="I2348" s="171"/>
      <c r="L2348" s="167"/>
      <c r="M2348" s="172"/>
      <c r="T2348" s="173"/>
      <c r="AT2348" s="168" t="s">
        <v>205</v>
      </c>
      <c r="AU2348" s="168" t="s">
        <v>85</v>
      </c>
      <c r="AV2348" s="14" t="s">
        <v>200</v>
      </c>
      <c r="AW2348" s="14" t="s">
        <v>34</v>
      </c>
      <c r="AX2348" s="14" t="s">
        <v>83</v>
      </c>
      <c r="AY2348" s="168" t="s">
        <v>191</v>
      </c>
    </row>
    <row r="2349" spans="2:65" s="1" customFormat="1" ht="26.45" customHeight="1">
      <c r="B2349" s="32"/>
      <c r="C2349" s="136" t="s">
        <v>2179</v>
      </c>
      <c r="D2349" s="136" t="s">
        <v>195</v>
      </c>
      <c r="E2349" s="137" t="s">
        <v>2180</v>
      </c>
      <c r="F2349" s="138" t="s">
        <v>2181</v>
      </c>
      <c r="G2349" s="139" t="s">
        <v>403</v>
      </c>
      <c r="H2349" s="140">
        <v>188.98500000000001</v>
      </c>
      <c r="I2349" s="141"/>
      <c r="J2349" s="142">
        <f>ROUND(I2349*H2349,2)</f>
        <v>0</v>
      </c>
      <c r="K2349" s="138" t="s">
        <v>199</v>
      </c>
      <c r="L2349" s="32"/>
      <c r="M2349" s="143" t="s">
        <v>1</v>
      </c>
      <c r="N2349" s="144" t="s">
        <v>41</v>
      </c>
      <c r="P2349" s="145">
        <f>O2349*H2349</f>
        <v>0</v>
      </c>
      <c r="Q2349" s="145">
        <v>5.0000000000000002E-5</v>
      </c>
      <c r="R2349" s="145">
        <f>Q2349*H2349</f>
        <v>9.4492500000000011E-3</v>
      </c>
      <c r="S2349" s="145">
        <v>0</v>
      </c>
      <c r="T2349" s="146">
        <f>S2349*H2349</f>
        <v>0</v>
      </c>
      <c r="AR2349" s="147" t="s">
        <v>224</v>
      </c>
      <c r="AT2349" s="147" t="s">
        <v>195</v>
      </c>
      <c r="AU2349" s="147" t="s">
        <v>85</v>
      </c>
      <c r="AY2349" s="17" t="s">
        <v>191</v>
      </c>
      <c r="BE2349" s="148">
        <f>IF(N2349="základní",J2349,0)</f>
        <v>0</v>
      </c>
      <c r="BF2349" s="148">
        <f>IF(N2349="snížená",J2349,0)</f>
        <v>0</v>
      </c>
      <c r="BG2349" s="148">
        <f>IF(N2349="zákl. přenesená",J2349,0)</f>
        <v>0</v>
      </c>
      <c r="BH2349" s="148">
        <f>IF(N2349="sníž. přenesená",J2349,0)</f>
        <v>0</v>
      </c>
      <c r="BI2349" s="148">
        <f>IF(N2349="nulová",J2349,0)</f>
        <v>0</v>
      </c>
      <c r="BJ2349" s="17" t="s">
        <v>83</v>
      </c>
      <c r="BK2349" s="148">
        <f>ROUND(I2349*H2349,2)</f>
        <v>0</v>
      </c>
      <c r="BL2349" s="17" t="s">
        <v>224</v>
      </c>
      <c r="BM2349" s="147" t="s">
        <v>2182</v>
      </c>
    </row>
    <row r="2350" spans="2:65" s="1" customFormat="1">
      <c r="B2350" s="32"/>
      <c r="D2350" s="149" t="s">
        <v>203</v>
      </c>
      <c r="F2350" s="150" t="s">
        <v>2183</v>
      </c>
      <c r="I2350" s="151"/>
      <c r="L2350" s="32"/>
      <c r="M2350" s="152"/>
      <c r="T2350" s="56"/>
      <c r="AT2350" s="17" t="s">
        <v>203</v>
      </c>
      <c r="AU2350" s="17" t="s">
        <v>85</v>
      </c>
    </row>
    <row r="2351" spans="2:65" s="1" customFormat="1" ht="48" customHeight="1">
      <c r="B2351" s="32"/>
      <c r="C2351" s="181" t="s">
        <v>2184</v>
      </c>
      <c r="D2351" s="181" t="s">
        <v>388</v>
      </c>
      <c r="E2351" s="182" t="s">
        <v>2148</v>
      </c>
      <c r="F2351" s="183" t="s">
        <v>2149</v>
      </c>
      <c r="G2351" s="184" t="s">
        <v>289</v>
      </c>
      <c r="H2351" s="185">
        <v>3.17</v>
      </c>
      <c r="I2351" s="186"/>
      <c r="J2351" s="187">
        <f>ROUND(I2351*H2351,2)</f>
        <v>0</v>
      </c>
      <c r="K2351" s="183" t="s">
        <v>1</v>
      </c>
      <c r="L2351" s="188"/>
      <c r="M2351" s="189" t="s">
        <v>1</v>
      </c>
      <c r="N2351" s="190" t="s">
        <v>41</v>
      </c>
      <c r="P2351" s="145">
        <f>O2351*H2351</f>
        <v>0</v>
      </c>
      <c r="Q2351" s="145">
        <v>2.5999999999999999E-3</v>
      </c>
      <c r="R2351" s="145">
        <f>Q2351*H2351</f>
        <v>8.2419999999999993E-3</v>
      </c>
      <c r="S2351" s="145">
        <v>0</v>
      </c>
      <c r="T2351" s="146">
        <f>S2351*H2351</f>
        <v>0</v>
      </c>
      <c r="AR2351" s="147" t="s">
        <v>414</v>
      </c>
      <c r="AT2351" s="147" t="s">
        <v>388</v>
      </c>
      <c r="AU2351" s="147" t="s">
        <v>85</v>
      </c>
      <c r="AY2351" s="17" t="s">
        <v>191</v>
      </c>
      <c r="BE2351" s="148">
        <f>IF(N2351="základní",J2351,0)</f>
        <v>0</v>
      </c>
      <c r="BF2351" s="148">
        <f>IF(N2351="snížená",J2351,0)</f>
        <v>0</v>
      </c>
      <c r="BG2351" s="148">
        <f>IF(N2351="zákl. přenesená",J2351,0)</f>
        <v>0</v>
      </c>
      <c r="BH2351" s="148">
        <f>IF(N2351="sníž. přenesená",J2351,0)</f>
        <v>0</v>
      </c>
      <c r="BI2351" s="148">
        <f>IF(N2351="nulová",J2351,0)</f>
        <v>0</v>
      </c>
      <c r="BJ2351" s="17" t="s">
        <v>83</v>
      </c>
      <c r="BK2351" s="148">
        <f>ROUND(I2351*H2351,2)</f>
        <v>0</v>
      </c>
      <c r="BL2351" s="17" t="s">
        <v>224</v>
      </c>
      <c r="BM2351" s="147" t="s">
        <v>2185</v>
      </c>
    </row>
    <row r="2352" spans="2:65" s="12" customFormat="1">
      <c r="B2352" s="153"/>
      <c r="D2352" s="154" t="s">
        <v>205</v>
      </c>
      <c r="E2352" s="155" t="s">
        <v>1</v>
      </c>
      <c r="F2352" s="156" t="s">
        <v>347</v>
      </c>
      <c r="H2352" s="155" t="s">
        <v>1</v>
      </c>
      <c r="I2352" s="157"/>
      <c r="L2352" s="153"/>
      <c r="M2352" s="158"/>
      <c r="T2352" s="159"/>
      <c r="AT2352" s="155" t="s">
        <v>205</v>
      </c>
      <c r="AU2352" s="155" t="s">
        <v>85</v>
      </c>
      <c r="AV2352" s="12" t="s">
        <v>83</v>
      </c>
      <c r="AW2352" s="12" t="s">
        <v>34</v>
      </c>
      <c r="AX2352" s="12" t="s">
        <v>76</v>
      </c>
      <c r="AY2352" s="155" t="s">
        <v>191</v>
      </c>
    </row>
    <row r="2353" spans="2:65" s="12" customFormat="1">
      <c r="B2353" s="153"/>
      <c r="D2353" s="154" t="s">
        <v>205</v>
      </c>
      <c r="E2353" s="155" t="s">
        <v>1</v>
      </c>
      <c r="F2353" s="156" t="s">
        <v>207</v>
      </c>
      <c r="H2353" s="155" t="s">
        <v>1</v>
      </c>
      <c r="I2353" s="157"/>
      <c r="L2353" s="153"/>
      <c r="M2353" s="158"/>
      <c r="T2353" s="159"/>
      <c r="AT2353" s="155" t="s">
        <v>205</v>
      </c>
      <c r="AU2353" s="155" t="s">
        <v>85</v>
      </c>
      <c r="AV2353" s="12" t="s">
        <v>83</v>
      </c>
      <c r="AW2353" s="12" t="s">
        <v>34</v>
      </c>
      <c r="AX2353" s="12" t="s">
        <v>76</v>
      </c>
      <c r="AY2353" s="155" t="s">
        <v>191</v>
      </c>
    </row>
    <row r="2354" spans="2:65" s="12" customFormat="1">
      <c r="B2354" s="153"/>
      <c r="D2354" s="154" t="s">
        <v>205</v>
      </c>
      <c r="E2354" s="155" t="s">
        <v>1</v>
      </c>
      <c r="F2354" s="156" t="s">
        <v>208</v>
      </c>
      <c r="H2354" s="155" t="s">
        <v>1</v>
      </c>
      <c r="I2354" s="157"/>
      <c r="L2354" s="153"/>
      <c r="M2354" s="158"/>
      <c r="T2354" s="159"/>
      <c r="AT2354" s="155" t="s">
        <v>205</v>
      </c>
      <c r="AU2354" s="155" t="s">
        <v>85</v>
      </c>
      <c r="AV2354" s="12" t="s">
        <v>83</v>
      </c>
      <c r="AW2354" s="12" t="s">
        <v>34</v>
      </c>
      <c r="AX2354" s="12" t="s">
        <v>76</v>
      </c>
      <c r="AY2354" s="155" t="s">
        <v>191</v>
      </c>
    </row>
    <row r="2355" spans="2:65" s="12" customFormat="1">
      <c r="B2355" s="153"/>
      <c r="D2355" s="154" t="s">
        <v>205</v>
      </c>
      <c r="E2355" s="155" t="s">
        <v>1</v>
      </c>
      <c r="F2355" s="156" t="s">
        <v>681</v>
      </c>
      <c r="H2355" s="155" t="s">
        <v>1</v>
      </c>
      <c r="I2355" s="157"/>
      <c r="L2355" s="153"/>
      <c r="M2355" s="158"/>
      <c r="T2355" s="159"/>
      <c r="AT2355" s="155" t="s">
        <v>205</v>
      </c>
      <c r="AU2355" s="155" t="s">
        <v>85</v>
      </c>
      <c r="AV2355" s="12" t="s">
        <v>83</v>
      </c>
      <c r="AW2355" s="12" t="s">
        <v>34</v>
      </c>
      <c r="AX2355" s="12" t="s">
        <v>76</v>
      </c>
      <c r="AY2355" s="155" t="s">
        <v>191</v>
      </c>
    </row>
    <row r="2356" spans="2:65" s="13" customFormat="1">
      <c r="B2356" s="160"/>
      <c r="D2356" s="154" t="s">
        <v>205</v>
      </c>
      <c r="E2356" s="161" t="s">
        <v>1</v>
      </c>
      <c r="F2356" s="162" t="s">
        <v>2186</v>
      </c>
      <c r="H2356" s="163">
        <v>12.79</v>
      </c>
      <c r="I2356" s="164"/>
      <c r="L2356" s="160"/>
      <c r="M2356" s="165"/>
      <c r="T2356" s="166"/>
      <c r="AT2356" s="161" t="s">
        <v>205</v>
      </c>
      <c r="AU2356" s="161" t="s">
        <v>85</v>
      </c>
      <c r="AV2356" s="13" t="s">
        <v>85</v>
      </c>
      <c r="AW2356" s="13" t="s">
        <v>34</v>
      </c>
      <c r="AX2356" s="13" t="s">
        <v>76</v>
      </c>
      <c r="AY2356" s="161" t="s">
        <v>191</v>
      </c>
    </row>
    <row r="2357" spans="2:65" s="13" customFormat="1">
      <c r="B2357" s="160"/>
      <c r="D2357" s="154" t="s">
        <v>205</v>
      </c>
      <c r="E2357" s="161" t="s">
        <v>1</v>
      </c>
      <c r="F2357" s="162" t="s">
        <v>2187</v>
      </c>
      <c r="H2357" s="163">
        <v>8.34</v>
      </c>
      <c r="I2357" s="164"/>
      <c r="L2357" s="160"/>
      <c r="M2357" s="165"/>
      <c r="T2357" s="166"/>
      <c r="AT2357" s="161" t="s">
        <v>205</v>
      </c>
      <c r="AU2357" s="161" t="s">
        <v>85</v>
      </c>
      <c r="AV2357" s="13" t="s">
        <v>85</v>
      </c>
      <c r="AW2357" s="13" t="s">
        <v>34</v>
      </c>
      <c r="AX2357" s="13" t="s">
        <v>76</v>
      </c>
      <c r="AY2357" s="161" t="s">
        <v>191</v>
      </c>
    </row>
    <row r="2358" spans="2:65" s="14" customFormat="1">
      <c r="B2358" s="167"/>
      <c r="D2358" s="154" t="s">
        <v>205</v>
      </c>
      <c r="E2358" s="168" t="s">
        <v>1</v>
      </c>
      <c r="F2358" s="169" t="s">
        <v>217</v>
      </c>
      <c r="H2358" s="170">
        <v>21.13</v>
      </c>
      <c r="I2358" s="171"/>
      <c r="L2358" s="167"/>
      <c r="M2358" s="172"/>
      <c r="T2358" s="173"/>
      <c r="AT2358" s="168" t="s">
        <v>205</v>
      </c>
      <c r="AU2358" s="168" t="s">
        <v>85</v>
      </c>
      <c r="AV2358" s="14" t="s">
        <v>200</v>
      </c>
      <c r="AW2358" s="14" t="s">
        <v>34</v>
      </c>
      <c r="AX2358" s="14" t="s">
        <v>83</v>
      </c>
      <c r="AY2358" s="168" t="s">
        <v>191</v>
      </c>
    </row>
    <row r="2359" spans="2:65" s="13" customFormat="1">
      <c r="B2359" s="160"/>
      <c r="D2359" s="154" t="s">
        <v>205</v>
      </c>
      <c r="F2359" s="162" t="s">
        <v>2188</v>
      </c>
      <c r="H2359" s="163">
        <v>3.17</v>
      </c>
      <c r="I2359" s="164"/>
      <c r="L2359" s="160"/>
      <c r="M2359" s="165"/>
      <c r="T2359" s="166"/>
      <c r="AT2359" s="161" t="s">
        <v>205</v>
      </c>
      <c r="AU2359" s="161" t="s">
        <v>85</v>
      </c>
      <c r="AV2359" s="13" t="s">
        <v>85</v>
      </c>
      <c r="AW2359" s="13" t="s">
        <v>4</v>
      </c>
      <c r="AX2359" s="13" t="s">
        <v>83</v>
      </c>
      <c r="AY2359" s="161" t="s">
        <v>191</v>
      </c>
    </row>
    <row r="2360" spans="2:65" s="1" customFormat="1" ht="40.9" customHeight="1">
      <c r="B2360" s="32"/>
      <c r="C2360" s="181" t="s">
        <v>2189</v>
      </c>
      <c r="D2360" s="181" t="s">
        <v>388</v>
      </c>
      <c r="E2360" s="182" t="s">
        <v>2167</v>
      </c>
      <c r="F2360" s="183" t="s">
        <v>2168</v>
      </c>
      <c r="G2360" s="184" t="s">
        <v>289</v>
      </c>
      <c r="H2360" s="185">
        <v>14.041</v>
      </c>
      <c r="I2360" s="186"/>
      <c r="J2360" s="187">
        <f>ROUND(I2360*H2360,2)</f>
        <v>0</v>
      </c>
      <c r="K2360" s="183" t="s">
        <v>1</v>
      </c>
      <c r="L2360" s="188"/>
      <c r="M2360" s="189" t="s">
        <v>1</v>
      </c>
      <c r="N2360" s="190" t="s">
        <v>41</v>
      </c>
      <c r="P2360" s="145">
        <f>O2360*H2360</f>
        <v>0</v>
      </c>
      <c r="Q2360" s="145">
        <v>2.5999999999999999E-3</v>
      </c>
      <c r="R2360" s="145">
        <f>Q2360*H2360</f>
        <v>3.65066E-2</v>
      </c>
      <c r="S2360" s="145">
        <v>0</v>
      </c>
      <c r="T2360" s="146">
        <f>S2360*H2360</f>
        <v>0</v>
      </c>
      <c r="AR2360" s="147" t="s">
        <v>414</v>
      </c>
      <c r="AT2360" s="147" t="s">
        <v>388</v>
      </c>
      <c r="AU2360" s="147" t="s">
        <v>85</v>
      </c>
      <c r="AY2360" s="17" t="s">
        <v>191</v>
      </c>
      <c r="BE2360" s="148">
        <f>IF(N2360="základní",J2360,0)</f>
        <v>0</v>
      </c>
      <c r="BF2360" s="148">
        <f>IF(N2360="snížená",J2360,0)</f>
        <v>0</v>
      </c>
      <c r="BG2360" s="148">
        <f>IF(N2360="zákl. přenesená",J2360,0)</f>
        <v>0</v>
      </c>
      <c r="BH2360" s="148">
        <f>IF(N2360="sníž. přenesená",J2360,0)</f>
        <v>0</v>
      </c>
      <c r="BI2360" s="148">
        <f>IF(N2360="nulová",J2360,0)</f>
        <v>0</v>
      </c>
      <c r="BJ2360" s="17" t="s">
        <v>83</v>
      </c>
      <c r="BK2360" s="148">
        <f>ROUND(I2360*H2360,2)</f>
        <v>0</v>
      </c>
      <c r="BL2360" s="17" t="s">
        <v>224</v>
      </c>
      <c r="BM2360" s="147" t="s">
        <v>2190</v>
      </c>
    </row>
    <row r="2361" spans="2:65" s="12" customFormat="1">
      <c r="B2361" s="153"/>
      <c r="D2361" s="154" t="s">
        <v>205</v>
      </c>
      <c r="E2361" s="155" t="s">
        <v>1</v>
      </c>
      <c r="F2361" s="156" t="s">
        <v>347</v>
      </c>
      <c r="H2361" s="155" t="s">
        <v>1</v>
      </c>
      <c r="I2361" s="157"/>
      <c r="L2361" s="153"/>
      <c r="M2361" s="158"/>
      <c r="T2361" s="159"/>
      <c r="AT2361" s="155" t="s">
        <v>205</v>
      </c>
      <c r="AU2361" s="155" t="s">
        <v>85</v>
      </c>
      <c r="AV2361" s="12" t="s">
        <v>83</v>
      </c>
      <c r="AW2361" s="12" t="s">
        <v>34</v>
      </c>
      <c r="AX2361" s="12" t="s">
        <v>76</v>
      </c>
      <c r="AY2361" s="155" t="s">
        <v>191</v>
      </c>
    </row>
    <row r="2362" spans="2:65" s="12" customFormat="1">
      <c r="B2362" s="153"/>
      <c r="D2362" s="154" t="s">
        <v>205</v>
      </c>
      <c r="E2362" s="155" t="s">
        <v>1</v>
      </c>
      <c r="F2362" s="156" t="s">
        <v>207</v>
      </c>
      <c r="H2362" s="155" t="s">
        <v>1</v>
      </c>
      <c r="I2362" s="157"/>
      <c r="L2362" s="153"/>
      <c r="M2362" s="158"/>
      <c r="T2362" s="159"/>
      <c r="AT2362" s="155" t="s">
        <v>205</v>
      </c>
      <c r="AU2362" s="155" t="s">
        <v>85</v>
      </c>
      <c r="AV2362" s="12" t="s">
        <v>83</v>
      </c>
      <c r="AW2362" s="12" t="s">
        <v>34</v>
      </c>
      <c r="AX2362" s="12" t="s">
        <v>76</v>
      </c>
      <c r="AY2362" s="155" t="s">
        <v>191</v>
      </c>
    </row>
    <row r="2363" spans="2:65" s="12" customFormat="1">
      <c r="B2363" s="153"/>
      <c r="D2363" s="154" t="s">
        <v>205</v>
      </c>
      <c r="E2363" s="155" t="s">
        <v>1</v>
      </c>
      <c r="F2363" s="156" t="s">
        <v>208</v>
      </c>
      <c r="H2363" s="155" t="s">
        <v>1</v>
      </c>
      <c r="I2363" s="157"/>
      <c r="L2363" s="153"/>
      <c r="M2363" s="158"/>
      <c r="T2363" s="159"/>
      <c r="AT2363" s="155" t="s">
        <v>205</v>
      </c>
      <c r="AU2363" s="155" t="s">
        <v>85</v>
      </c>
      <c r="AV2363" s="12" t="s">
        <v>83</v>
      </c>
      <c r="AW2363" s="12" t="s">
        <v>34</v>
      </c>
      <c r="AX2363" s="12" t="s">
        <v>76</v>
      </c>
      <c r="AY2363" s="155" t="s">
        <v>191</v>
      </c>
    </row>
    <row r="2364" spans="2:65" s="12" customFormat="1">
      <c r="B2364" s="153"/>
      <c r="D2364" s="154" t="s">
        <v>205</v>
      </c>
      <c r="E2364" s="155" t="s">
        <v>1</v>
      </c>
      <c r="F2364" s="156" t="s">
        <v>704</v>
      </c>
      <c r="H2364" s="155" t="s">
        <v>1</v>
      </c>
      <c r="I2364" s="157"/>
      <c r="L2364" s="153"/>
      <c r="M2364" s="158"/>
      <c r="T2364" s="159"/>
      <c r="AT2364" s="155" t="s">
        <v>205</v>
      </c>
      <c r="AU2364" s="155" t="s">
        <v>85</v>
      </c>
      <c r="AV2364" s="12" t="s">
        <v>83</v>
      </c>
      <c r="AW2364" s="12" t="s">
        <v>34</v>
      </c>
      <c r="AX2364" s="12" t="s">
        <v>76</v>
      </c>
      <c r="AY2364" s="155" t="s">
        <v>191</v>
      </c>
    </row>
    <row r="2365" spans="2:65" s="13" customFormat="1">
      <c r="B2365" s="160"/>
      <c r="D2365" s="154" t="s">
        <v>205</v>
      </c>
      <c r="E2365" s="161" t="s">
        <v>1</v>
      </c>
      <c r="F2365" s="162" t="s">
        <v>2191</v>
      </c>
      <c r="H2365" s="163">
        <v>5.3</v>
      </c>
      <c r="I2365" s="164"/>
      <c r="L2365" s="160"/>
      <c r="M2365" s="165"/>
      <c r="T2365" s="166"/>
      <c r="AT2365" s="161" t="s">
        <v>205</v>
      </c>
      <c r="AU2365" s="161" t="s">
        <v>85</v>
      </c>
      <c r="AV2365" s="13" t="s">
        <v>85</v>
      </c>
      <c r="AW2365" s="13" t="s">
        <v>34</v>
      </c>
      <c r="AX2365" s="13" t="s">
        <v>76</v>
      </c>
      <c r="AY2365" s="161" t="s">
        <v>191</v>
      </c>
    </row>
    <row r="2366" spans="2:65" s="13" customFormat="1">
      <c r="B2366" s="160"/>
      <c r="D2366" s="154" t="s">
        <v>205</v>
      </c>
      <c r="E2366" s="161" t="s">
        <v>1</v>
      </c>
      <c r="F2366" s="162" t="s">
        <v>2192</v>
      </c>
      <c r="H2366" s="163">
        <v>8.4849999999999994</v>
      </c>
      <c r="I2366" s="164"/>
      <c r="L2366" s="160"/>
      <c r="M2366" s="165"/>
      <c r="T2366" s="166"/>
      <c r="AT2366" s="161" t="s">
        <v>205</v>
      </c>
      <c r="AU2366" s="161" t="s">
        <v>85</v>
      </c>
      <c r="AV2366" s="13" t="s">
        <v>85</v>
      </c>
      <c r="AW2366" s="13" t="s">
        <v>34</v>
      </c>
      <c r="AX2366" s="13" t="s">
        <v>76</v>
      </c>
      <c r="AY2366" s="161" t="s">
        <v>191</v>
      </c>
    </row>
    <row r="2367" spans="2:65" s="13" customFormat="1">
      <c r="B2367" s="160"/>
      <c r="D2367" s="154" t="s">
        <v>205</v>
      </c>
      <c r="E2367" s="161" t="s">
        <v>1</v>
      </c>
      <c r="F2367" s="162" t="s">
        <v>2193</v>
      </c>
      <c r="H2367" s="163">
        <v>79.819999999999993</v>
      </c>
      <c r="I2367" s="164"/>
      <c r="L2367" s="160"/>
      <c r="M2367" s="165"/>
      <c r="T2367" s="166"/>
      <c r="AT2367" s="161" t="s">
        <v>205</v>
      </c>
      <c r="AU2367" s="161" t="s">
        <v>85</v>
      </c>
      <c r="AV2367" s="13" t="s">
        <v>85</v>
      </c>
      <c r="AW2367" s="13" t="s">
        <v>34</v>
      </c>
      <c r="AX2367" s="13" t="s">
        <v>76</v>
      </c>
      <c r="AY2367" s="161" t="s">
        <v>191</v>
      </c>
    </row>
    <row r="2368" spans="2:65" s="14" customFormat="1">
      <c r="B2368" s="167"/>
      <c r="D2368" s="154" t="s">
        <v>205</v>
      </c>
      <c r="E2368" s="168" t="s">
        <v>1</v>
      </c>
      <c r="F2368" s="169" t="s">
        <v>217</v>
      </c>
      <c r="H2368" s="170">
        <v>93.605000000000004</v>
      </c>
      <c r="I2368" s="171"/>
      <c r="L2368" s="167"/>
      <c r="M2368" s="172"/>
      <c r="T2368" s="173"/>
      <c r="AT2368" s="168" t="s">
        <v>205</v>
      </c>
      <c r="AU2368" s="168" t="s">
        <v>85</v>
      </c>
      <c r="AV2368" s="14" t="s">
        <v>200</v>
      </c>
      <c r="AW2368" s="14" t="s">
        <v>34</v>
      </c>
      <c r="AX2368" s="14" t="s">
        <v>83</v>
      </c>
      <c r="AY2368" s="168" t="s">
        <v>191</v>
      </c>
    </row>
    <row r="2369" spans="2:65" s="13" customFormat="1">
      <c r="B2369" s="160"/>
      <c r="D2369" s="154" t="s">
        <v>205</v>
      </c>
      <c r="F2369" s="162" t="s">
        <v>2194</v>
      </c>
      <c r="H2369" s="163">
        <v>14.041</v>
      </c>
      <c r="I2369" s="164"/>
      <c r="L2369" s="160"/>
      <c r="M2369" s="165"/>
      <c r="T2369" s="166"/>
      <c r="AT2369" s="161" t="s">
        <v>205</v>
      </c>
      <c r="AU2369" s="161" t="s">
        <v>85</v>
      </c>
      <c r="AV2369" s="13" t="s">
        <v>85</v>
      </c>
      <c r="AW2369" s="13" t="s">
        <v>4</v>
      </c>
      <c r="AX2369" s="13" t="s">
        <v>83</v>
      </c>
      <c r="AY2369" s="161" t="s">
        <v>191</v>
      </c>
    </row>
    <row r="2370" spans="2:65" s="1" customFormat="1" ht="36" customHeight="1">
      <c r="B2370" s="32"/>
      <c r="C2370" s="181" t="s">
        <v>2195</v>
      </c>
      <c r="D2370" s="181" t="s">
        <v>388</v>
      </c>
      <c r="E2370" s="182" t="s">
        <v>2153</v>
      </c>
      <c r="F2370" s="183" t="s">
        <v>2154</v>
      </c>
      <c r="G2370" s="184" t="s">
        <v>289</v>
      </c>
      <c r="H2370" s="185">
        <v>11.138</v>
      </c>
      <c r="I2370" s="186"/>
      <c r="J2370" s="187">
        <f>ROUND(I2370*H2370,2)</f>
        <v>0</v>
      </c>
      <c r="K2370" s="183" t="s">
        <v>1</v>
      </c>
      <c r="L2370" s="188"/>
      <c r="M2370" s="189" t="s">
        <v>1</v>
      </c>
      <c r="N2370" s="190" t="s">
        <v>41</v>
      </c>
      <c r="P2370" s="145">
        <f>O2370*H2370</f>
        <v>0</v>
      </c>
      <c r="Q2370" s="145">
        <v>3.2000000000000002E-3</v>
      </c>
      <c r="R2370" s="145">
        <f>Q2370*H2370</f>
        <v>3.5641600000000002E-2</v>
      </c>
      <c r="S2370" s="145">
        <v>0</v>
      </c>
      <c r="T2370" s="146">
        <f>S2370*H2370</f>
        <v>0</v>
      </c>
      <c r="AR2370" s="147" t="s">
        <v>414</v>
      </c>
      <c r="AT2370" s="147" t="s">
        <v>388</v>
      </c>
      <c r="AU2370" s="147" t="s">
        <v>85</v>
      </c>
      <c r="AY2370" s="17" t="s">
        <v>191</v>
      </c>
      <c r="BE2370" s="148">
        <f>IF(N2370="základní",J2370,0)</f>
        <v>0</v>
      </c>
      <c r="BF2370" s="148">
        <f>IF(N2370="snížená",J2370,0)</f>
        <v>0</v>
      </c>
      <c r="BG2370" s="148">
        <f>IF(N2370="zákl. přenesená",J2370,0)</f>
        <v>0</v>
      </c>
      <c r="BH2370" s="148">
        <f>IF(N2370="sníž. přenesená",J2370,0)</f>
        <v>0</v>
      </c>
      <c r="BI2370" s="148">
        <f>IF(N2370="nulová",J2370,0)</f>
        <v>0</v>
      </c>
      <c r="BJ2370" s="17" t="s">
        <v>83</v>
      </c>
      <c r="BK2370" s="148">
        <f>ROUND(I2370*H2370,2)</f>
        <v>0</v>
      </c>
      <c r="BL2370" s="17" t="s">
        <v>224</v>
      </c>
      <c r="BM2370" s="147" t="s">
        <v>2196</v>
      </c>
    </row>
    <row r="2371" spans="2:65" s="12" customFormat="1">
      <c r="B2371" s="153"/>
      <c r="D2371" s="154" t="s">
        <v>205</v>
      </c>
      <c r="E2371" s="155" t="s">
        <v>1</v>
      </c>
      <c r="F2371" s="156" t="s">
        <v>347</v>
      </c>
      <c r="H2371" s="155" t="s">
        <v>1</v>
      </c>
      <c r="I2371" s="157"/>
      <c r="L2371" s="153"/>
      <c r="M2371" s="158"/>
      <c r="T2371" s="159"/>
      <c r="AT2371" s="155" t="s">
        <v>205</v>
      </c>
      <c r="AU2371" s="155" t="s">
        <v>85</v>
      </c>
      <c r="AV2371" s="12" t="s">
        <v>83</v>
      </c>
      <c r="AW2371" s="12" t="s">
        <v>34</v>
      </c>
      <c r="AX2371" s="12" t="s">
        <v>76</v>
      </c>
      <c r="AY2371" s="155" t="s">
        <v>191</v>
      </c>
    </row>
    <row r="2372" spans="2:65" s="12" customFormat="1">
      <c r="B2372" s="153"/>
      <c r="D2372" s="154" t="s">
        <v>205</v>
      </c>
      <c r="E2372" s="155" t="s">
        <v>1</v>
      </c>
      <c r="F2372" s="156" t="s">
        <v>207</v>
      </c>
      <c r="H2372" s="155" t="s">
        <v>1</v>
      </c>
      <c r="I2372" s="157"/>
      <c r="L2372" s="153"/>
      <c r="M2372" s="158"/>
      <c r="T2372" s="159"/>
      <c r="AT2372" s="155" t="s">
        <v>205</v>
      </c>
      <c r="AU2372" s="155" t="s">
        <v>85</v>
      </c>
      <c r="AV2372" s="12" t="s">
        <v>83</v>
      </c>
      <c r="AW2372" s="12" t="s">
        <v>34</v>
      </c>
      <c r="AX2372" s="12" t="s">
        <v>76</v>
      </c>
      <c r="AY2372" s="155" t="s">
        <v>191</v>
      </c>
    </row>
    <row r="2373" spans="2:65" s="12" customFormat="1">
      <c r="B2373" s="153"/>
      <c r="D2373" s="154" t="s">
        <v>205</v>
      </c>
      <c r="E2373" s="155" t="s">
        <v>1</v>
      </c>
      <c r="F2373" s="156" t="s">
        <v>208</v>
      </c>
      <c r="H2373" s="155" t="s">
        <v>1</v>
      </c>
      <c r="I2373" s="157"/>
      <c r="L2373" s="153"/>
      <c r="M2373" s="158"/>
      <c r="T2373" s="159"/>
      <c r="AT2373" s="155" t="s">
        <v>205</v>
      </c>
      <c r="AU2373" s="155" t="s">
        <v>85</v>
      </c>
      <c r="AV2373" s="12" t="s">
        <v>83</v>
      </c>
      <c r="AW2373" s="12" t="s">
        <v>34</v>
      </c>
      <c r="AX2373" s="12" t="s">
        <v>76</v>
      </c>
      <c r="AY2373" s="155" t="s">
        <v>191</v>
      </c>
    </row>
    <row r="2374" spans="2:65" s="12" customFormat="1">
      <c r="B2374" s="153"/>
      <c r="D2374" s="154" t="s">
        <v>205</v>
      </c>
      <c r="E2374" s="155" t="s">
        <v>1</v>
      </c>
      <c r="F2374" s="156" t="s">
        <v>684</v>
      </c>
      <c r="H2374" s="155" t="s">
        <v>1</v>
      </c>
      <c r="I2374" s="157"/>
      <c r="L2374" s="153"/>
      <c r="M2374" s="158"/>
      <c r="T2374" s="159"/>
      <c r="AT2374" s="155" t="s">
        <v>205</v>
      </c>
      <c r="AU2374" s="155" t="s">
        <v>85</v>
      </c>
      <c r="AV2374" s="12" t="s">
        <v>83</v>
      </c>
      <c r="AW2374" s="12" t="s">
        <v>34</v>
      </c>
      <c r="AX2374" s="12" t="s">
        <v>76</v>
      </c>
      <c r="AY2374" s="155" t="s">
        <v>191</v>
      </c>
    </row>
    <row r="2375" spans="2:65" s="13" customFormat="1">
      <c r="B2375" s="160"/>
      <c r="D2375" s="154" t="s">
        <v>205</v>
      </c>
      <c r="E2375" s="161" t="s">
        <v>1</v>
      </c>
      <c r="F2375" s="162" t="s">
        <v>2197</v>
      </c>
      <c r="H2375" s="163">
        <v>20.41</v>
      </c>
      <c r="I2375" s="164"/>
      <c r="L2375" s="160"/>
      <c r="M2375" s="165"/>
      <c r="T2375" s="166"/>
      <c r="AT2375" s="161" t="s">
        <v>205</v>
      </c>
      <c r="AU2375" s="161" t="s">
        <v>85</v>
      </c>
      <c r="AV2375" s="13" t="s">
        <v>85</v>
      </c>
      <c r="AW2375" s="13" t="s">
        <v>34</v>
      </c>
      <c r="AX2375" s="13" t="s">
        <v>76</v>
      </c>
      <c r="AY2375" s="161" t="s">
        <v>191</v>
      </c>
    </row>
    <row r="2376" spans="2:65" s="12" customFormat="1">
      <c r="B2376" s="153"/>
      <c r="D2376" s="154" t="s">
        <v>205</v>
      </c>
      <c r="E2376" s="155" t="s">
        <v>1</v>
      </c>
      <c r="F2376" s="156" t="s">
        <v>687</v>
      </c>
      <c r="H2376" s="155" t="s">
        <v>1</v>
      </c>
      <c r="I2376" s="157"/>
      <c r="L2376" s="153"/>
      <c r="M2376" s="158"/>
      <c r="T2376" s="159"/>
      <c r="AT2376" s="155" t="s">
        <v>205</v>
      </c>
      <c r="AU2376" s="155" t="s">
        <v>85</v>
      </c>
      <c r="AV2376" s="12" t="s">
        <v>83</v>
      </c>
      <c r="AW2376" s="12" t="s">
        <v>34</v>
      </c>
      <c r="AX2376" s="12" t="s">
        <v>76</v>
      </c>
      <c r="AY2376" s="155" t="s">
        <v>191</v>
      </c>
    </row>
    <row r="2377" spans="2:65" s="13" customFormat="1">
      <c r="B2377" s="160"/>
      <c r="D2377" s="154" t="s">
        <v>205</v>
      </c>
      <c r="E2377" s="161" t="s">
        <v>1</v>
      </c>
      <c r="F2377" s="162" t="s">
        <v>2198</v>
      </c>
      <c r="H2377" s="163">
        <v>30.2</v>
      </c>
      <c r="I2377" s="164"/>
      <c r="L2377" s="160"/>
      <c r="M2377" s="165"/>
      <c r="T2377" s="166"/>
      <c r="AT2377" s="161" t="s">
        <v>205</v>
      </c>
      <c r="AU2377" s="161" t="s">
        <v>85</v>
      </c>
      <c r="AV2377" s="13" t="s">
        <v>85</v>
      </c>
      <c r="AW2377" s="13" t="s">
        <v>34</v>
      </c>
      <c r="AX2377" s="13" t="s">
        <v>76</v>
      </c>
      <c r="AY2377" s="161" t="s">
        <v>191</v>
      </c>
    </row>
    <row r="2378" spans="2:65" s="13" customFormat="1">
      <c r="B2378" s="160"/>
      <c r="D2378" s="154" t="s">
        <v>205</v>
      </c>
      <c r="E2378" s="161" t="s">
        <v>1</v>
      </c>
      <c r="F2378" s="162" t="s">
        <v>2199</v>
      </c>
      <c r="H2378" s="163">
        <v>13.19</v>
      </c>
      <c r="I2378" s="164"/>
      <c r="L2378" s="160"/>
      <c r="M2378" s="165"/>
      <c r="T2378" s="166"/>
      <c r="AT2378" s="161" t="s">
        <v>205</v>
      </c>
      <c r="AU2378" s="161" t="s">
        <v>85</v>
      </c>
      <c r="AV2378" s="13" t="s">
        <v>85</v>
      </c>
      <c r="AW2378" s="13" t="s">
        <v>34</v>
      </c>
      <c r="AX2378" s="13" t="s">
        <v>76</v>
      </c>
      <c r="AY2378" s="161" t="s">
        <v>191</v>
      </c>
    </row>
    <row r="2379" spans="2:65" s="12" customFormat="1">
      <c r="B2379" s="153"/>
      <c r="D2379" s="154" t="s">
        <v>205</v>
      </c>
      <c r="E2379" s="155" t="s">
        <v>1</v>
      </c>
      <c r="F2379" s="156" t="s">
        <v>689</v>
      </c>
      <c r="H2379" s="155" t="s">
        <v>1</v>
      </c>
      <c r="I2379" s="157"/>
      <c r="L2379" s="153"/>
      <c r="M2379" s="158"/>
      <c r="T2379" s="159"/>
      <c r="AT2379" s="155" t="s">
        <v>205</v>
      </c>
      <c r="AU2379" s="155" t="s">
        <v>85</v>
      </c>
      <c r="AV2379" s="12" t="s">
        <v>83</v>
      </c>
      <c r="AW2379" s="12" t="s">
        <v>34</v>
      </c>
      <c r="AX2379" s="12" t="s">
        <v>76</v>
      </c>
      <c r="AY2379" s="155" t="s">
        <v>191</v>
      </c>
    </row>
    <row r="2380" spans="2:65" s="13" customFormat="1">
      <c r="B2380" s="160"/>
      <c r="D2380" s="154" t="s">
        <v>205</v>
      </c>
      <c r="E2380" s="161" t="s">
        <v>1</v>
      </c>
      <c r="F2380" s="162" t="s">
        <v>2200</v>
      </c>
      <c r="H2380" s="163">
        <v>4.4000000000000004</v>
      </c>
      <c r="I2380" s="164"/>
      <c r="L2380" s="160"/>
      <c r="M2380" s="165"/>
      <c r="T2380" s="166"/>
      <c r="AT2380" s="161" t="s">
        <v>205</v>
      </c>
      <c r="AU2380" s="161" t="s">
        <v>85</v>
      </c>
      <c r="AV2380" s="13" t="s">
        <v>85</v>
      </c>
      <c r="AW2380" s="13" t="s">
        <v>34</v>
      </c>
      <c r="AX2380" s="13" t="s">
        <v>76</v>
      </c>
      <c r="AY2380" s="161" t="s">
        <v>191</v>
      </c>
    </row>
    <row r="2381" spans="2:65" s="13" customFormat="1">
      <c r="B2381" s="160"/>
      <c r="D2381" s="154" t="s">
        <v>205</v>
      </c>
      <c r="E2381" s="161" t="s">
        <v>1</v>
      </c>
      <c r="F2381" s="162" t="s">
        <v>2201</v>
      </c>
      <c r="H2381" s="163">
        <v>6.05</v>
      </c>
      <c r="I2381" s="164"/>
      <c r="L2381" s="160"/>
      <c r="M2381" s="165"/>
      <c r="T2381" s="166"/>
      <c r="AT2381" s="161" t="s">
        <v>205</v>
      </c>
      <c r="AU2381" s="161" t="s">
        <v>85</v>
      </c>
      <c r="AV2381" s="13" t="s">
        <v>85</v>
      </c>
      <c r="AW2381" s="13" t="s">
        <v>34</v>
      </c>
      <c r="AX2381" s="13" t="s">
        <v>76</v>
      </c>
      <c r="AY2381" s="161" t="s">
        <v>191</v>
      </c>
    </row>
    <row r="2382" spans="2:65" s="14" customFormat="1">
      <c r="B2382" s="167"/>
      <c r="D2382" s="154" t="s">
        <v>205</v>
      </c>
      <c r="E2382" s="168" t="s">
        <v>1</v>
      </c>
      <c r="F2382" s="169" t="s">
        <v>217</v>
      </c>
      <c r="H2382" s="170">
        <v>74.25</v>
      </c>
      <c r="I2382" s="171"/>
      <c r="L2382" s="167"/>
      <c r="M2382" s="172"/>
      <c r="T2382" s="173"/>
      <c r="AT2382" s="168" t="s">
        <v>205</v>
      </c>
      <c r="AU2382" s="168" t="s">
        <v>85</v>
      </c>
      <c r="AV2382" s="14" t="s">
        <v>200</v>
      </c>
      <c r="AW2382" s="14" t="s">
        <v>34</v>
      </c>
      <c r="AX2382" s="14" t="s">
        <v>83</v>
      </c>
      <c r="AY2382" s="168" t="s">
        <v>191</v>
      </c>
    </row>
    <row r="2383" spans="2:65" s="13" customFormat="1">
      <c r="B2383" s="160"/>
      <c r="D2383" s="154" t="s">
        <v>205</v>
      </c>
      <c r="F2383" s="162" t="s">
        <v>2202</v>
      </c>
      <c r="H2383" s="163">
        <v>11.138</v>
      </c>
      <c r="I2383" s="164"/>
      <c r="L2383" s="160"/>
      <c r="M2383" s="165"/>
      <c r="T2383" s="166"/>
      <c r="AT2383" s="161" t="s">
        <v>205</v>
      </c>
      <c r="AU2383" s="161" t="s">
        <v>85</v>
      </c>
      <c r="AV2383" s="13" t="s">
        <v>85</v>
      </c>
      <c r="AW2383" s="13" t="s">
        <v>4</v>
      </c>
      <c r="AX2383" s="13" t="s">
        <v>83</v>
      </c>
      <c r="AY2383" s="161" t="s">
        <v>191</v>
      </c>
    </row>
    <row r="2384" spans="2:65" s="1" customFormat="1" ht="16.5" customHeight="1">
      <c r="B2384" s="32"/>
      <c r="C2384" s="136" t="s">
        <v>2203</v>
      </c>
      <c r="D2384" s="136" t="s">
        <v>195</v>
      </c>
      <c r="E2384" s="137" t="s">
        <v>2204</v>
      </c>
      <c r="F2384" s="138" t="s">
        <v>2205</v>
      </c>
      <c r="G2384" s="139" t="s">
        <v>403</v>
      </c>
      <c r="H2384" s="140">
        <v>231.76499999999999</v>
      </c>
      <c r="I2384" s="141"/>
      <c r="J2384" s="142">
        <f>ROUND(I2384*H2384,2)</f>
        <v>0</v>
      </c>
      <c r="K2384" s="138" t="s">
        <v>199</v>
      </c>
      <c r="L2384" s="32"/>
      <c r="M2384" s="143" t="s">
        <v>1</v>
      </c>
      <c r="N2384" s="144" t="s">
        <v>41</v>
      </c>
      <c r="P2384" s="145">
        <f>O2384*H2384</f>
        <v>0</v>
      </c>
      <c r="Q2384" s="145">
        <v>1.0000000000000001E-5</v>
      </c>
      <c r="R2384" s="145">
        <f>Q2384*H2384</f>
        <v>2.3176500000000001E-3</v>
      </c>
      <c r="S2384" s="145">
        <v>0</v>
      </c>
      <c r="T2384" s="146">
        <f>S2384*H2384</f>
        <v>0</v>
      </c>
      <c r="AR2384" s="147" t="s">
        <v>224</v>
      </c>
      <c r="AT2384" s="147" t="s">
        <v>195</v>
      </c>
      <c r="AU2384" s="147" t="s">
        <v>85</v>
      </c>
      <c r="AY2384" s="17" t="s">
        <v>191</v>
      </c>
      <c r="BE2384" s="148">
        <f>IF(N2384="základní",J2384,0)</f>
        <v>0</v>
      </c>
      <c r="BF2384" s="148">
        <f>IF(N2384="snížená",J2384,0)</f>
        <v>0</v>
      </c>
      <c r="BG2384" s="148">
        <f>IF(N2384="zákl. přenesená",J2384,0)</f>
        <v>0</v>
      </c>
      <c r="BH2384" s="148">
        <f>IF(N2384="sníž. přenesená",J2384,0)</f>
        <v>0</v>
      </c>
      <c r="BI2384" s="148">
        <f>IF(N2384="nulová",J2384,0)</f>
        <v>0</v>
      </c>
      <c r="BJ2384" s="17" t="s">
        <v>83</v>
      </c>
      <c r="BK2384" s="148">
        <f>ROUND(I2384*H2384,2)</f>
        <v>0</v>
      </c>
      <c r="BL2384" s="17" t="s">
        <v>224</v>
      </c>
      <c r="BM2384" s="147" t="s">
        <v>2206</v>
      </c>
    </row>
    <row r="2385" spans="2:65" s="1" customFormat="1">
      <c r="B2385" s="32"/>
      <c r="D2385" s="149" t="s">
        <v>203</v>
      </c>
      <c r="F2385" s="150" t="s">
        <v>2207</v>
      </c>
      <c r="I2385" s="151"/>
      <c r="L2385" s="32"/>
      <c r="M2385" s="152"/>
      <c r="T2385" s="56"/>
      <c r="AT2385" s="17" t="s">
        <v>203</v>
      </c>
      <c r="AU2385" s="17" t="s">
        <v>85</v>
      </c>
    </row>
    <row r="2386" spans="2:65" s="1" customFormat="1" ht="16.5" customHeight="1">
      <c r="B2386" s="32"/>
      <c r="C2386" s="181" t="s">
        <v>2208</v>
      </c>
      <c r="D2386" s="181" t="s">
        <v>388</v>
      </c>
      <c r="E2386" s="182" t="s">
        <v>2209</v>
      </c>
      <c r="F2386" s="183" t="s">
        <v>2210</v>
      </c>
      <c r="G2386" s="184" t="s">
        <v>403</v>
      </c>
      <c r="H2386" s="185">
        <v>70.462000000000003</v>
      </c>
      <c r="I2386" s="186"/>
      <c r="J2386" s="187">
        <f>ROUND(I2386*H2386,2)</f>
        <v>0</v>
      </c>
      <c r="K2386" s="183" t="s">
        <v>199</v>
      </c>
      <c r="L2386" s="188"/>
      <c r="M2386" s="189" t="s">
        <v>1</v>
      </c>
      <c r="N2386" s="190" t="s">
        <v>41</v>
      </c>
      <c r="P2386" s="145">
        <f>O2386*H2386</f>
        <v>0</v>
      </c>
      <c r="Q2386" s="145">
        <v>2.9999999999999997E-4</v>
      </c>
      <c r="R2386" s="145">
        <f>Q2386*H2386</f>
        <v>2.11386E-2</v>
      </c>
      <c r="S2386" s="145">
        <v>0</v>
      </c>
      <c r="T2386" s="146">
        <f>S2386*H2386</f>
        <v>0</v>
      </c>
      <c r="AR2386" s="147" t="s">
        <v>414</v>
      </c>
      <c r="AT2386" s="147" t="s">
        <v>388</v>
      </c>
      <c r="AU2386" s="147" t="s">
        <v>85</v>
      </c>
      <c r="AY2386" s="17" t="s">
        <v>191</v>
      </c>
      <c r="BE2386" s="148">
        <f>IF(N2386="základní",J2386,0)</f>
        <v>0</v>
      </c>
      <c r="BF2386" s="148">
        <f>IF(N2386="snížená",J2386,0)</f>
        <v>0</v>
      </c>
      <c r="BG2386" s="148">
        <f>IF(N2386="zákl. přenesená",J2386,0)</f>
        <v>0</v>
      </c>
      <c r="BH2386" s="148">
        <f>IF(N2386="sníž. přenesená",J2386,0)</f>
        <v>0</v>
      </c>
      <c r="BI2386" s="148">
        <f>IF(N2386="nulová",J2386,0)</f>
        <v>0</v>
      </c>
      <c r="BJ2386" s="17" t="s">
        <v>83</v>
      </c>
      <c r="BK2386" s="148">
        <f>ROUND(I2386*H2386,2)</f>
        <v>0</v>
      </c>
      <c r="BL2386" s="17" t="s">
        <v>224</v>
      </c>
      <c r="BM2386" s="147" t="s">
        <v>2211</v>
      </c>
    </row>
    <row r="2387" spans="2:65" s="12" customFormat="1">
      <c r="B2387" s="153"/>
      <c r="D2387" s="154" t="s">
        <v>205</v>
      </c>
      <c r="E2387" s="155" t="s">
        <v>1</v>
      </c>
      <c r="F2387" s="156" t="s">
        <v>470</v>
      </c>
      <c r="H2387" s="155" t="s">
        <v>1</v>
      </c>
      <c r="I2387" s="157"/>
      <c r="L2387" s="153"/>
      <c r="M2387" s="158"/>
      <c r="T2387" s="159"/>
      <c r="AT2387" s="155" t="s">
        <v>205</v>
      </c>
      <c r="AU2387" s="155" t="s">
        <v>85</v>
      </c>
      <c r="AV2387" s="12" t="s">
        <v>83</v>
      </c>
      <c r="AW2387" s="12" t="s">
        <v>34</v>
      </c>
      <c r="AX2387" s="12" t="s">
        <v>76</v>
      </c>
      <c r="AY2387" s="155" t="s">
        <v>191</v>
      </c>
    </row>
    <row r="2388" spans="2:65" s="12" customFormat="1">
      <c r="B2388" s="153"/>
      <c r="D2388" s="154" t="s">
        <v>205</v>
      </c>
      <c r="E2388" s="155" t="s">
        <v>1</v>
      </c>
      <c r="F2388" s="156" t="s">
        <v>2156</v>
      </c>
      <c r="H2388" s="155" t="s">
        <v>1</v>
      </c>
      <c r="I2388" s="157"/>
      <c r="L2388" s="153"/>
      <c r="M2388" s="158"/>
      <c r="T2388" s="159"/>
      <c r="AT2388" s="155" t="s">
        <v>205</v>
      </c>
      <c r="AU2388" s="155" t="s">
        <v>85</v>
      </c>
      <c r="AV2388" s="12" t="s">
        <v>83</v>
      </c>
      <c r="AW2388" s="12" t="s">
        <v>34</v>
      </c>
      <c r="AX2388" s="12" t="s">
        <v>76</v>
      </c>
      <c r="AY2388" s="155" t="s">
        <v>191</v>
      </c>
    </row>
    <row r="2389" spans="2:65" s="12" customFormat="1">
      <c r="B2389" s="153"/>
      <c r="D2389" s="154" t="s">
        <v>205</v>
      </c>
      <c r="E2389" s="155" t="s">
        <v>1</v>
      </c>
      <c r="F2389" s="156" t="s">
        <v>208</v>
      </c>
      <c r="H2389" s="155" t="s">
        <v>1</v>
      </c>
      <c r="I2389" s="157"/>
      <c r="L2389" s="153"/>
      <c r="M2389" s="158"/>
      <c r="T2389" s="159"/>
      <c r="AT2389" s="155" t="s">
        <v>205</v>
      </c>
      <c r="AU2389" s="155" t="s">
        <v>85</v>
      </c>
      <c r="AV2389" s="12" t="s">
        <v>83</v>
      </c>
      <c r="AW2389" s="12" t="s">
        <v>34</v>
      </c>
      <c r="AX2389" s="12" t="s">
        <v>76</v>
      </c>
      <c r="AY2389" s="155" t="s">
        <v>191</v>
      </c>
    </row>
    <row r="2390" spans="2:65" s="12" customFormat="1">
      <c r="B2390" s="153"/>
      <c r="D2390" s="154" t="s">
        <v>205</v>
      </c>
      <c r="E2390" s="155" t="s">
        <v>1</v>
      </c>
      <c r="F2390" s="156" t="s">
        <v>2212</v>
      </c>
      <c r="H2390" s="155" t="s">
        <v>1</v>
      </c>
      <c r="I2390" s="157"/>
      <c r="L2390" s="153"/>
      <c r="M2390" s="158"/>
      <c r="T2390" s="159"/>
      <c r="AT2390" s="155" t="s">
        <v>205</v>
      </c>
      <c r="AU2390" s="155" t="s">
        <v>85</v>
      </c>
      <c r="AV2390" s="12" t="s">
        <v>83</v>
      </c>
      <c r="AW2390" s="12" t="s">
        <v>34</v>
      </c>
      <c r="AX2390" s="12" t="s">
        <v>76</v>
      </c>
      <c r="AY2390" s="155" t="s">
        <v>191</v>
      </c>
    </row>
    <row r="2391" spans="2:65" s="12" customFormat="1">
      <c r="B2391" s="153"/>
      <c r="D2391" s="154" t="s">
        <v>205</v>
      </c>
      <c r="E2391" s="155" t="s">
        <v>1</v>
      </c>
      <c r="F2391" s="156" t="s">
        <v>208</v>
      </c>
      <c r="H2391" s="155" t="s">
        <v>1</v>
      </c>
      <c r="I2391" s="157"/>
      <c r="L2391" s="153"/>
      <c r="M2391" s="158"/>
      <c r="T2391" s="159"/>
      <c r="AT2391" s="155" t="s">
        <v>205</v>
      </c>
      <c r="AU2391" s="155" t="s">
        <v>85</v>
      </c>
      <c r="AV2391" s="12" t="s">
        <v>83</v>
      </c>
      <c r="AW2391" s="12" t="s">
        <v>34</v>
      </c>
      <c r="AX2391" s="12" t="s">
        <v>76</v>
      </c>
      <c r="AY2391" s="155" t="s">
        <v>191</v>
      </c>
    </row>
    <row r="2392" spans="2:65" s="12" customFormat="1">
      <c r="B2392" s="153"/>
      <c r="D2392" s="154" t="s">
        <v>205</v>
      </c>
      <c r="E2392" s="155" t="s">
        <v>1</v>
      </c>
      <c r="F2392" s="156" t="s">
        <v>681</v>
      </c>
      <c r="H2392" s="155" t="s">
        <v>1</v>
      </c>
      <c r="I2392" s="157"/>
      <c r="L2392" s="153"/>
      <c r="M2392" s="158"/>
      <c r="T2392" s="159"/>
      <c r="AT2392" s="155" t="s">
        <v>205</v>
      </c>
      <c r="AU2392" s="155" t="s">
        <v>85</v>
      </c>
      <c r="AV2392" s="12" t="s">
        <v>83</v>
      </c>
      <c r="AW2392" s="12" t="s">
        <v>34</v>
      </c>
      <c r="AX2392" s="12" t="s">
        <v>76</v>
      </c>
      <c r="AY2392" s="155" t="s">
        <v>191</v>
      </c>
    </row>
    <row r="2393" spans="2:65" s="13" customFormat="1">
      <c r="B2393" s="160"/>
      <c r="D2393" s="154" t="s">
        <v>205</v>
      </c>
      <c r="E2393" s="161" t="s">
        <v>1</v>
      </c>
      <c r="F2393" s="162" t="s">
        <v>722</v>
      </c>
      <c r="H2393" s="163">
        <v>13.59</v>
      </c>
      <c r="I2393" s="164"/>
      <c r="L2393" s="160"/>
      <c r="M2393" s="165"/>
      <c r="T2393" s="166"/>
      <c r="AT2393" s="161" t="s">
        <v>205</v>
      </c>
      <c r="AU2393" s="161" t="s">
        <v>85</v>
      </c>
      <c r="AV2393" s="13" t="s">
        <v>85</v>
      </c>
      <c r="AW2393" s="13" t="s">
        <v>34</v>
      </c>
      <c r="AX2393" s="13" t="s">
        <v>76</v>
      </c>
      <c r="AY2393" s="161" t="s">
        <v>191</v>
      </c>
    </row>
    <row r="2394" spans="2:65" s="13" customFormat="1">
      <c r="B2394" s="160"/>
      <c r="D2394" s="154" t="s">
        <v>205</v>
      </c>
      <c r="E2394" s="161" t="s">
        <v>1</v>
      </c>
      <c r="F2394" s="162" t="s">
        <v>723</v>
      </c>
      <c r="H2394" s="163">
        <v>11.44</v>
      </c>
      <c r="I2394" s="164"/>
      <c r="L2394" s="160"/>
      <c r="M2394" s="165"/>
      <c r="T2394" s="166"/>
      <c r="AT2394" s="161" t="s">
        <v>205</v>
      </c>
      <c r="AU2394" s="161" t="s">
        <v>85</v>
      </c>
      <c r="AV2394" s="13" t="s">
        <v>85</v>
      </c>
      <c r="AW2394" s="13" t="s">
        <v>34</v>
      </c>
      <c r="AX2394" s="13" t="s">
        <v>76</v>
      </c>
      <c r="AY2394" s="161" t="s">
        <v>191</v>
      </c>
    </row>
    <row r="2395" spans="2:65" s="15" customFormat="1">
      <c r="B2395" s="174"/>
      <c r="D2395" s="154" t="s">
        <v>205</v>
      </c>
      <c r="E2395" s="175" t="s">
        <v>1</v>
      </c>
      <c r="F2395" s="176" t="s">
        <v>274</v>
      </c>
      <c r="H2395" s="177">
        <v>25.03</v>
      </c>
      <c r="I2395" s="178"/>
      <c r="L2395" s="174"/>
      <c r="M2395" s="179"/>
      <c r="T2395" s="180"/>
      <c r="AT2395" s="175" t="s">
        <v>205</v>
      </c>
      <c r="AU2395" s="175" t="s">
        <v>85</v>
      </c>
      <c r="AV2395" s="15" t="s">
        <v>201</v>
      </c>
      <c r="AW2395" s="15" t="s">
        <v>34</v>
      </c>
      <c r="AX2395" s="15" t="s">
        <v>76</v>
      </c>
      <c r="AY2395" s="175" t="s">
        <v>191</v>
      </c>
    </row>
    <row r="2396" spans="2:65" s="12" customFormat="1">
      <c r="B2396" s="153"/>
      <c r="D2396" s="154" t="s">
        <v>205</v>
      </c>
      <c r="E2396" s="155" t="s">
        <v>1</v>
      </c>
      <c r="F2396" s="156" t="s">
        <v>684</v>
      </c>
      <c r="H2396" s="155" t="s">
        <v>1</v>
      </c>
      <c r="I2396" s="157"/>
      <c r="L2396" s="153"/>
      <c r="M2396" s="158"/>
      <c r="T2396" s="159"/>
      <c r="AT2396" s="155" t="s">
        <v>205</v>
      </c>
      <c r="AU2396" s="155" t="s">
        <v>85</v>
      </c>
      <c r="AV2396" s="12" t="s">
        <v>83</v>
      </c>
      <c r="AW2396" s="12" t="s">
        <v>34</v>
      </c>
      <c r="AX2396" s="12" t="s">
        <v>76</v>
      </c>
      <c r="AY2396" s="155" t="s">
        <v>191</v>
      </c>
    </row>
    <row r="2397" spans="2:65" s="13" customFormat="1">
      <c r="B2397" s="160"/>
      <c r="D2397" s="154" t="s">
        <v>205</v>
      </c>
      <c r="E2397" s="161" t="s">
        <v>1</v>
      </c>
      <c r="F2397" s="162" t="s">
        <v>724</v>
      </c>
      <c r="H2397" s="163">
        <v>20.41</v>
      </c>
      <c r="I2397" s="164"/>
      <c r="L2397" s="160"/>
      <c r="M2397" s="165"/>
      <c r="T2397" s="166"/>
      <c r="AT2397" s="161" t="s">
        <v>205</v>
      </c>
      <c r="AU2397" s="161" t="s">
        <v>85</v>
      </c>
      <c r="AV2397" s="13" t="s">
        <v>85</v>
      </c>
      <c r="AW2397" s="13" t="s">
        <v>34</v>
      </c>
      <c r="AX2397" s="13" t="s">
        <v>76</v>
      </c>
      <c r="AY2397" s="161" t="s">
        <v>191</v>
      </c>
    </row>
    <row r="2398" spans="2:65" s="13" customFormat="1">
      <c r="B2398" s="160"/>
      <c r="D2398" s="154" t="s">
        <v>205</v>
      </c>
      <c r="E2398" s="161" t="s">
        <v>1</v>
      </c>
      <c r="F2398" s="162" t="s">
        <v>725</v>
      </c>
      <c r="H2398" s="163">
        <v>13.19</v>
      </c>
      <c r="I2398" s="164"/>
      <c r="L2398" s="160"/>
      <c r="M2398" s="165"/>
      <c r="T2398" s="166"/>
      <c r="AT2398" s="161" t="s">
        <v>205</v>
      </c>
      <c r="AU2398" s="161" t="s">
        <v>85</v>
      </c>
      <c r="AV2398" s="13" t="s">
        <v>85</v>
      </c>
      <c r="AW2398" s="13" t="s">
        <v>34</v>
      </c>
      <c r="AX2398" s="13" t="s">
        <v>76</v>
      </c>
      <c r="AY2398" s="161" t="s">
        <v>191</v>
      </c>
    </row>
    <row r="2399" spans="2:65" s="15" customFormat="1">
      <c r="B2399" s="174"/>
      <c r="D2399" s="154" t="s">
        <v>205</v>
      </c>
      <c r="E2399" s="175" t="s">
        <v>1</v>
      </c>
      <c r="F2399" s="176" t="s">
        <v>274</v>
      </c>
      <c r="H2399" s="177">
        <v>33.6</v>
      </c>
      <c r="I2399" s="178"/>
      <c r="L2399" s="174"/>
      <c r="M2399" s="179"/>
      <c r="T2399" s="180"/>
      <c r="AT2399" s="175" t="s">
        <v>205</v>
      </c>
      <c r="AU2399" s="175" t="s">
        <v>85</v>
      </c>
      <c r="AV2399" s="15" t="s">
        <v>201</v>
      </c>
      <c r="AW2399" s="15" t="s">
        <v>34</v>
      </c>
      <c r="AX2399" s="15" t="s">
        <v>76</v>
      </c>
      <c r="AY2399" s="175" t="s">
        <v>191</v>
      </c>
    </row>
    <row r="2400" spans="2:65" s="12" customFormat="1">
      <c r="B2400" s="153"/>
      <c r="D2400" s="154" t="s">
        <v>205</v>
      </c>
      <c r="E2400" s="155" t="s">
        <v>1</v>
      </c>
      <c r="F2400" s="156" t="s">
        <v>689</v>
      </c>
      <c r="H2400" s="155" t="s">
        <v>1</v>
      </c>
      <c r="I2400" s="157"/>
      <c r="L2400" s="153"/>
      <c r="M2400" s="158"/>
      <c r="T2400" s="159"/>
      <c r="AT2400" s="155" t="s">
        <v>205</v>
      </c>
      <c r="AU2400" s="155" t="s">
        <v>85</v>
      </c>
      <c r="AV2400" s="12" t="s">
        <v>83</v>
      </c>
      <c r="AW2400" s="12" t="s">
        <v>34</v>
      </c>
      <c r="AX2400" s="12" t="s">
        <v>76</v>
      </c>
      <c r="AY2400" s="155" t="s">
        <v>191</v>
      </c>
    </row>
    <row r="2401" spans="2:65" s="13" customFormat="1">
      <c r="B2401" s="160"/>
      <c r="D2401" s="154" t="s">
        <v>205</v>
      </c>
      <c r="E2401" s="161" t="s">
        <v>1</v>
      </c>
      <c r="F2401" s="162" t="s">
        <v>2213</v>
      </c>
      <c r="H2401" s="163">
        <v>4.4000000000000004</v>
      </c>
      <c r="I2401" s="164"/>
      <c r="L2401" s="160"/>
      <c r="M2401" s="165"/>
      <c r="T2401" s="166"/>
      <c r="AT2401" s="161" t="s">
        <v>205</v>
      </c>
      <c r="AU2401" s="161" t="s">
        <v>85</v>
      </c>
      <c r="AV2401" s="13" t="s">
        <v>85</v>
      </c>
      <c r="AW2401" s="13" t="s">
        <v>34</v>
      </c>
      <c r="AX2401" s="13" t="s">
        <v>76</v>
      </c>
      <c r="AY2401" s="161" t="s">
        <v>191</v>
      </c>
    </row>
    <row r="2402" spans="2:65" s="13" customFormat="1">
      <c r="B2402" s="160"/>
      <c r="D2402" s="154" t="s">
        <v>205</v>
      </c>
      <c r="E2402" s="161" t="s">
        <v>1</v>
      </c>
      <c r="F2402" s="162" t="s">
        <v>2214</v>
      </c>
      <c r="H2402" s="163">
        <v>6.05</v>
      </c>
      <c r="I2402" s="164"/>
      <c r="L2402" s="160"/>
      <c r="M2402" s="165"/>
      <c r="T2402" s="166"/>
      <c r="AT2402" s="161" t="s">
        <v>205</v>
      </c>
      <c r="AU2402" s="161" t="s">
        <v>85</v>
      </c>
      <c r="AV2402" s="13" t="s">
        <v>85</v>
      </c>
      <c r="AW2402" s="13" t="s">
        <v>34</v>
      </c>
      <c r="AX2402" s="13" t="s">
        <v>76</v>
      </c>
      <c r="AY2402" s="161" t="s">
        <v>191</v>
      </c>
    </row>
    <row r="2403" spans="2:65" s="15" customFormat="1">
      <c r="B2403" s="174"/>
      <c r="D2403" s="154" t="s">
        <v>205</v>
      </c>
      <c r="E2403" s="175" t="s">
        <v>1</v>
      </c>
      <c r="F2403" s="176" t="s">
        <v>274</v>
      </c>
      <c r="H2403" s="177">
        <v>10.45</v>
      </c>
      <c r="I2403" s="178"/>
      <c r="L2403" s="174"/>
      <c r="M2403" s="179"/>
      <c r="T2403" s="180"/>
      <c r="AT2403" s="175" t="s">
        <v>205</v>
      </c>
      <c r="AU2403" s="175" t="s">
        <v>85</v>
      </c>
      <c r="AV2403" s="15" t="s">
        <v>201</v>
      </c>
      <c r="AW2403" s="15" t="s">
        <v>34</v>
      </c>
      <c r="AX2403" s="15" t="s">
        <v>76</v>
      </c>
      <c r="AY2403" s="175" t="s">
        <v>191</v>
      </c>
    </row>
    <row r="2404" spans="2:65" s="14" customFormat="1">
      <c r="B2404" s="167"/>
      <c r="D2404" s="154" t="s">
        <v>205</v>
      </c>
      <c r="E2404" s="168" t="s">
        <v>1</v>
      </c>
      <c r="F2404" s="169" t="s">
        <v>217</v>
      </c>
      <c r="H2404" s="170">
        <v>69.08</v>
      </c>
      <c r="I2404" s="171"/>
      <c r="L2404" s="167"/>
      <c r="M2404" s="172"/>
      <c r="T2404" s="173"/>
      <c r="AT2404" s="168" t="s">
        <v>205</v>
      </c>
      <c r="AU2404" s="168" t="s">
        <v>85</v>
      </c>
      <c r="AV2404" s="14" t="s">
        <v>200</v>
      </c>
      <c r="AW2404" s="14" t="s">
        <v>34</v>
      </c>
      <c r="AX2404" s="14" t="s">
        <v>83</v>
      </c>
      <c r="AY2404" s="168" t="s">
        <v>191</v>
      </c>
    </row>
    <row r="2405" spans="2:65" s="13" customFormat="1">
      <c r="B2405" s="160"/>
      <c r="D2405" s="154" t="s">
        <v>205</v>
      </c>
      <c r="F2405" s="162" t="s">
        <v>2215</v>
      </c>
      <c r="H2405" s="163">
        <v>70.462000000000003</v>
      </c>
      <c r="I2405" s="164"/>
      <c r="L2405" s="160"/>
      <c r="M2405" s="165"/>
      <c r="T2405" s="166"/>
      <c r="AT2405" s="161" t="s">
        <v>205</v>
      </c>
      <c r="AU2405" s="161" t="s">
        <v>85</v>
      </c>
      <c r="AV2405" s="13" t="s">
        <v>85</v>
      </c>
      <c r="AW2405" s="13" t="s">
        <v>4</v>
      </c>
      <c r="AX2405" s="13" t="s">
        <v>83</v>
      </c>
      <c r="AY2405" s="161" t="s">
        <v>191</v>
      </c>
    </row>
    <row r="2406" spans="2:65" s="1" customFormat="1" ht="16.5" customHeight="1">
      <c r="B2406" s="32"/>
      <c r="C2406" s="181" t="s">
        <v>2216</v>
      </c>
      <c r="D2406" s="181" t="s">
        <v>388</v>
      </c>
      <c r="E2406" s="182" t="s">
        <v>2217</v>
      </c>
      <c r="F2406" s="183" t="s">
        <v>2218</v>
      </c>
      <c r="G2406" s="184" t="s">
        <v>403</v>
      </c>
      <c r="H2406" s="185">
        <v>70.462000000000003</v>
      </c>
      <c r="I2406" s="186"/>
      <c r="J2406" s="187">
        <f>ROUND(I2406*H2406,2)</f>
        <v>0</v>
      </c>
      <c r="K2406" s="183" t="s">
        <v>199</v>
      </c>
      <c r="L2406" s="188"/>
      <c r="M2406" s="189" t="s">
        <v>1</v>
      </c>
      <c r="N2406" s="190" t="s">
        <v>41</v>
      </c>
      <c r="P2406" s="145">
        <f>O2406*H2406</f>
        <v>0</v>
      </c>
      <c r="Q2406" s="145">
        <v>2.7E-4</v>
      </c>
      <c r="R2406" s="145">
        <f>Q2406*H2406</f>
        <v>1.9024740000000002E-2</v>
      </c>
      <c r="S2406" s="145">
        <v>0</v>
      </c>
      <c r="T2406" s="146">
        <f>S2406*H2406</f>
        <v>0</v>
      </c>
      <c r="AR2406" s="147" t="s">
        <v>414</v>
      </c>
      <c r="AT2406" s="147" t="s">
        <v>388</v>
      </c>
      <c r="AU2406" s="147" t="s">
        <v>85</v>
      </c>
      <c r="AY2406" s="17" t="s">
        <v>191</v>
      </c>
      <c r="BE2406" s="148">
        <f>IF(N2406="základní",J2406,0)</f>
        <v>0</v>
      </c>
      <c r="BF2406" s="148">
        <f>IF(N2406="snížená",J2406,0)</f>
        <v>0</v>
      </c>
      <c r="BG2406" s="148">
        <f>IF(N2406="zákl. přenesená",J2406,0)</f>
        <v>0</v>
      </c>
      <c r="BH2406" s="148">
        <f>IF(N2406="sníž. přenesená",J2406,0)</f>
        <v>0</v>
      </c>
      <c r="BI2406" s="148">
        <f>IF(N2406="nulová",J2406,0)</f>
        <v>0</v>
      </c>
      <c r="BJ2406" s="17" t="s">
        <v>83</v>
      </c>
      <c r="BK2406" s="148">
        <f>ROUND(I2406*H2406,2)</f>
        <v>0</v>
      </c>
      <c r="BL2406" s="17" t="s">
        <v>224</v>
      </c>
      <c r="BM2406" s="147" t="s">
        <v>2219</v>
      </c>
    </row>
    <row r="2407" spans="2:65" s="12" customFormat="1">
      <c r="B2407" s="153"/>
      <c r="D2407" s="154" t="s">
        <v>205</v>
      </c>
      <c r="E2407" s="155" t="s">
        <v>1</v>
      </c>
      <c r="F2407" s="156" t="s">
        <v>470</v>
      </c>
      <c r="H2407" s="155" t="s">
        <v>1</v>
      </c>
      <c r="I2407" s="157"/>
      <c r="L2407" s="153"/>
      <c r="M2407" s="158"/>
      <c r="T2407" s="159"/>
      <c r="AT2407" s="155" t="s">
        <v>205</v>
      </c>
      <c r="AU2407" s="155" t="s">
        <v>85</v>
      </c>
      <c r="AV2407" s="12" t="s">
        <v>83</v>
      </c>
      <c r="AW2407" s="12" t="s">
        <v>34</v>
      </c>
      <c r="AX2407" s="12" t="s">
        <v>76</v>
      </c>
      <c r="AY2407" s="155" t="s">
        <v>191</v>
      </c>
    </row>
    <row r="2408" spans="2:65" s="12" customFormat="1">
      <c r="B2408" s="153"/>
      <c r="D2408" s="154" t="s">
        <v>205</v>
      </c>
      <c r="E2408" s="155" t="s">
        <v>1</v>
      </c>
      <c r="F2408" s="156" t="s">
        <v>2156</v>
      </c>
      <c r="H2408" s="155" t="s">
        <v>1</v>
      </c>
      <c r="I2408" s="157"/>
      <c r="L2408" s="153"/>
      <c r="M2408" s="158"/>
      <c r="T2408" s="159"/>
      <c r="AT2408" s="155" t="s">
        <v>205</v>
      </c>
      <c r="AU2408" s="155" t="s">
        <v>85</v>
      </c>
      <c r="AV2408" s="12" t="s">
        <v>83</v>
      </c>
      <c r="AW2408" s="12" t="s">
        <v>34</v>
      </c>
      <c r="AX2408" s="12" t="s">
        <v>76</v>
      </c>
      <c r="AY2408" s="155" t="s">
        <v>191</v>
      </c>
    </row>
    <row r="2409" spans="2:65" s="12" customFormat="1">
      <c r="B2409" s="153"/>
      <c r="D2409" s="154" t="s">
        <v>205</v>
      </c>
      <c r="E2409" s="155" t="s">
        <v>1</v>
      </c>
      <c r="F2409" s="156" t="s">
        <v>208</v>
      </c>
      <c r="H2409" s="155" t="s">
        <v>1</v>
      </c>
      <c r="I2409" s="157"/>
      <c r="L2409" s="153"/>
      <c r="M2409" s="158"/>
      <c r="T2409" s="159"/>
      <c r="AT2409" s="155" t="s">
        <v>205</v>
      </c>
      <c r="AU2409" s="155" t="s">
        <v>85</v>
      </c>
      <c r="AV2409" s="12" t="s">
        <v>83</v>
      </c>
      <c r="AW2409" s="12" t="s">
        <v>34</v>
      </c>
      <c r="AX2409" s="12" t="s">
        <v>76</v>
      </c>
      <c r="AY2409" s="155" t="s">
        <v>191</v>
      </c>
    </row>
    <row r="2410" spans="2:65" s="12" customFormat="1">
      <c r="B2410" s="153"/>
      <c r="D2410" s="154" t="s">
        <v>205</v>
      </c>
      <c r="E2410" s="155" t="s">
        <v>1</v>
      </c>
      <c r="F2410" s="156" t="s">
        <v>2220</v>
      </c>
      <c r="H2410" s="155" t="s">
        <v>1</v>
      </c>
      <c r="I2410" s="157"/>
      <c r="L2410" s="153"/>
      <c r="M2410" s="158"/>
      <c r="T2410" s="159"/>
      <c r="AT2410" s="155" t="s">
        <v>205</v>
      </c>
      <c r="AU2410" s="155" t="s">
        <v>85</v>
      </c>
      <c r="AV2410" s="12" t="s">
        <v>83</v>
      </c>
      <c r="AW2410" s="12" t="s">
        <v>34</v>
      </c>
      <c r="AX2410" s="12" t="s">
        <v>76</v>
      </c>
      <c r="AY2410" s="155" t="s">
        <v>191</v>
      </c>
    </row>
    <row r="2411" spans="2:65" s="12" customFormat="1">
      <c r="B2411" s="153"/>
      <c r="D2411" s="154" t="s">
        <v>205</v>
      </c>
      <c r="E2411" s="155" t="s">
        <v>1</v>
      </c>
      <c r="F2411" s="156" t="s">
        <v>208</v>
      </c>
      <c r="H2411" s="155" t="s">
        <v>1</v>
      </c>
      <c r="I2411" s="157"/>
      <c r="L2411" s="153"/>
      <c r="M2411" s="158"/>
      <c r="T2411" s="159"/>
      <c r="AT2411" s="155" t="s">
        <v>205</v>
      </c>
      <c r="AU2411" s="155" t="s">
        <v>85</v>
      </c>
      <c r="AV2411" s="12" t="s">
        <v>83</v>
      </c>
      <c r="AW2411" s="12" t="s">
        <v>34</v>
      </c>
      <c r="AX2411" s="12" t="s">
        <v>76</v>
      </c>
      <c r="AY2411" s="155" t="s">
        <v>191</v>
      </c>
    </row>
    <row r="2412" spans="2:65" s="12" customFormat="1">
      <c r="B2412" s="153"/>
      <c r="D2412" s="154" t="s">
        <v>205</v>
      </c>
      <c r="E2412" s="155" t="s">
        <v>1</v>
      </c>
      <c r="F2412" s="156" t="s">
        <v>681</v>
      </c>
      <c r="H2412" s="155" t="s">
        <v>1</v>
      </c>
      <c r="I2412" s="157"/>
      <c r="L2412" s="153"/>
      <c r="M2412" s="158"/>
      <c r="T2412" s="159"/>
      <c r="AT2412" s="155" t="s">
        <v>205</v>
      </c>
      <c r="AU2412" s="155" t="s">
        <v>85</v>
      </c>
      <c r="AV2412" s="12" t="s">
        <v>83</v>
      </c>
      <c r="AW2412" s="12" t="s">
        <v>34</v>
      </c>
      <c r="AX2412" s="12" t="s">
        <v>76</v>
      </c>
      <c r="AY2412" s="155" t="s">
        <v>191</v>
      </c>
    </row>
    <row r="2413" spans="2:65" s="13" customFormat="1">
      <c r="B2413" s="160"/>
      <c r="D2413" s="154" t="s">
        <v>205</v>
      </c>
      <c r="E2413" s="161" t="s">
        <v>1</v>
      </c>
      <c r="F2413" s="162" t="s">
        <v>722</v>
      </c>
      <c r="H2413" s="163">
        <v>13.59</v>
      </c>
      <c r="I2413" s="164"/>
      <c r="L2413" s="160"/>
      <c r="M2413" s="165"/>
      <c r="T2413" s="166"/>
      <c r="AT2413" s="161" t="s">
        <v>205</v>
      </c>
      <c r="AU2413" s="161" t="s">
        <v>85</v>
      </c>
      <c r="AV2413" s="13" t="s">
        <v>85</v>
      </c>
      <c r="AW2413" s="13" t="s">
        <v>34</v>
      </c>
      <c r="AX2413" s="13" t="s">
        <v>76</v>
      </c>
      <c r="AY2413" s="161" t="s">
        <v>191</v>
      </c>
    </row>
    <row r="2414" spans="2:65" s="13" customFormat="1">
      <c r="B2414" s="160"/>
      <c r="D2414" s="154" t="s">
        <v>205</v>
      </c>
      <c r="E2414" s="161" t="s">
        <v>1</v>
      </c>
      <c r="F2414" s="162" t="s">
        <v>723</v>
      </c>
      <c r="H2414" s="163">
        <v>11.44</v>
      </c>
      <c r="I2414" s="164"/>
      <c r="L2414" s="160"/>
      <c r="M2414" s="165"/>
      <c r="T2414" s="166"/>
      <c r="AT2414" s="161" t="s">
        <v>205</v>
      </c>
      <c r="AU2414" s="161" t="s">
        <v>85</v>
      </c>
      <c r="AV2414" s="13" t="s">
        <v>85</v>
      </c>
      <c r="AW2414" s="13" t="s">
        <v>34</v>
      </c>
      <c r="AX2414" s="13" t="s">
        <v>76</v>
      </c>
      <c r="AY2414" s="161" t="s">
        <v>191</v>
      </c>
    </row>
    <row r="2415" spans="2:65" s="15" customFormat="1">
      <c r="B2415" s="174"/>
      <c r="D2415" s="154" t="s">
        <v>205</v>
      </c>
      <c r="E2415" s="175" t="s">
        <v>1</v>
      </c>
      <c r="F2415" s="176" t="s">
        <v>274</v>
      </c>
      <c r="H2415" s="177">
        <v>25.03</v>
      </c>
      <c r="I2415" s="178"/>
      <c r="L2415" s="174"/>
      <c r="M2415" s="179"/>
      <c r="T2415" s="180"/>
      <c r="AT2415" s="175" t="s">
        <v>205</v>
      </c>
      <c r="AU2415" s="175" t="s">
        <v>85</v>
      </c>
      <c r="AV2415" s="15" t="s">
        <v>201</v>
      </c>
      <c r="AW2415" s="15" t="s">
        <v>34</v>
      </c>
      <c r="AX2415" s="15" t="s">
        <v>76</v>
      </c>
      <c r="AY2415" s="175" t="s">
        <v>191</v>
      </c>
    </row>
    <row r="2416" spans="2:65" s="12" customFormat="1">
      <c r="B2416" s="153"/>
      <c r="D2416" s="154" t="s">
        <v>205</v>
      </c>
      <c r="E2416" s="155" t="s">
        <v>1</v>
      </c>
      <c r="F2416" s="156" t="s">
        <v>684</v>
      </c>
      <c r="H2416" s="155" t="s">
        <v>1</v>
      </c>
      <c r="I2416" s="157"/>
      <c r="L2416" s="153"/>
      <c r="M2416" s="158"/>
      <c r="T2416" s="159"/>
      <c r="AT2416" s="155" t="s">
        <v>205</v>
      </c>
      <c r="AU2416" s="155" t="s">
        <v>85</v>
      </c>
      <c r="AV2416" s="12" t="s">
        <v>83</v>
      </c>
      <c r="AW2416" s="12" t="s">
        <v>34</v>
      </c>
      <c r="AX2416" s="12" t="s">
        <v>76</v>
      </c>
      <c r="AY2416" s="155" t="s">
        <v>191</v>
      </c>
    </row>
    <row r="2417" spans="2:65" s="13" customFormat="1">
      <c r="B2417" s="160"/>
      <c r="D2417" s="154" t="s">
        <v>205</v>
      </c>
      <c r="E2417" s="161" t="s">
        <v>1</v>
      </c>
      <c r="F2417" s="162" t="s">
        <v>724</v>
      </c>
      <c r="H2417" s="163">
        <v>20.41</v>
      </c>
      <c r="I2417" s="164"/>
      <c r="L2417" s="160"/>
      <c r="M2417" s="165"/>
      <c r="T2417" s="166"/>
      <c r="AT2417" s="161" t="s">
        <v>205</v>
      </c>
      <c r="AU2417" s="161" t="s">
        <v>85</v>
      </c>
      <c r="AV2417" s="13" t="s">
        <v>85</v>
      </c>
      <c r="AW2417" s="13" t="s">
        <v>34</v>
      </c>
      <c r="AX2417" s="13" t="s">
        <v>76</v>
      </c>
      <c r="AY2417" s="161" t="s">
        <v>191</v>
      </c>
    </row>
    <row r="2418" spans="2:65" s="13" customFormat="1">
      <c r="B2418" s="160"/>
      <c r="D2418" s="154" t="s">
        <v>205</v>
      </c>
      <c r="E2418" s="161" t="s">
        <v>1</v>
      </c>
      <c r="F2418" s="162" t="s">
        <v>725</v>
      </c>
      <c r="H2418" s="163">
        <v>13.19</v>
      </c>
      <c r="I2418" s="164"/>
      <c r="L2418" s="160"/>
      <c r="M2418" s="165"/>
      <c r="T2418" s="166"/>
      <c r="AT2418" s="161" t="s">
        <v>205</v>
      </c>
      <c r="AU2418" s="161" t="s">
        <v>85</v>
      </c>
      <c r="AV2418" s="13" t="s">
        <v>85</v>
      </c>
      <c r="AW2418" s="13" t="s">
        <v>34</v>
      </c>
      <c r="AX2418" s="13" t="s">
        <v>76</v>
      </c>
      <c r="AY2418" s="161" t="s">
        <v>191</v>
      </c>
    </row>
    <row r="2419" spans="2:65" s="15" customFormat="1">
      <c r="B2419" s="174"/>
      <c r="D2419" s="154" t="s">
        <v>205</v>
      </c>
      <c r="E2419" s="175" t="s">
        <v>1</v>
      </c>
      <c r="F2419" s="176" t="s">
        <v>274</v>
      </c>
      <c r="H2419" s="177">
        <v>33.6</v>
      </c>
      <c r="I2419" s="178"/>
      <c r="L2419" s="174"/>
      <c r="M2419" s="179"/>
      <c r="T2419" s="180"/>
      <c r="AT2419" s="175" t="s">
        <v>205</v>
      </c>
      <c r="AU2419" s="175" t="s">
        <v>85</v>
      </c>
      <c r="AV2419" s="15" t="s">
        <v>201</v>
      </c>
      <c r="AW2419" s="15" t="s">
        <v>34</v>
      </c>
      <c r="AX2419" s="15" t="s">
        <v>76</v>
      </c>
      <c r="AY2419" s="175" t="s">
        <v>191</v>
      </c>
    </row>
    <row r="2420" spans="2:65" s="12" customFormat="1">
      <c r="B2420" s="153"/>
      <c r="D2420" s="154" t="s">
        <v>205</v>
      </c>
      <c r="E2420" s="155" t="s">
        <v>1</v>
      </c>
      <c r="F2420" s="156" t="s">
        <v>689</v>
      </c>
      <c r="H2420" s="155" t="s">
        <v>1</v>
      </c>
      <c r="I2420" s="157"/>
      <c r="L2420" s="153"/>
      <c r="M2420" s="158"/>
      <c r="T2420" s="159"/>
      <c r="AT2420" s="155" t="s">
        <v>205</v>
      </c>
      <c r="AU2420" s="155" t="s">
        <v>85</v>
      </c>
      <c r="AV2420" s="12" t="s">
        <v>83</v>
      </c>
      <c r="AW2420" s="12" t="s">
        <v>34</v>
      </c>
      <c r="AX2420" s="12" t="s">
        <v>76</v>
      </c>
      <c r="AY2420" s="155" t="s">
        <v>191</v>
      </c>
    </row>
    <row r="2421" spans="2:65" s="13" customFormat="1">
      <c r="B2421" s="160"/>
      <c r="D2421" s="154" t="s">
        <v>205</v>
      </c>
      <c r="E2421" s="161" t="s">
        <v>1</v>
      </c>
      <c r="F2421" s="162" t="s">
        <v>2213</v>
      </c>
      <c r="H2421" s="163">
        <v>4.4000000000000004</v>
      </c>
      <c r="I2421" s="164"/>
      <c r="L2421" s="160"/>
      <c r="M2421" s="165"/>
      <c r="T2421" s="166"/>
      <c r="AT2421" s="161" t="s">
        <v>205</v>
      </c>
      <c r="AU2421" s="161" t="s">
        <v>85</v>
      </c>
      <c r="AV2421" s="13" t="s">
        <v>85</v>
      </c>
      <c r="AW2421" s="13" t="s">
        <v>34</v>
      </c>
      <c r="AX2421" s="13" t="s">
        <v>76</v>
      </c>
      <c r="AY2421" s="161" t="s">
        <v>191</v>
      </c>
    </row>
    <row r="2422" spans="2:65" s="13" customFormat="1">
      <c r="B2422" s="160"/>
      <c r="D2422" s="154" t="s">
        <v>205</v>
      </c>
      <c r="E2422" s="161" t="s">
        <v>1</v>
      </c>
      <c r="F2422" s="162" t="s">
        <v>2214</v>
      </c>
      <c r="H2422" s="163">
        <v>6.05</v>
      </c>
      <c r="I2422" s="164"/>
      <c r="L2422" s="160"/>
      <c r="M2422" s="165"/>
      <c r="T2422" s="166"/>
      <c r="AT2422" s="161" t="s">
        <v>205</v>
      </c>
      <c r="AU2422" s="161" t="s">
        <v>85</v>
      </c>
      <c r="AV2422" s="13" t="s">
        <v>85</v>
      </c>
      <c r="AW2422" s="13" t="s">
        <v>34</v>
      </c>
      <c r="AX2422" s="13" t="s">
        <v>76</v>
      </c>
      <c r="AY2422" s="161" t="s">
        <v>191</v>
      </c>
    </row>
    <row r="2423" spans="2:65" s="15" customFormat="1">
      <c r="B2423" s="174"/>
      <c r="D2423" s="154" t="s">
        <v>205</v>
      </c>
      <c r="E2423" s="175" t="s">
        <v>1</v>
      </c>
      <c r="F2423" s="176" t="s">
        <v>274</v>
      </c>
      <c r="H2423" s="177">
        <v>10.45</v>
      </c>
      <c r="I2423" s="178"/>
      <c r="L2423" s="174"/>
      <c r="M2423" s="179"/>
      <c r="T2423" s="180"/>
      <c r="AT2423" s="175" t="s">
        <v>205</v>
      </c>
      <c r="AU2423" s="175" t="s">
        <v>85</v>
      </c>
      <c r="AV2423" s="15" t="s">
        <v>201</v>
      </c>
      <c r="AW2423" s="15" t="s">
        <v>34</v>
      </c>
      <c r="AX2423" s="15" t="s">
        <v>76</v>
      </c>
      <c r="AY2423" s="175" t="s">
        <v>191</v>
      </c>
    </row>
    <row r="2424" spans="2:65" s="14" customFormat="1">
      <c r="B2424" s="167"/>
      <c r="D2424" s="154" t="s">
        <v>205</v>
      </c>
      <c r="E2424" s="168" t="s">
        <v>1</v>
      </c>
      <c r="F2424" s="169" t="s">
        <v>217</v>
      </c>
      <c r="H2424" s="170">
        <v>69.08</v>
      </c>
      <c r="I2424" s="171"/>
      <c r="L2424" s="167"/>
      <c r="M2424" s="172"/>
      <c r="T2424" s="173"/>
      <c r="AT2424" s="168" t="s">
        <v>205</v>
      </c>
      <c r="AU2424" s="168" t="s">
        <v>85</v>
      </c>
      <c r="AV2424" s="14" t="s">
        <v>200</v>
      </c>
      <c r="AW2424" s="14" t="s">
        <v>34</v>
      </c>
      <c r="AX2424" s="14" t="s">
        <v>83</v>
      </c>
      <c r="AY2424" s="168" t="s">
        <v>191</v>
      </c>
    </row>
    <row r="2425" spans="2:65" s="13" customFormat="1">
      <c r="B2425" s="160"/>
      <c r="D2425" s="154" t="s">
        <v>205</v>
      </c>
      <c r="F2425" s="162" t="s">
        <v>2215</v>
      </c>
      <c r="H2425" s="163">
        <v>70.462000000000003</v>
      </c>
      <c r="I2425" s="164"/>
      <c r="L2425" s="160"/>
      <c r="M2425" s="165"/>
      <c r="T2425" s="166"/>
      <c r="AT2425" s="161" t="s">
        <v>205</v>
      </c>
      <c r="AU2425" s="161" t="s">
        <v>85</v>
      </c>
      <c r="AV2425" s="13" t="s">
        <v>85</v>
      </c>
      <c r="AW2425" s="13" t="s">
        <v>4</v>
      </c>
      <c r="AX2425" s="13" t="s">
        <v>83</v>
      </c>
      <c r="AY2425" s="161" t="s">
        <v>191</v>
      </c>
    </row>
    <row r="2426" spans="2:65" s="1" customFormat="1" ht="16.5" customHeight="1">
      <c r="B2426" s="32"/>
      <c r="C2426" s="181" t="s">
        <v>2221</v>
      </c>
      <c r="D2426" s="181" t="s">
        <v>388</v>
      </c>
      <c r="E2426" s="182" t="s">
        <v>2222</v>
      </c>
      <c r="F2426" s="183" t="s">
        <v>2223</v>
      </c>
      <c r="G2426" s="184" t="s">
        <v>403</v>
      </c>
      <c r="H2426" s="185">
        <v>93.605000000000004</v>
      </c>
      <c r="I2426" s="186"/>
      <c r="J2426" s="187">
        <f>ROUND(I2426*H2426,2)</f>
        <v>0</v>
      </c>
      <c r="K2426" s="183" t="s">
        <v>1</v>
      </c>
      <c r="L2426" s="188"/>
      <c r="M2426" s="189" t="s">
        <v>1</v>
      </c>
      <c r="N2426" s="190" t="s">
        <v>41</v>
      </c>
      <c r="P2426" s="145">
        <f>O2426*H2426</f>
        <v>0</v>
      </c>
      <c r="Q2426" s="145">
        <v>2.7E-4</v>
      </c>
      <c r="R2426" s="145">
        <f>Q2426*H2426</f>
        <v>2.527335E-2</v>
      </c>
      <c r="S2426" s="145">
        <v>0</v>
      </c>
      <c r="T2426" s="146">
        <f>S2426*H2426</f>
        <v>0</v>
      </c>
      <c r="AR2426" s="147" t="s">
        <v>414</v>
      </c>
      <c r="AT2426" s="147" t="s">
        <v>388</v>
      </c>
      <c r="AU2426" s="147" t="s">
        <v>85</v>
      </c>
      <c r="AY2426" s="17" t="s">
        <v>191</v>
      </c>
      <c r="BE2426" s="148">
        <f>IF(N2426="základní",J2426,0)</f>
        <v>0</v>
      </c>
      <c r="BF2426" s="148">
        <f>IF(N2426="snížená",J2426,0)</f>
        <v>0</v>
      </c>
      <c r="BG2426" s="148">
        <f>IF(N2426="zákl. přenesená",J2426,0)</f>
        <v>0</v>
      </c>
      <c r="BH2426" s="148">
        <f>IF(N2426="sníž. přenesená",J2426,0)</f>
        <v>0</v>
      </c>
      <c r="BI2426" s="148">
        <f>IF(N2426="nulová",J2426,0)</f>
        <v>0</v>
      </c>
      <c r="BJ2426" s="17" t="s">
        <v>83</v>
      </c>
      <c r="BK2426" s="148">
        <f>ROUND(I2426*H2426,2)</f>
        <v>0</v>
      </c>
      <c r="BL2426" s="17" t="s">
        <v>224</v>
      </c>
      <c r="BM2426" s="147" t="s">
        <v>2224</v>
      </c>
    </row>
    <row r="2427" spans="2:65" s="12" customFormat="1">
      <c r="B2427" s="153"/>
      <c r="D2427" s="154" t="s">
        <v>205</v>
      </c>
      <c r="E2427" s="155" t="s">
        <v>1</v>
      </c>
      <c r="F2427" s="156" t="s">
        <v>470</v>
      </c>
      <c r="H2427" s="155" t="s">
        <v>1</v>
      </c>
      <c r="I2427" s="157"/>
      <c r="L2427" s="153"/>
      <c r="M2427" s="158"/>
      <c r="T2427" s="159"/>
      <c r="AT2427" s="155" t="s">
        <v>205</v>
      </c>
      <c r="AU2427" s="155" t="s">
        <v>85</v>
      </c>
      <c r="AV2427" s="12" t="s">
        <v>83</v>
      </c>
      <c r="AW2427" s="12" t="s">
        <v>34</v>
      </c>
      <c r="AX2427" s="12" t="s">
        <v>76</v>
      </c>
      <c r="AY2427" s="155" t="s">
        <v>191</v>
      </c>
    </row>
    <row r="2428" spans="2:65" s="12" customFormat="1">
      <c r="B2428" s="153"/>
      <c r="D2428" s="154" t="s">
        <v>205</v>
      </c>
      <c r="E2428" s="155" t="s">
        <v>1</v>
      </c>
      <c r="F2428" s="156" t="s">
        <v>2156</v>
      </c>
      <c r="H2428" s="155" t="s">
        <v>1</v>
      </c>
      <c r="I2428" s="157"/>
      <c r="L2428" s="153"/>
      <c r="M2428" s="158"/>
      <c r="T2428" s="159"/>
      <c r="AT2428" s="155" t="s">
        <v>205</v>
      </c>
      <c r="AU2428" s="155" t="s">
        <v>85</v>
      </c>
      <c r="AV2428" s="12" t="s">
        <v>83</v>
      </c>
      <c r="AW2428" s="12" t="s">
        <v>34</v>
      </c>
      <c r="AX2428" s="12" t="s">
        <v>76</v>
      </c>
      <c r="AY2428" s="155" t="s">
        <v>191</v>
      </c>
    </row>
    <row r="2429" spans="2:65" s="12" customFormat="1">
      <c r="B2429" s="153"/>
      <c r="D2429" s="154" t="s">
        <v>205</v>
      </c>
      <c r="E2429" s="155" t="s">
        <v>1</v>
      </c>
      <c r="F2429" s="156" t="s">
        <v>208</v>
      </c>
      <c r="H2429" s="155" t="s">
        <v>1</v>
      </c>
      <c r="I2429" s="157"/>
      <c r="L2429" s="153"/>
      <c r="M2429" s="158"/>
      <c r="T2429" s="159"/>
      <c r="AT2429" s="155" t="s">
        <v>205</v>
      </c>
      <c r="AU2429" s="155" t="s">
        <v>85</v>
      </c>
      <c r="AV2429" s="12" t="s">
        <v>83</v>
      </c>
      <c r="AW2429" s="12" t="s">
        <v>34</v>
      </c>
      <c r="AX2429" s="12" t="s">
        <v>76</v>
      </c>
      <c r="AY2429" s="155" t="s">
        <v>191</v>
      </c>
    </row>
    <row r="2430" spans="2:65" s="12" customFormat="1">
      <c r="B2430" s="153"/>
      <c r="D2430" s="154" t="s">
        <v>205</v>
      </c>
      <c r="E2430" s="155" t="s">
        <v>1</v>
      </c>
      <c r="F2430" s="156" t="s">
        <v>704</v>
      </c>
      <c r="H2430" s="155" t="s">
        <v>1</v>
      </c>
      <c r="I2430" s="157"/>
      <c r="L2430" s="153"/>
      <c r="M2430" s="158"/>
      <c r="T2430" s="159"/>
      <c r="AT2430" s="155" t="s">
        <v>205</v>
      </c>
      <c r="AU2430" s="155" t="s">
        <v>85</v>
      </c>
      <c r="AV2430" s="12" t="s">
        <v>83</v>
      </c>
      <c r="AW2430" s="12" t="s">
        <v>34</v>
      </c>
      <c r="AX2430" s="12" t="s">
        <v>76</v>
      </c>
      <c r="AY2430" s="155" t="s">
        <v>191</v>
      </c>
    </row>
    <row r="2431" spans="2:65" s="13" customFormat="1">
      <c r="B2431" s="160"/>
      <c r="D2431" s="154" t="s">
        <v>205</v>
      </c>
      <c r="E2431" s="161" t="s">
        <v>1</v>
      </c>
      <c r="F2431" s="162" t="s">
        <v>2191</v>
      </c>
      <c r="H2431" s="163">
        <v>5.3</v>
      </c>
      <c r="I2431" s="164"/>
      <c r="L2431" s="160"/>
      <c r="M2431" s="165"/>
      <c r="T2431" s="166"/>
      <c r="AT2431" s="161" t="s">
        <v>205</v>
      </c>
      <c r="AU2431" s="161" t="s">
        <v>85</v>
      </c>
      <c r="AV2431" s="13" t="s">
        <v>85</v>
      </c>
      <c r="AW2431" s="13" t="s">
        <v>34</v>
      </c>
      <c r="AX2431" s="13" t="s">
        <v>76</v>
      </c>
      <c r="AY2431" s="161" t="s">
        <v>191</v>
      </c>
    </row>
    <row r="2432" spans="2:65" s="13" customFormat="1">
      <c r="B2432" s="160"/>
      <c r="D2432" s="154" t="s">
        <v>205</v>
      </c>
      <c r="E2432" s="161" t="s">
        <v>1</v>
      </c>
      <c r="F2432" s="162" t="s">
        <v>2192</v>
      </c>
      <c r="H2432" s="163">
        <v>8.4849999999999994</v>
      </c>
      <c r="I2432" s="164"/>
      <c r="L2432" s="160"/>
      <c r="M2432" s="165"/>
      <c r="T2432" s="166"/>
      <c r="AT2432" s="161" t="s">
        <v>205</v>
      </c>
      <c r="AU2432" s="161" t="s">
        <v>85</v>
      </c>
      <c r="AV2432" s="13" t="s">
        <v>85</v>
      </c>
      <c r="AW2432" s="13" t="s">
        <v>34</v>
      </c>
      <c r="AX2432" s="13" t="s">
        <v>76</v>
      </c>
      <c r="AY2432" s="161" t="s">
        <v>191</v>
      </c>
    </row>
    <row r="2433" spans="2:65" s="13" customFormat="1">
      <c r="B2433" s="160"/>
      <c r="D2433" s="154" t="s">
        <v>205</v>
      </c>
      <c r="E2433" s="161" t="s">
        <v>1</v>
      </c>
      <c r="F2433" s="162" t="s">
        <v>2193</v>
      </c>
      <c r="H2433" s="163">
        <v>79.819999999999993</v>
      </c>
      <c r="I2433" s="164"/>
      <c r="L2433" s="160"/>
      <c r="M2433" s="165"/>
      <c r="T2433" s="166"/>
      <c r="AT2433" s="161" t="s">
        <v>205</v>
      </c>
      <c r="AU2433" s="161" t="s">
        <v>85</v>
      </c>
      <c r="AV2433" s="13" t="s">
        <v>85</v>
      </c>
      <c r="AW2433" s="13" t="s">
        <v>34</v>
      </c>
      <c r="AX2433" s="13" t="s">
        <v>76</v>
      </c>
      <c r="AY2433" s="161" t="s">
        <v>191</v>
      </c>
    </row>
    <row r="2434" spans="2:65" s="14" customFormat="1">
      <c r="B2434" s="167"/>
      <c r="D2434" s="154" t="s">
        <v>205</v>
      </c>
      <c r="E2434" s="168" t="s">
        <v>1</v>
      </c>
      <c r="F2434" s="169" t="s">
        <v>217</v>
      </c>
      <c r="H2434" s="170">
        <v>93.605000000000004</v>
      </c>
      <c r="I2434" s="171"/>
      <c r="L2434" s="167"/>
      <c r="M2434" s="172"/>
      <c r="T2434" s="173"/>
      <c r="AT2434" s="168" t="s">
        <v>205</v>
      </c>
      <c r="AU2434" s="168" t="s">
        <v>85</v>
      </c>
      <c r="AV2434" s="14" t="s">
        <v>200</v>
      </c>
      <c r="AW2434" s="14" t="s">
        <v>34</v>
      </c>
      <c r="AX2434" s="14" t="s">
        <v>83</v>
      </c>
      <c r="AY2434" s="168" t="s">
        <v>191</v>
      </c>
    </row>
    <row r="2435" spans="2:65" s="1" customFormat="1" ht="26.45" customHeight="1">
      <c r="B2435" s="32"/>
      <c r="C2435" s="136" t="s">
        <v>2225</v>
      </c>
      <c r="D2435" s="136" t="s">
        <v>195</v>
      </c>
      <c r="E2435" s="137" t="s">
        <v>2226</v>
      </c>
      <c r="F2435" s="138" t="s">
        <v>2227</v>
      </c>
      <c r="G2435" s="139" t="s">
        <v>289</v>
      </c>
      <c r="H2435" s="140">
        <v>298.62299999999999</v>
      </c>
      <c r="I2435" s="141"/>
      <c r="J2435" s="142">
        <f>ROUND(I2435*H2435,2)</f>
        <v>0</v>
      </c>
      <c r="K2435" s="138" t="s">
        <v>199</v>
      </c>
      <c r="L2435" s="32"/>
      <c r="M2435" s="143" t="s">
        <v>1</v>
      </c>
      <c r="N2435" s="144" t="s">
        <v>41</v>
      </c>
      <c r="P2435" s="145">
        <f>O2435*H2435</f>
        <v>0</v>
      </c>
      <c r="Q2435" s="145">
        <v>0</v>
      </c>
      <c r="R2435" s="145">
        <f>Q2435*H2435</f>
        <v>0</v>
      </c>
      <c r="S2435" s="145">
        <v>0</v>
      </c>
      <c r="T2435" s="146">
        <f>S2435*H2435</f>
        <v>0</v>
      </c>
      <c r="AR2435" s="147" t="s">
        <v>224</v>
      </c>
      <c r="AT2435" s="147" t="s">
        <v>195</v>
      </c>
      <c r="AU2435" s="147" t="s">
        <v>85</v>
      </c>
      <c r="AY2435" s="17" t="s">
        <v>191</v>
      </c>
      <c r="BE2435" s="148">
        <f>IF(N2435="základní",J2435,0)</f>
        <v>0</v>
      </c>
      <c r="BF2435" s="148">
        <f>IF(N2435="snížená",J2435,0)</f>
        <v>0</v>
      </c>
      <c r="BG2435" s="148">
        <f>IF(N2435="zákl. přenesená",J2435,0)</f>
        <v>0</v>
      </c>
      <c r="BH2435" s="148">
        <f>IF(N2435="sníž. přenesená",J2435,0)</f>
        <v>0</v>
      </c>
      <c r="BI2435" s="148">
        <f>IF(N2435="nulová",J2435,0)</f>
        <v>0</v>
      </c>
      <c r="BJ2435" s="17" t="s">
        <v>83</v>
      </c>
      <c r="BK2435" s="148">
        <f>ROUND(I2435*H2435,2)</f>
        <v>0</v>
      </c>
      <c r="BL2435" s="17" t="s">
        <v>224</v>
      </c>
      <c r="BM2435" s="147" t="s">
        <v>2228</v>
      </c>
    </row>
    <row r="2436" spans="2:65" s="1" customFormat="1">
      <c r="B2436" s="32"/>
      <c r="D2436" s="149" t="s">
        <v>203</v>
      </c>
      <c r="F2436" s="150" t="s">
        <v>2229</v>
      </c>
      <c r="I2436" s="151"/>
      <c r="L2436" s="32"/>
      <c r="M2436" s="152"/>
      <c r="T2436" s="56"/>
      <c r="AT2436" s="17" t="s">
        <v>203</v>
      </c>
      <c r="AU2436" s="17" t="s">
        <v>85</v>
      </c>
    </row>
    <row r="2437" spans="2:65" s="12" customFormat="1">
      <c r="B2437" s="153"/>
      <c r="D2437" s="154" t="s">
        <v>205</v>
      </c>
      <c r="E2437" s="155" t="s">
        <v>1</v>
      </c>
      <c r="F2437" s="156" t="s">
        <v>347</v>
      </c>
      <c r="H2437" s="155" t="s">
        <v>1</v>
      </c>
      <c r="I2437" s="157"/>
      <c r="L2437" s="153"/>
      <c r="M2437" s="158"/>
      <c r="T2437" s="159"/>
      <c r="AT2437" s="155" t="s">
        <v>205</v>
      </c>
      <c r="AU2437" s="155" t="s">
        <v>85</v>
      </c>
      <c r="AV2437" s="12" t="s">
        <v>83</v>
      </c>
      <c r="AW2437" s="12" t="s">
        <v>34</v>
      </c>
      <c r="AX2437" s="12" t="s">
        <v>76</v>
      </c>
      <c r="AY2437" s="155" t="s">
        <v>191</v>
      </c>
    </row>
    <row r="2438" spans="2:65" s="12" customFormat="1">
      <c r="B2438" s="153"/>
      <c r="D2438" s="154" t="s">
        <v>205</v>
      </c>
      <c r="E2438" s="155" t="s">
        <v>1</v>
      </c>
      <c r="F2438" s="156" t="s">
        <v>208</v>
      </c>
      <c r="H2438" s="155" t="s">
        <v>1</v>
      </c>
      <c r="I2438" s="157"/>
      <c r="L2438" s="153"/>
      <c r="M2438" s="158"/>
      <c r="T2438" s="159"/>
      <c r="AT2438" s="155" t="s">
        <v>205</v>
      </c>
      <c r="AU2438" s="155" t="s">
        <v>85</v>
      </c>
      <c r="AV2438" s="12" t="s">
        <v>83</v>
      </c>
      <c r="AW2438" s="12" t="s">
        <v>34</v>
      </c>
      <c r="AX2438" s="12" t="s">
        <v>76</v>
      </c>
      <c r="AY2438" s="155" t="s">
        <v>191</v>
      </c>
    </row>
    <row r="2439" spans="2:65" s="13" customFormat="1">
      <c r="B2439" s="160"/>
      <c r="D2439" s="154" t="s">
        <v>205</v>
      </c>
      <c r="E2439" s="161" t="s">
        <v>1</v>
      </c>
      <c r="F2439" s="162" t="s">
        <v>2230</v>
      </c>
      <c r="H2439" s="163">
        <v>18.559999999999999</v>
      </c>
      <c r="I2439" s="164"/>
      <c r="L2439" s="160"/>
      <c r="M2439" s="165"/>
      <c r="T2439" s="166"/>
      <c r="AT2439" s="161" t="s">
        <v>205</v>
      </c>
      <c r="AU2439" s="161" t="s">
        <v>85</v>
      </c>
      <c r="AV2439" s="13" t="s">
        <v>85</v>
      </c>
      <c r="AW2439" s="13" t="s">
        <v>34</v>
      </c>
      <c r="AX2439" s="13" t="s">
        <v>76</v>
      </c>
      <c r="AY2439" s="161" t="s">
        <v>191</v>
      </c>
    </row>
    <row r="2440" spans="2:65" s="13" customFormat="1">
      <c r="B2440" s="160"/>
      <c r="D2440" s="154" t="s">
        <v>205</v>
      </c>
      <c r="E2440" s="161" t="s">
        <v>1</v>
      </c>
      <c r="F2440" s="162" t="s">
        <v>2231</v>
      </c>
      <c r="H2440" s="163">
        <v>32.615000000000002</v>
      </c>
      <c r="I2440" s="164"/>
      <c r="L2440" s="160"/>
      <c r="M2440" s="165"/>
      <c r="T2440" s="166"/>
      <c r="AT2440" s="161" t="s">
        <v>205</v>
      </c>
      <c r="AU2440" s="161" t="s">
        <v>85</v>
      </c>
      <c r="AV2440" s="13" t="s">
        <v>85</v>
      </c>
      <c r="AW2440" s="13" t="s">
        <v>34</v>
      </c>
      <c r="AX2440" s="13" t="s">
        <v>76</v>
      </c>
      <c r="AY2440" s="161" t="s">
        <v>191</v>
      </c>
    </row>
    <row r="2441" spans="2:65" s="13" customFormat="1">
      <c r="B2441" s="160"/>
      <c r="D2441" s="154" t="s">
        <v>205</v>
      </c>
      <c r="E2441" s="161" t="s">
        <v>1</v>
      </c>
      <c r="F2441" s="162" t="s">
        <v>2232</v>
      </c>
      <c r="H2441" s="163">
        <v>225.613</v>
      </c>
      <c r="I2441" s="164"/>
      <c r="L2441" s="160"/>
      <c r="M2441" s="165"/>
      <c r="T2441" s="166"/>
      <c r="AT2441" s="161" t="s">
        <v>205</v>
      </c>
      <c r="AU2441" s="161" t="s">
        <v>85</v>
      </c>
      <c r="AV2441" s="13" t="s">
        <v>85</v>
      </c>
      <c r="AW2441" s="13" t="s">
        <v>34</v>
      </c>
      <c r="AX2441" s="13" t="s">
        <v>76</v>
      </c>
      <c r="AY2441" s="161" t="s">
        <v>191</v>
      </c>
    </row>
    <row r="2442" spans="2:65" s="13" customFormat="1">
      <c r="B2442" s="160"/>
      <c r="D2442" s="154" t="s">
        <v>205</v>
      </c>
      <c r="E2442" s="161" t="s">
        <v>1</v>
      </c>
      <c r="F2442" s="162" t="s">
        <v>2233</v>
      </c>
      <c r="H2442" s="163">
        <v>21.835000000000001</v>
      </c>
      <c r="I2442" s="164"/>
      <c r="L2442" s="160"/>
      <c r="M2442" s="165"/>
      <c r="T2442" s="166"/>
      <c r="AT2442" s="161" t="s">
        <v>205</v>
      </c>
      <c r="AU2442" s="161" t="s">
        <v>85</v>
      </c>
      <c r="AV2442" s="13" t="s">
        <v>85</v>
      </c>
      <c r="AW2442" s="13" t="s">
        <v>34</v>
      </c>
      <c r="AX2442" s="13" t="s">
        <v>76</v>
      </c>
      <c r="AY2442" s="161" t="s">
        <v>191</v>
      </c>
    </row>
    <row r="2443" spans="2:65" s="14" customFormat="1">
      <c r="B2443" s="167"/>
      <c r="D2443" s="154" t="s">
        <v>205</v>
      </c>
      <c r="E2443" s="168" t="s">
        <v>1</v>
      </c>
      <c r="F2443" s="169" t="s">
        <v>217</v>
      </c>
      <c r="H2443" s="170">
        <v>298.62299999999999</v>
      </c>
      <c r="I2443" s="171"/>
      <c r="L2443" s="167"/>
      <c r="M2443" s="172"/>
      <c r="T2443" s="173"/>
      <c r="AT2443" s="168" t="s">
        <v>205</v>
      </c>
      <c r="AU2443" s="168" t="s">
        <v>85</v>
      </c>
      <c r="AV2443" s="14" t="s">
        <v>200</v>
      </c>
      <c r="AW2443" s="14" t="s">
        <v>34</v>
      </c>
      <c r="AX2443" s="14" t="s">
        <v>83</v>
      </c>
      <c r="AY2443" s="168" t="s">
        <v>191</v>
      </c>
    </row>
    <row r="2444" spans="2:65" s="1" customFormat="1" ht="16.5" customHeight="1">
      <c r="B2444" s="32"/>
      <c r="C2444" s="136" t="s">
        <v>2234</v>
      </c>
      <c r="D2444" s="136" t="s">
        <v>195</v>
      </c>
      <c r="E2444" s="137" t="s">
        <v>2235</v>
      </c>
      <c r="F2444" s="138" t="s">
        <v>2236</v>
      </c>
      <c r="G2444" s="139" t="s">
        <v>289</v>
      </c>
      <c r="H2444" s="140">
        <v>298.62299999999999</v>
      </c>
      <c r="I2444" s="141"/>
      <c r="J2444" s="142">
        <f>ROUND(I2444*H2444,2)</f>
        <v>0</v>
      </c>
      <c r="K2444" s="138" t="s">
        <v>199</v>
      </c>
      <c r="L2444" s="32"/>
      <c r="M2444" s="143" t="s">
        <v>1</v>
      </c>
      <c r="N2444" s="144" t="s">
        <v>41</v>
      </c>
      <c r="P2444" s="145">
        <f>O2444*H2444</f>
        <v>0</v>
      </c>
      <c r="Q2444" s="145">
        <v>3.0000000000000001E-5</v>
      </c>
      <c r="R2444" s="145">
        <f>Q2444*H2444</f>
        <v>8.9586900000000001E-3</v>
      </c>
      <c r="S2444" s="145">
        <v>0</v>
      </c>
      <c r="T2444" s="146">
        <f>S2444*H2444</f>
        <v>0</v>
      </c>
      <c r="AR2444" s="147" t="s">
        <v>224</v>
      </c>
      <c r="AT2444" s="147" t="s">
        <v>195</v>
      </c>
      <c r="AU2444" s="147" t="s">
        <v>85</v>
      </c>
      <c r="AY2444" s="17" t="s">
        <v>191</v>
      </c>
      <c r="BE2444" s="148">
        <f>IF(N2444="základní",J2444,0)</f>
        <v>0</v>
      </c>
      <c r="BF2444" s="148">
        <f>IF(N2444="snížená",J2444,0)</f>
        <v>0</v>
      </c>
      <c r="BG2444" s="148">
        <f>IF(N2444="zákl. přenesená",J2444,0)</f>
        <v>0</v>
      </c>
      <c r="BH2444" s="148">
        <f>IF(N2444="sníž. přenesená",J2444,0)</f>
        <v>0</v>
      </c>
      <c r="BI2444" s="148">
        <f>IF(N2444="nulová",J2444,0)</f>
        <v>0</v>
      </c>
      <c r="BJ2444" s="17" t="s">
        <v>83</v>
      </c>
      <c r="BK2444" s="148">
        <f>ROUND(I2444*H2444,2)</f>
        <v>0</v>
      </c>
      <c r="BL2444" s="17" t="s">
        <v>224</v>
      </c>
      <c r="BM2444" s="147" t="s">
        <v>2237</v>
      </c>
    </row>
    <row r="2445" spans="2:65" s="1" customFormat="1">
      <c r="B2445" s="32"/>
      <c r="D2445" s="149" t="s">
        <v>203</v>
      </c>
      <c r="F2445" s="150" t="s">
        <v>2238</v>
      </c>
      <c r="I2445" s="151"/>
      <c r="L2445" s="32"/>
      <c r="M2445" s="152"/>
      <c r="T2445" s="56"/>
      <c r="AT2445" s="17" t="s">
        <v>203</v>
      </c>
      <c r="AU2445" s="17" t="s">
        <v>85</v>
      </c>
    </row>
    <row r="2446" spans="2:65" s="1" customFormat="1" ht="26.45" customHeight="1">
      <c r="B2446" s="32"/>
      <c r="C2446" s="136" t="s">
        <v>2239</v>
      </c>
      <c r="D2446" s="136" t="s">
        <v>195</v>
      </c>
      <c r="E2446" s="137" t="s">
        <v>2240</v>
      </c>
      <c r="F2446" s="138" t="s">
        <v>2241</v>
      </c>
      <c r="G2446" s="139" t="s">
        <v>271</v>
      </c>
      <c r="H2446" s="140">
        <v>4.2750000000000004</v>
      </c>
      <c r="I2446" s="141"/>
      <c r="J2446" s="142">
        <f>ROUND(I2446*H2446,2)</f>
        <v>0</v>
      </c>
      <c r="K2446" s="138" t="s">
        <v>199</v>
      </c>
      <c r="L2446" s="32"/>
      <c r="M2446" s="143" t="s">
        <v>1</v>
      </c>
      <c r="N2446" s="144" t="s">
        <v>41</v>
      </c>
      <c r="P2446" s="145">
        <f>O2446*H2446</f>
        <v>0</v>
      </c>
      <c r="Q2446" s="145">
        <v>0</v>
      </c>
      <c r="R2446" s="145">
        <f>Q2446*H2446</f>
        <v>0</v>
      </c>
      <c r="S2446" s="145">
        <v>0</v>
      </c>
      <c r="T2446" s="146">
        <f>S2446*H2446</f>
        <v>0</v>
      </c>
      <c r="AR2446" s="147" t="s">
        <v>224</v>
      </c>
      <c r="AT2446" s="147" t="s">
        <v>195</v>
      </c>
      <c r="AU2446" s="147" t="s">
        <v>85</v>
      </c>
      <c r="AY2446" s="17" t="s">
        <v>191</v>
      </c>
      <c r="BE2446" s="148">
        <f>IF(N2446="základní",J2446,0)</f>
        <v>0</v>
      </c>
      <c r="BF2446" s="148">
        <f>IF(N2446="snížená",J2446,0)</f>
        <v>0</v>
      </c>
      <c r="BG2446" s="148">
        <f>IF(N2446="zákl. přenesená",J2446,0)</f>
        <v>0</v>
      </c>
      <c r="BH2446" s="148">
        <f>IF(N2446="sníž. přenesená",J2446,0)</f>
        <v>0</v>
      </c>
      <c r="BI2446" s="148">
        <f>IF(N2446="nulová",J2446,0)</f>
        <v>0</v>
      </c>
      <c r="BJ2446" s="17" t="s">
        <v>83</v>
      </c>
      <c r="BK2446" s="148">
        <f>ROUND(I2446*H2446,2)</f>
        <v>0</v>
      </c>
      <c r="BL2446" s="17" t="s">
        <v>224</v>
      </c>
      <c r="BM2446" s="147" t="s">
        <v>2242</v>
      </c>
    </row>
    <row r="2447" spans="2:65" s="1" customFormat="1">
      <c r="B2447" s="32"/>
      <c r="D2447" s="149" t="s">
        <v>203</v>
      </c>
      <c r="F2447" s="150" t="s">
        <v>2243</v>
      </c>
      <c r="I2447" s="151"/>
      <c r="L2447" s="32"/>
      <c r="M2447" s="152"/>
      <c r="T2447" s="56"/>
      <c r="AT2447" s="17" t="s">
        <v>203</v>
      </c>
      <c r="AU2447" s="17" t="s">
        <v>85</v>
      </c>
    </row>
    <row r="2448" spans="2:65" s="11" customFormat="1" ht="22.9" customHeight="1">
      <c r="B2448" s="124"/>
      <c r="D2448" s="125" t="s">
        <v>75</v>
      </c>
      <c r="E2448" s="134" t="s">
        <v>2244</v>
      </c>
      <c r="F2448" s="134" t="s">
        <v>2245</v>
      </c>
      <c r="I2448" s="127"/>
      <c r="J2448" s="135">
        <f>BK2448</f>
        <v>0</v>
      </c>
      <c r="L2448" s="124"/>
      <c r="M2448" s="129"/>
      <c r="P2448" s="130">
        <f>SUM(P2449:P2615)</f>
        <v>0</v>
      </c>
      <c r="R2448" s="130">
        <f>SUM(R2449:R2615)</f>
        <v>2.6796387200000003</v>
      </c>
      <c r="T2448" s="131">
        <f>SUM(T2449:T2615)</f>
        <v>0</v>
      </c>
      <c r="AR2448" s="125" t="s">
        <v>85</v>
      </c>
      <c r="AT2448" s="132" t="s">
        <v>75</v>
      </c>
      <c r="AU2448" s="132" t="s">
        <v>83</v>
      </c>
      <c r="AY2448" s="125" t="s">
        <v>191</v>
      </c>
      <c r="BK2448" s="133">
        <f>SUM(BK2449:BK2615)</f>
        <v>0</v>
      </c>
    </row>
    <row r="2449" spans="2:65" s="1" customFormat="1" ht="16.5" customHeight="1">
      <c r="B2449" s="32"/>
      <c r="C2449" s="136" t="s">
        <v>2246</v>
      </c>
      <c r="D2449" s="136" t="s">
        <v>195</v>
      </c>
      <c r="E2449" s="137" t="s">
        <v>2247</v>
      </c>
      <c r="F2449" s="138" t="s">
        <v>2248</v>
      </c>
      <c r="G2449" s="139" t="s">
        <v>289</v>
      </c>
      <c r="H2449" s="140">
        <v>78.903000000000006</v>
      </c>
      <c r="I2449" s="141"/>
      <c r="J2449" s="142">
        <f>ROUND(I2449*H2449,2)</f>
        <v>0</v>
      </c>
      <c r="K2449" s="138" t="s">
        <v>199</v>
      </c>
      <c r="L2449" s="32"/>
      <c r="M2449" s="143" t="s">
        <v>1</v>
      </c>
      <c r="N2449" s="144" t="s">
        <v>41</v>
      </c>
      <c r="P2449" s="145">
        <f>O2449*H2449</f>
        <v>0</v>
      </c>
      <c r="Q2449" s="145">
        <v>0</v>
      </c>
      <c r="R2449" s="145">
        <f>Q2449*H2449</f>
        <v>0</v>
      </c>
      <c r="S2449" s="145">
        <v>0</v>
      </c>
      <c r="T2449" s="146">
        <f>S2449*H2449</f>
        <v>0</v>
      </c>
      <c r="AR2449" s="147" t="s">
        <v>224</v>
      </c>
      <c r="AT2449" s="147" t="s">
        <v>195</v>
      </c>
      <c r="AU2449" s="147" t="s">
        <v>85</v>
      </c>
      <c r="AY2449" s="17" t="s">
        <v>191</v>
      </c>
      <c r="BE2449" s="148">
        <f>IF(N2449="základní",J2449,0)</f>
        <v>0</v>
      </c>
      <c r="BF2449" s="148">
        <f>IF(N2449="snížená",J2449,0)</f>
        <v>0</v>
      </c>
      <c r="BG2449" s="148">
        <f>IF(N2449="zákl. přenesená",J2449,0)</f>
        <v>0</v>
      </c>
      <c r="BH2449" s="148">
        <f>IF(N2449="sníž. přenesená",J2449,0)</f>
        <v>0</v>
      </c>
      <c r="BI2449" s="148">
        <f>IF(N2449="nulová",J2449,0)</f>
        <v>0</v>
      </c>
      <c r="BJ2449" s="17" t="s">
        <v>83</v>
      </c>
      <c r="BK2449" s="148">
        <f>ROUND(I2449*H2449,2)</f>
        <v>0</v>
      </c>
      <c r="BL2449" s="17" t="s">
        <v>224</v>
      </c>
      <c r="BM2449" s="147" t="s">
        <v>2249</v>
      </c>
    </row>
    <row r="2450" spans="2:65" s="1" customFormat="1">
      <c r="B2450" s="32"/>
      <c r="D2450" s="149" t="s">
        <v>203</v>
      </c>
      <c r="F2450" s="150" t="s">
        <v>2250</v>
      </c>
      <c r="I2450" s="151"/>
      <c r="L2450" s="32"/>
      <c r="M2450" s="152"/>
      <c r="T2450" s="56"/>
      <c r="AT2450" s="17" t="s">
        <v>203</v>
      </c>
      <c r="AU2450" s="17" t="s">
        <v>85</v>
      </c>
    </row>
    <row r="2451" spans="2:65" s="12" customFormat="1">
      <c r="B2451" s="153"/>
      <c r="D2451" s="154" t="s">
        <v>205</v>
      </c>
      <c r="E2451" s="155" t="s">
        <v>1</v>
      </c>
      <c r="F2451" s="156" t="s">
        <v>347</v>
      </c>
      <c r="H2451" s="155" t="s">
        <v>1</v>
      </c>
      <c r="I2451" s="157"/>
      <c r="L2451" s="153"/>
      <c r="M2451" s="158"/>
      <c r="T2451" s="159"/>
      <c r="AT2451" s="155" t="s">
        <v>205</v>
      </c>
      <c r="AU2451" s="155" t="s">
        <v>85</v>
      </c>
      <c r="AV2451" s="12" t="s">
        <v>83</v>
      </c>
      <c r="AW2451" s="12" t="s">
        <v>34</v>
      </c>
      <c r="AX2451" s="12" t="s">
        <v>76</v>
      </c>
      <c r="AY2451" s="155" t="s">
        <v>191</v>
      </c>
    </row>
    <row r="2452" spans="2:65" s="12" customFormat="1">
      <c r="B2452" s="153"/>
      <c r="D2452" s="154" t="s">
        <v>205</v>
      </c>
      <c r="E2452" s="155" t="s">
        <v>1</v>
      </c>
      <c r="F2452" s="156" t="s">
        <v>207</v>
      </c>
      <c r="H2452" s="155" t="s">
        <v>1</v>
      </c>
      <c r="I2452" s="157"/>
      <c r="L2452" s="153"/>
      <c r="M2452" s="158"/>
      <c r="T2452" s="159"/>
      <c r="AT2452" s="155" t="s">
        <v>205</v>
      </c>
      <c r="AU2452" s="155" t="s">
        <v>85</v>
      </c>
      <c r="AV2452" s="12" t="s">
        <v>83</v>
      </c>
      <c r="AW2452" s="12" t="s">
        <v>34</v>
      </c>
      <c r="AX2452" s="12" t="s">
        <v>76</v>
      </c>
      <c r="AY2452" s="155" t="s">
        <v>191</v>
      </c>
    </row>
    <row r="2453" spans="2:65" s="12" customFormat="1">
      <c r="B2453" s="153"/>
      <c r="D2453" s="154" t="s">
        <v>205</v>
      </c>
      <c r="E2453" s="155" t="s">
        <v>1</v>
      </c>
      <c r="F2453" s="156" t="s">
        <v>208</v>
      </c>
      <c r="H2453" s="155" t="s">
        <v>1</v>
      </c>
      <c r="I2453" s="157"/>
      <c r="L2453" s="153"/>
      <c r="M2453" s="158"/>
      <c r="T2453" s="159"/>
      <c r="AT2453" s="155" t="s">
        <v>205</v>
      </c>
      <c r="AU2453" s="155" t="s">
        <v>85</v>
      </c>
      <c r="AV2453" s="12" t="s">
        <v>83</v>
      </c>
      <c r="AW2453" s="12" t="s">
        <v>34</v>
      </c>
      <c r="AX2453" s="12" t="s">
        <v>76</v>
      </c>
      <c r="AY2453" s="155" t="s">
        <v>191</v>
      </c>
    </row>
    <row r="2454" spans="2:65" s="12" customFormat="1">
      <c r="B2454" s="153"/>
      <c r="D2454" s="154" t="s">
        <v>205</v>
      </c>
      <c r="E2454" s="155" t="s">
        <v>1</v>
      </c>
      <c r="F2454" s="156" t="s">
        <v>2251</v>
      </c>
      <c r="H2454" s="155" t="s">
        <v>1</v>
      </c>
      <c r="I2454" s="157"/>
      <c r="L2454" s="153"/>
      <c r="M2454" s="158"/>
      <c r="T2454" s="159"/>
      <c r="AT2454" s="155" t="s">
        <v>205</v>
      </c>
      <c r="AU2454" s="155" t="s">
        <v>85</v>
      </c>
      <c r="AV2454" s="12" t="s">
        <v>83</v>
      </c>
      <c r="AW2454" s="12" t="s">
        <v>34</v>
      </c>
      <c r="AX2454" s="12" t="s">
        <v>76</v>
      </c>
      <c r="AY2454" s="155" t="s">
        <v>191</v>
      </c>
    </row>
    <row r="2455" spans="2:65" s="13" customFormat="1">
      <c r="B2455" s="160"/>
      <c r="D2455" s="154" t="s">
        <v>205</v>
      </c>
      <c r="E2455" s="161" t="s">
        <v>1</v>
      </c>
      <c r="F2455" s="162" t="s">
        <v>2252</v>
      </c>
      <c r="H2455" s="163">
        <v>0.15</v>
      </c>
      <c r="I2455" s="164"/>
      <c r="L2455" s="160"/>
      <c r="M2455" s="165"/>
      <c r="T2455" s="166"/>
      <c r="AT2455" s="161" t="s">
        <v>205</v>
      </c>
      <c r="AU2455" s="161" t="s">
        <v>85</v>
      </c>
      <c r="AV2455" s="13" t="s">
        <v>85</v>
      </c>
      <c r="AW2455" s="13" t="s">
        <v>34</v>
      </c>
      <c r="AX2455" s="13" t="s">
        <v>76</v>
      </c>
      <c r="AY2455" s="161" t="s">
        <v>191</v>
      </c>
    </row>
    <row r="2456" spans="2:65" s="15" customFormat="1">
      <c r="B2456" s="174"/>
      <c r="D2456" s="154" t="s">
        <v>205</v>
      </c>
      <c r="E2456" s="175" t="s">
        <v>1</v>
      </c>
      <c r="F2456" s="176" t="s">
        <v>274</v>
      </c>
      <c r="H2456" s="177">
        <v>0.15</v>
      </c>
      <c r="I2456" s="178"/>
      <c r="L2456" s="174"/>
      <c r="M2456" s="179"/>
      <c r="T2456" s="180"/>
      <c r="AT2456" s="175" t="s">
        <v>205</v>
      </c>
      <c r="AU2456" s="175" t="s">
        <v>85</v>
      </c>
      <c r="AV2456" s="15" t="s">
        <v>201</v>
      </c>
      <c r="AW2456" s="15" t="s">
        <v>34</v>
      </c>
      <c r="AX2456" s="15" t="s">
        <v>76</v>
      </c>
      <c r="AY2456" s="175" t="s">
        <v>191</v>
      </c>
    </row>
    <row r="2457" spans="2:65" s="12" customFormat="1">
      <c r="B2457" s="153"/>
      <c r="D2457" s="154" t="s">
        <v>205</v>
      </c>
      <c r="E2457" s="155" t="s">
        <v>1</v>
      </c>
      <c r="F2457" s="156" t="s">
        <v>2253</v>
      </c>
      <c r="H2457" s="155" t="s">
        <v>1</v>
      </c>
      <c r="I2457" s="157"/>
      <c r="L2457" s="153"/>
      <c r="M2457" s="158"/>
      <c r="T2457" s="159"/>
      <c r="AT2457" s="155" t="s">
        <v>205</v>
      </c>
      <c r="AU2457" s="155" t="s">
        <v>85</v>
      </c>
      <c r="AV2457" s="12" t="s">
        <v>83</v>
      </c>
      <c r="AW2457" s="12" t="s">
        <v>34</v>
      </c>
      <c r="AX2457" s="12" t="s">
        <v>76</v>
      </c>
      <c r="AY2457" s="155" t="s">
        <v>191</v>
      </c>
    </row>
    <row r="2458" spans="2:65" s="13" customFormat="1">
      <c r="B2458" s="160"/>
      <c r="D2458" s="154" t="s">
        <v>205</v>
      </c>
      <c r="E2458" s="161" t="s">
        <v>1</v>
      </c>
      <c r="F2458" s="162" t="s">
        <v>2254</v>
      </c>
      <c r="H2458" s="163">
        <v>3.2669999999999999</v>
      </c>
      <c r="I2458" s="164"/>
      <c r="L2458" s="160"/>
      <c r="M2458" s="165"/>
      <c r="T2458" s="166"/>
      <c r="AT2458" s="161" t="s">
        <v>205</v>
      </c>
      <c r="AU2458" s="161" t="s">
        <v>85</v>
      </c>
      <c r="AV2458" s="13" t="s">
        <v>85</v>
      </c>
      <c r="AW2458" s="13" t="s">
        <v>34</v>
      </c>
      <c r="AX2458" s="13" t="s">
        <v>76</v>
      </c>
      <c r="AY2458" s="161" t="s">
        <v>191</v>
      </c>
    </row>
    <row r="2459" spans="2:65" s="13" customFormat="1">
      <c r="B2459" s="160"/>
      <c r="D2459" s="154" t="s">
        <v>205</v>
      </c>
      <c r="E2459" s="161" t="s">
        <v>1</v>
      </c>
      <c r="F2459" s="162" t="s">
        <v>2255</v>
      </c>
      <c r="H2459" s="163">
        <v>2.52</v>
      </c>
      <c r="I2459" s="164"/>
      <c r="L2459" s="160"/>
      <c r="M2459" s="165"/>
      <c r="T2459" s="166"/>
      <c r="AT2459" s="161" t="s">
        <v>205</v>
      </c>
      <c r="AU2459" s="161" t="s">
        <v>85</v>
      </c>
      <c r="AV2459" s="13" t="s">
        <v>85</v>
      </c>
      <c r="AW2459" s="13" t="s">
        <v>34</v>
      </c>
      <c r="AX2459" s="13" t="s">
        <v>76</v>
      </c>
      <c r="AY2459" s="161" t="s">
        <v>191</v>
      </c>
    </row>
    <row r="2460" spans="2:65" s="13" customFormat="1">
      <c r="B2460" s="160"/>
      <c r="D2460" s="154" t="s">
        <v>205</v>
      </c>
      <c r="E2460" s="161" t="s">
        <v>1</v>
      </c>
      <c r="F2460" s="162" t="s">
        <v>2256</v>
      </c>
      <c r="H2460" s="163">
        <v>10.32</v>
      </c>
      <c r="I2460" s="164"/>
      <c r="L2460" s="160"/>
      <c r="M2460" s="165"/>
      <c r="T2460" s="166"/>
      <c r="AT2460" s="161" t="s">
        <v>205</v>
      </c>
      <c r="AU2460" s="161" t="s">
        <v>85</v>
      </c>
      <c r="AV2460" s="13" t="s">
        <v>85</v>
      </c>
      <c r="AW2460" s="13" t="s">
        <v>34</v>
      </c>
      <c r="AX2460" s="13" t="s">
        <v>76</v>
      </c>
      <c r="AY2460" s="161" t="s">
        <v>191</v>
      </c>
    </row>
    <row r="2461" spans="2:65" s="13" customFormat="1">
      <c r="B2461" s="160"/>
      <c r="D2461" s="154" t="s">
        <v>205</v>
      </c>
      <c r="E2461" s="161" t="s">
        <v>1</v>
      </c>
      <c r="F2461" s="162" t="s">
        <v>2257</v>
      </c>
      <c r="H2461" s="163">
        <v>9.3360000000000003</v>
      </c>
      <c r="I2461" s="164"/>
      <c r="L2461" s="160"/>
      <c r="M2461" s="165"/>
      <c r="T2461" s="166"/>
      <c r="AT2461" s="161" t="s">
        <v>205</v>
      </c>
      <c r="AU2461" s="161" t="s">
        <v>85</v>
      </c>
      <c r="AV2461" s="13" t="s">
        <v>85</v>
      </c>
      <c r="AW2461" s="13" t="s">
        <v>34</v>
      </c>
      <c r="AX2461" s="13" t="s">
        <v>76</v>
      </c>
      <c r="AY2461" s="161" t="s">
        <v>191</v>
      </c>
    </row>
    <row r="2462" spans="2:65" s="13" customFormat="1">
      <c r="B2462" s="160"/>
      <c r="D2462" s="154" t="s">
        <v>205</v>
      </c>
      <c r="E2462" s="161" t="s">
        <v>1</v>
      </c>
      <c r="F2462" s="162" t="s">
        <v>2258</v>
      </c>
      <c r="H2462" s="163">
        <v>10.776</v>
      </c>
      <c r="I2462" s="164"/>
      <c r="L2462" s="160"/>
      <c r="M2462" s="165"/>
      <c r="T2462" s="166"/>
      <c r="AT2462" s="161" t="s">
        <v>205</v>
      </c>
      <c r="AU2462" s="161" t="s">
        <v>85</v>
      </c>
      <c r="AV2462" s="13" t="s">
        <v>85</v>
      </c>
      <c r="AW2462" s="13" t="s">
        <v>34</v>
      </c>
      <c r="AX2462" s="13" t="s">
        <v>76</v>
      </c>
      <c r="AY2462" s="161" t="s">
        <v>191</v>
      </c>
    </row>
    <row r="2463" spans="2:65" s="13" customFormat="1">
      <c r="B2463" s="160"/>
      <c r="D2463" s="154" t="s">
        <v>205</v>
      </c>
      <c r="E2463" s="161" t="s">
        <v>1</v>
      </c>
      <c r="F2463" s="162" t="s">
        <v>2259</v>
      </c>
      <c r="H2463" s="163">
        <v>10.584</v>
      </c>
      <c r="I2463" s="164"/>
      <c r="L2463" s="160"/>
      <c r="M2463" s="165"/>
      <c r="T2463" s="166"/>
      <c r="AT2463" s="161" t="s">
        <v>205</v>
      </c>
      <c r="AU2463" s="161" t="s">
        <v>85</v>
      </c>
      <c r="AV2463" s="13" t="s">
        <v>85</v>
      </c>
      <c r="AW2463" s="13" t="s">
        <v>34</v>
      </c>
      <c r="AX2463" s="13" t="s">
        <v>76</v>
      </c>
      <c r="AY2463" s="161" t="s">
        <v>191</v>
      </c>
    </row>
    <row r="2464" spans="2:65" s="13" customFormat="1">
      <c r="B2464" s="160"/>
      <c r="D2464" s="154" t="s">
        <v>205</v>
      </c>
      <c r="E2464" s="161" t="s">
        <v>1</v>
      </c>
      <c r="F2464" s="162" t="s">
        <v>2260</v>
      </c>
      <c r="H2464" s="163">
        <v>14.286</v>
      </c>
      <c r="I2464" s="164"/>
      <c r="L2464" s="160"/>
      <c r="M2464" s="165"/>
      <c r="T2464" s="166"/>
      <c r="AT2464" s="161" t="s">
        <v>205</v>
      </c>
      <c r="AU2464" s="161" t="s">
        <v>85</v>
      </c>
      <c r="AV2464" s="13" t="s">
        <v>85</v>
      </c>
      <c r="AW2464" s="13" t="s">
        <v>34</v>
      </c>
      <c r="AX2464" s="13" t="s">
        <v>76</v>
      </c>
      <c r="AY2464" s="161" t="s">
        <v>191</v>
      </c>
    </row>
    <row r="2465" spans="2:65" s="13" customFormat="1">
      <c r="B2465" s="160"/>
      <c r="D2465" s="154" t="s">
        <v>205</v>
      </c>
      <c r="E2465" s="161" t="s">
        <v>1</v>
      </c>
      <c r="F2465" s="162" t="s">
        <v>2261</v>
      </c>
      <c r="H2465" s="163">
        <v>17.664000000000001</v>
      </c>
      <c r="I2465" s="164"/>
      <c r="L2465" s="160"/>
      <c r="M2465" s="165"/>
      <c r="T2465" s="166"/>
      <c r="AT2465" s="161" t="s">
        <v>205</v>
      </c>
      <c r="AU2465" s="161" t="s">
        <v>85</v>
      </c>
      <c r="AV2465" s="13" t="s">
        <v>85</v>
      </c>
      <c r="AW2465" s="13" t="s">
        <v>34</v>
      </c>
      <c r="AX2465" s="13" t="s">
        <v>76</v>
      </c>
      <c r="AY2465" s="161" t="s">
        <v>191</v>
      </c>
    </row>
    <row r="2466" spans="2:65" s="15" customFormat="1">
      <c r="B2466" s="174"/>
      <c r="D2466" s="154" t="s">
        <v>205</v>
      </c>
      <c r="E2466" s="175" t="s">
        <v>1</v>
      </c>
      <c r="F2466" s="176" t="s">
        <v>274</v>
      </c>
      <c r="H2466" s="177">
        <v>78.753</v>
      </c>
      <c r="I2466" s="178"/>
      <c r="L2466" s="174"/>
      <c r="M2466" s="179"/>
      <c r="T2466" s="180"/>
      <c r="AT2466" s="175" t="s">
        <v>205</v>
      </c>
      <c r="AU2466" s="175" t="s">
        <v>85</v>
      </c>
      <c r="AV2466" s="15" t="s">
        <v>201</v>
      </c>
      <c r="AW2466" s="15" t="s">
        <v>34</v>
      </c>
      <c r="AX2466" s="15" t="s">
        <v>76</v>
      </c>
      <c r="AY2466" s="175" t="s">
        <v>191</v>
      </c>
    </row>
    <row r="2467" spans="2:65" s="14" customFormat="1">
      <c r="B2467" s="167"/>
      <c r="D2467" s="154" t="s">
        <v>205</v>
      </c>
      <c r="E2467" s="168" t="s">
        <v>1</v>
      </c>
      <c r="F2467" s="169" t="s">
        <v>217</v>
      </c>
      <c r="H2467" s="170">
        <v>78.903000000000006</v>
      </c>
      <c r="I2467" s="171"/>
      <c r="L2467" s="167"/>
      <c r="M2467" s="172"/>
      <c r="T2467" s="173"/>
      <c r="AT2467" s="168" t="s">
        <v>205</v>
      </c>
      <c r="AU2467" s="168" t="s">
        <v>85</v>
      </c>
      <c r="AV2467" s="14" t="s">
        <v>200</v>
      </c>
      <c r="AW2467" s="14" t="s">
        <v>34</v>
      </c>
      <c r="AX2467" s="14" t="s">
        <v>83</v>
      </c>
      <c r="AY2467" s="168" t="s">
        <v>191</v>
      </c>
    </row>
    <row r="2468" spans="2:65" s="1" customFormat="1" ht="16.5" customHeight="1">
      <c r="B2468" s="32"/>
      <c r="C2468" s="136" t="s">
        <v>2262</v>
      </c>
      <c r="D2468" s="136" t="s">
        <v>195</v>
      </c>
      <c r="E2468" s="137" t="s">
        <v>2263</v>
      </c>
      <c r="F2468" s="138" t="s">
        <v>2264</v>
      </c>
      <c r="G2468" s="139" t="s">
        <v>289</v>
      </c>
      <c r="H2468" s="140">
        <v>78.903000000000006</v>
      </c>
      <c r="I2468" s="141"/>
      <c r="J2468" s="142">
        <f>ROUND(I2468*H2468,2)</f>
        <v>0</v>
      </c>
      <c r="K2468" s="138" t="s">
        <v>199</v>
      </c>
      <c r="L2468" s="32"/>
      <c r="M2468" s="143" t="s">
        <v>1</v>
      </c>
      <c r="N2468" s="144" t="s">
        <v>41</v>
      </c>
      <c r="P2468" s="145">
        <f>O2468*H2468</f>
        <v>0</v>
      </c>
      <c r="Q2468" s="145">
        <v>2.9999999999999997E-4</v>
      </c>
      <c r="R2468" s="145">
        <f>Q2468*H2468</f>
        <v>2.3670899999999998E-2</v>
      </c>
      <c r="S2468" s="145">
        <v>0</v>
      </c>
      <c r="T2468" s="146">
        <f>S2468*H2468</f>
        <v>0</v>
      </c>
      <c r="AR2468" s="147" t="s">
        <v>224</v>
      </c>
      <c r="AT2468" s="147" t="s">
        <v>195</v>
      </c>
      <c r="AU2468" s="147" t="s">
        <v>85</v>
      </c>
      <c r="AY2468" s="17" t="s">
        <v>191</v>
      </c>
      <c r="BE2468" s="148">
        <f>IF(N2468="základní",J2468,0)</f>
        <v>0</v>
      </c>
      <c r="BF2468" s="148">
        <f>IF(N2468="snížená",J2468,0)</f>
        <v>0</v>
      </c>
      <c r="BG2468" s="148">
        <f>IF(N2468="zákl. přenesená",J2468,0)</f>
        <v>0</v>
      </c>
      <c r="BH2468" s="148">
        <f>IF(N2468="sníž. přenesená",J2468,0)</f>
        <v>0</v>
      </c>
      <c r="BI2468" s="148">
        <f>IF(N2468="nulová",J2468,0)</f>
        <v>0</v>
      </c>
      <c r="BJ2468" s="17" t="s">
        <v>83</v>
      </c>
      <c r="BK2468" s="148">
        <f>ROUND(I2468*H2468,2)</f>
        <v>0</v>
      </c>
      <c r="BL2468" s="17" t="s">
        <v>224</v>
      </c>
      <c r="BM2468" s="147" t="s">
        <v>2265</v>
      </c>
    </row>
    <row r="2469" spans="2:65" s="1" customFormat="1">
      <c r="B2469" s="32"/>
      <c r="D2469" s="149" t="s">
        <v>203</v>
      </c>
      <c r="F2469" s="150" t="s">
        <v>2266</v>
      </c>
      <c r="I2469" s="151"/>
      <c r="L2469" s="32"/>
      <c r="M2469" s="152"/>
      <c r="T2469" s="56"/>
      <c r="AT2469" s="17" t="s">
        <v>203</v>
      </c>
      <c r="AU2469" s="17" t="s">
        <v>85</v>
      </c>
    </row>
    <row r="2470" spans="2:65" s="12" customFormat="1">
      <c r="B2470" s="153"/>
      <c r="D2470" s="154" t="s">
        <v>205</v>
      </c>
      <c r="E2470" s="155" t="s">
        <v>1</v>
      </c>
      <c r="F2470" s="156" t="s">
        <v>347</v>
      </c>
      <c r="H2470" s="155" t="s">
        <v>1</v>
      </c>
      <c r="I2470" s="157"/>
      <c r="L2470" s="153"/>
      <c r="M2470" s="158"/>
      <c r="T2470" s="159"/>
      <c r="AT2470" s="155" t="s">
        <v>205</v>
      </c>
      <c r="AU2470" s="155" t="s">
        <v>85</v>
      </c>
      <c r="AV2470" s="12" t="s">
        <v>83</v>
      </c>
      <c r="AW2470" s="12" t="s">
        <v>34</v>
      </c>
      <c r="AX2470" s="12" t="s">
        <v>76</v>
      </c>
      <c r="AY2470" s="155" t="s">
        <v>191</v>
      </c>
    </row>
    <row r="2471" spans="2:65" s="12" customFormat="1">
      <c r="B2471" s="153"/>
      <c r="D2471" s="154" t="s">
        <v>205</v>
      </c>
      <c r="E2471" s="155" t="s">
        <v>1</v>
      </c>
      <c r="F2471" s="156" t="s">
        <v>207</v>
      </c>
      <c r="H2471" s="155" t="s">
        <v>1</v>
      </c>
      <c r="I2471" s="157"/>
      <c r="L2471" s="153"/>
      <c r="M2471" s="158"/>
      <c r="T2471" s="159"/>
      <c r="AT2471" s="155" t="s">
        <v>205</v>
      </c>
      <c r="AU2471" s="155" t="s">
        <v>85</v>
      </c>
      <c r="AV2471" s="12" t="s">
        <v>83</v>
      </c>
      <c r="AW2471" s="12" t="s">
        <v>34</v>
      </c>
      <c r="AX2471" s="12" t="s">
        <v>76</v>
      </c>
      <c r="AY2471" s="155" t="s">
        <v>191</v>
      </c>
    </row>
    <row r="2472" spans="2:65" s="12" customFormat="1">
      <c r="B2472" s="153"/>
      <c r="D2472" s="154" t="s">
        <v>205</v>
      </c>
      <c r="E2472" s="155" t="s">
        <v>1</v>
      </c>
      <c r="F2472" s="156" t="s">
        <v>208</v>
      </c>
      <c r="H2472" s="155" t="s">
        <v>1</v>
      </c>
      <c r="I2472" s="157"/>
      <c r="L2472" s="153"/>
      <c r="M2472" s="158"/>
      <c r="T2472" s="159"/>
      <c r="AT2472" s="155" t="s">
        <v>205</v>
      </c>
      <c r="AU2472" s="155" t="s">
        <v>85</v>
      </c>
      <c r="AV2472" s="12" t="s">
        <v>83</v>
      </c>
      <c r="AW2472" s="12" t="s">
        <v>34</v>
      </c>
      <c r="AX2472" s="12" t="s">
        <v>76</v>
      </c>
      <c r="AY2472" s="155" t="s">
        <v>191</v>
      </c>
    </row>
    <row r="2473" spans="2:65" s="12" customFormat="1">
      <c r="B2473" s="153"/>
      <c r="D2473" s="154" t="s">
        <v>205</v>
      </c>
      <c r="E2473" s="155" t="s">
        <v>1</v>
      </c>
      <c r="F2473" s="156" t="s">
        <v>2251</v>
      </c>
      <c r="H2473" s="155" t="s">
        <v>1</v>
      </c>
      <c r="I2473" s="157"/>
      <c r="L2473" s="153"/>
      <c r="M2473" s="158"/>
      <c r="T2473" s="159"/>
      <c r="AT2473" s="155" t="s">
        <v>205</v>
      </c>
      <c r="AU2473" s="155" t="s">
        <v>85</v>
      </c>
      <c r="AV2473" s="12" t="s">
        <v>83</v>
      </c>
      <c r="AW2473" s="12" t="s">
        <v>34</v>
      </c>
      <c r="AX2473" s="12" t="s">
        <v>76</v>
      </c>
      <c r="AY2473" s="155" t="s">
        <v>191</v>
      </c>
    </row>
    <row r="2474" spans="2:65" s="13" customFormat="1">
      <c r="B2474" s="160"/>
      <c r="D2474" s="154" t="s">
        <v>205</v>
      </c>
      <c r="E2474" s="161" t="s">
        <v>1</v>
      </c>
      <c r="F2474" s="162" t="s">
        <v>2252</v>
      </c>
      <c r="H2474" s="163">
        <v>0.15</v>
      </c>
      <c r="I2474" s="164"/>
      <c r="L2474" s="160"/>
      <c r="M2474" s="165"/>
      <c r="T2474" s="166"/>
      <c r="AT2474" s="161" t="s">
        <v>205</v>
      </c>
      <c r="AU2474" s="161" t="s">
        <v>85</v>
      </c>
      <c r="AV2474" s="13" t="s">
        <v>85</v>
      </c>
      <c r="AW2474" s="13" t="s">
        <v>34</v>
      </c>
      <c r="AX2474" s="13" t="s">
        <v>76</v>
      </c>
      <c r="AY2474" s="161" t="s">
        <v>191</v>
      </c>
    </row>
    <row r="2475" spans="2:65" s="15" customFormat="1">
      <c r="B2475" s="174"/>
      <c r="D2475" s="154" t="s">
        <v>205</v>
      </c>
      <c r="E2475" s="175" t="s">
        <v>1</v>
      </c>
      <c r="F2475" s="176" t="s">
        <v>274</v>
      </c>
      <c r="H2475" s="177">
        <v>0.15</v>
      </c>
      <c r="I2475" s="178"/>
      <c r="L2475" s="174"/>
      <c r="M2475" s="179"/>
      <c r="T2475" s="180"/>
      <c r="AT2475" s="175" t="s">
        <v>205</v>
      </c>
      <c r="AU2475" s="175" t="s">
        <v>85</v>
      </c>
      <c r="AV2475" s="15" t="s">
        <v>201</v>
      </c>
      <c r="AW2475" s="15" t="s">
        <v>34</v>
      </c>
      <c r="AX2475" s="15" t="s">
        <v>76</v>
      </c>
      <c r="AY2475" s="175" t="s">
        <v>191</v>
      </c>
    </row>
    <row r="2476" spans="2:65" s="12" customFormat="1">
      <c r="B2476" s="153"/>
      <c r="D2476" s="154" t="s">
        <v>205</v>
      </c>
      <c r="E2476" s="155" t="s">
        <v>1</v>
      </c>
      <c r="F2476" s="156" t="s">
        <v>2253</v>
      </c>
      <c r="H2476" s="155" t="s">
        <v>1</v>
      </c>
      <c r="I2476" s="157"/>
      <c r="L2476" s="153"/>
      <c r="M2476" s="158"/>
      <c r="T2476" s="159"/>
      <c r="AT2476" s="155" t="s">
        <v>205</v>
      </c>
      <c r="AU2476" s="155" t="s">
        <v>85</v>
      </c>
      <c r="AV2476" s="12" t="s">
        <v>83</v>
      </c>
      <c r="AW2476" s="12" t="s">
        <v>34</v>
      </c>
      <c r="AX2476" s="12" t="s">
        <v>76</v>
      </c>
      <c r="AY2476" s="155" t="s">
        <v>191</v>
      </c>
    </row>
    <row r="2477" spans="2:65" s="13" customFormat="1">
      <c r="B2477" s="160"/>
      <c r="D2477" s="154" t="s">
        <v>205</v>
      </c>
      <c r="E2477" s="161" t="s">
        <v>1</v>
      </c>
      <c r="F2477" s="162" t="s">
        <v>2254</v>
      </c>
      <c r="H2477" s="163">
        <v>3.2669999999999999</v>
      </c>
      <c r="I2477" s="164"/>
      <c r="L2477" s="160"/>
      <c r="M2477" s="165"/>
      <c r="T2477" s="166"/>
      <c r="AT2477" s="161" t="s">
        <v>205</v>
      </c>
      <c r="AU2477" s="161" t="s">
        <v>85</v>
      </c>
      <c r="AV2477" s="13" t="s">
        <v>85</v>
      </c>
      <c r="AW2477" s="13" t="s">
        <v>34</v>
      </c>
      <c r="AX2477" s="13" t="s">
        <v>76</v>
      </c>
      <c r="AY2477" s="161" t="s">
        <v>191</v>
      </c>
    </row>
    <row r="2478" spans="2:65" s="13" customFormat="1">
      <c r="B2478" s="160"/>
      <c r="D2478" s="154" t="s">
        <v>205</v>
      </c>
      <c r="E2478" s="161" t="s">
        <v>1</v>
      </c>
      <c r="F2478" s="162" t="s">
        <v>2255</v>
      </c>
      <c r="H2478" s="163">
        <v>2.52</v>
      </c>
      <c r="I2478" s="164"/>
      <c r="L2478" s="160"/>
      <c r="M2478" s="165"/>
      <c r="T2478" s="166"/>
      <c r="AT2478" s="161" t="s">
        <v>205</v>
      </c>
      <c r="AU2478" s="161" t="s">
        <v>85</v>
      </c>
      <c r="AV2478" s="13" t="s">
        <v>85</v>
      </c>
      <c r="AW2478" s="13" t="s">
        <v>34</v>
      </c>
      <c r="AX2478" s="13" t="s">
        <v>76</v>
      </c>
      <c r="AY2478" s="161" t="s">
        <v>191</v>
      </c>
    </row>
    <row r="2479" spans="2:65" s="13" customFormat="1">
      <c r="B2479" s="160"/>
      <c r="D2479" s="154" t="s">
        <v>205</v>
      </c>
      <c r="E2479" s="161" t="s">
        <v>1</v>
      </c>
      <c r="F2479" s="162" t="s">
        <v>2256</v>
      </c>
      <c r="H2479" s="163">
        <v>10.32</v>
      </c>
      <c r="I2479" s="164"/>
      <c r="L2479" s="160"/>
      <c r="M2479" s="165"/>
      <c r="T2479" s="166"/>
      <c r="AT2479" s="161" t="s">
        <v>205</v>
      </c>
      <c r="AU2479" s="161" t="s">
        <v>85</v>
      </c>
      <c r="AV2479" s="13" t="s">
        <v>85</v>
      </c>
      <c r="AW2479" s="13" t="s">
        <v>34</v>
      </c>
      <c r="AX2479" s="13" t="s">
        <v>76</v>
      </c>
      <c r="AY2479" s="161" t="s">
        <v>191</v>
      </c>
    </row>
    <row r="2480" spans="2:65" s="13" customFormat="1">
      <c r="B2480" s="160"/>
      <c r="D2480" s="154" t="s">
        <v>205</v>
      </c>
      <c r="E2480" s="161" t="s">
        <v>1</v>
      </c>
      <c r="F2480" s="162" t="s">
        <v>2257</v>
      </c>
      <c r="H2480" s="163">
        <v>9.3360000000000003</v>
      </c>
      <c r="I2480" s="164"/>
      <c r="L2480" s="160"/>
      <c r="M2480" s="165"/>
      <c r="T2480" s="166"/>
      <c r="AT2480" s="161" t="s">
        <v>205</v>
      </c>
      <c r="AU2480" s="161" t="s">
        <v>85</v>
      </c>
      <c r="AV2480" s="13" t="s">
        <v>85</v>
      </c>
      <c r="AW2480" s="13" t="s">
        <v>34</v>
      </c>
      <c r="AX2480" s="13" t="s">
        <v>76</v>
      </c>
      <c r="AY2480" s="161" t="s">
        <v>191</v>
      </c>
    </row>
    <row r="2481" spans="2:65" s="13" customFormat="1">
      <c r="B2481" s="160"/>
      <c r="D2481" s="154" t="s">
        <v>205</v>
      </c>
      <c r="E2481" s="161" t="s">
        <v>1</v>
      </c>
      <c r="F2481" s="162" t="s">
        <v>2258</v>
      </c>
      <c r="H2481" s="163">
        <v>10.776</v>
      </c>
      <c r="I2481" s="164"/>
      <c r="L2481" s="160"/>
      <c r="M2481" s="165"/>
      <c r="T2481" s="166"/>
      <c r="AT2481" s="161" t="s">
        <v>205</v>
      </c>
      <c r="AU2481" s="161" t="s">
        <v>85</v>
      </c>
      <c r="AV2481" s="13" t="s">
        <v>85</v>
      </c>
      <c r="AW2481" s="13" t="s">
        <v>34</v>
      </c>
      <c r="AX2481" s="13" t="s">
        <v>76</v>
      </c>
      <c r="AY2481" s="161" t="s">
        <v>191</v>
      </c>
    </row>
    <row r="2482" spans="2:65" s="13" customFormat="1">
      <c r="B2482" s="160"/>
      <c r="D2482" s="154" t="s">
        <v>205</v>
      </c>
      <c r="E2482" s="161" t="s">
        <v>1</v>
      </c>
      <c r="F2482" s="162" t="s">
        <v>2259</v>
      </c>
      <c r="H2482" s="163">
        <v>10.584</v>
      </c>
      <c r="I2482" s="164"/>
      <c r="L2482" s="160"/>
      <c r="M2482" s="165"/>
      <c r="T2482" s="166"/>
      <c r="AT2482" s="161" t="s">
        <v>205</v>
      </c>
      <c r="AU2482" s="161" t="s">
        <v>85</v>
      </c>
      <c r="AV2482" s="13" t="s">
        <v>85</v>
      </c>
      <c r="AW2482" s="13" t="s">
        <v>34</v>
      </c>
      <c r="AX2482" s="13" t="s">
        <v>76</v>
      </c>
      <c r="AY2482" s="161" t="s">
        <v>191</v>
      </c>
    </row>
    <row r="2483" spans="2:65" s="13" customFormat="1">
      <c r="B2483" s="160"/>
      <c r="D2483" s="154" t="s">
        <v>205</v>
      </c>
      <c r="E2483" s="161" t="s">
        <v>1</v>
      </c>
      <c r="F2483" s="162" t="s">
        <v>2260</v>
      </c>
      <c r="H2483" s="163">
        <v>14.286</v>
      </c>
      <c r="I2483" s="164"/>
      <c r="L2483" s="160"/>
      <c r="M2483" s="165"/>
      <c r="T2483" s="166"/>
      <c r="AT2483" s="161" t="s">
        <v>205</v>
      </c>
      <c r="AU2483" s="161" t="s">
        <v>85</v>
      </c>
      <c r="AV2483" s="13" t="s">
        <v>85</v>
      </c>
      <c r="AW2483" s="13" t="s">
        <v>34</v>
      </c>
      <c r="AX2483" s="13" t="s">
        <v>76</v>
      </c>
      <c r="AY2483" s="161" t="s">
        <v>191</v>
      </c>
    </row>
    <row r="2484" spans="2:65" s="13" customFormat="1">
      <c r="B2484" s="160"/>
      <c r="D2484" s="154" t="s">
        <v>205</v>
      </c>
      <c r="E2484" s="161" t="s">
        <v>1</v>
      </c>
      <c r="F2484" s="162" t="s">
        <v>2261</v>
      </c>
      <c r="H2484" s="163">
        <v>17.664000000000001</v>
      </c>
      <c r="I2484" s="164"/>
      <c r="L2484" s="160"/>
      <c r="M2484" s="165"/>
      <c r="T2484" s="166"/>
      <c r="AT2484" s="161" t="s">
        <v>205</v>
      </c>
      <c r="AU2484" s="161" t="s">
        <v>85</v>
      </c>
      <c r="AV2484" s="13" t="s">
        <v>85</v>
      </c>
      <c r="AW2484" s="13" t="s">
        <v>34</v>
      </c>
      <c r="AX2484" s="13" t="s">
        <v>76</v>
      </c>
      <c r="AY2484" s="161" t="s">
        <v>191</v>
      </c>
    </row>
    <row r="2485" spans="2:65" s="15" customFormat="1">
      <c r="B2485" s="174"/>
      <c r="D2485" s="154" t="s">
        <v>205</v>
      </c>
      <c r="E2485" s="175" t="s">
        <v>1</v>
      </c>
      <c r="F2485" s="176" t="s">
        <v>274</v>
      </c>
      <c r="H2485" s="177">
        <v>78.753</v>
      </c>
      <c r="I2485" s="178"/>
      <c r="L2485" s="174"/>
      <c r="M2485" s="179"/>
      <c r="T2485" s="180"/>
      <c r="AT2485" s="175" t="s">
        <v>205</v>
      </c>
      <c r="AU2485" s="175" t="s">
        <v>85</v>
      </c>
      <c r="AV2485" s="15" t="s">
        <v>201</v>
      </c>
      <c r="AW2485" s="15" t="s">
        <v>34</v>
      </c>
      <c r="AX2485" s="15" t="s">
        <v>76</v>
      </c>
      <c r="AY2485" s="175" t="s">
        <v>191</v>
      </c>
    </row>
    <row r="2486" spans="2:65" s="14" customFormat="1">
      <c r="B2486" s="167"/>
      <c r="D2486" s="154" t="s">
        <v>205</v>
      </c>
      <c r="E2486" s="168" t="s">
        <v>1</v>
      </c>
      <c r="F2486" s="169" t="s">
        <v>217</v>
      </c>
      <c r="H2486" s="170">
        <v>78.903000000000006</v>
      </c>
      <c r="I2486" s="171"/>
      <c r="L2486" s="167"/>
      <c r="M2486" s="172"/>
      <c r="T2486" s="173"/>
      <c r="AT2486" s="168" t="s">
        <v>205</v>
      </c>
      <c r="AU2486" s="168" t="s">
        <v>85</v>
      </c>
      <c r="AV2486" s="14" t="s">
        <v>200</v>
      </c>
      <c r="AW2486" s="14" t="s">
        <v>34</v>
      </c>
      <c r="AX2486" s="14" t="s">
        <v>83</v>
      </c>
      <c r="AY2486" s="168" t="s">
        <v>191</v>
      </c>
    </row>
    <row r="2487" spans="2:65" s="1" customFormat="1" ht="26.45" customHeight="1">
      <c r="B2487" s="32"/>
      <c r="C2487" s="136" t="s">
        <v>2267</v>
      </c>
      <c r="D2487" s="136" t="s">
        <v>195</v>
      </c>
      <c r="E2487" s="137" t="s">
        <v>2268</v>
      </c>
      <c r="F2487" s="138" t="s">
        <v>2269</v>
      </c>
      <c r="G2487" s="139" t="s">
        <v>289</v>
      </c>
      <c r="H2487" s="140">
        <v>10.776</v>
      </c>
      <c r="I2487" s="141"/>
      <c r="J2487" s="142">
        <f>ROUND(I2487*H2487,2)</f>
        <v>0</v>
      </c>
      <c r="K2487" s="138" t="s">
        <v>199</v>
      </c>
      <c r="L2487" s="32"/>
      <c r="M2487" s="143" t="s">
        <v>1</v>
      </c>
      <c r="N2487" s="144" t="s">
        <v>41</v>
      </c>
      <c r="P2487" s="145">
        <f>O2487*H2487</f>
        <v>0</v>
      </c>
      <c r="Q2487" s="145">
        <v>1.5E-3</v>
      </c>
      <c r="R2487" s="145">
        <f>Q2487*H2487</f>
        <v>1.6164000000000001E-2</v>
      </c>
      <c r="S2487" s="145">
        <v>0</v>
      </c>
      <c r="T2487" s="146">
        <f>S2487*H2487</f>
        <v>0</v>
      </c>
      <c r="AR2487" s="147" t="s">
        <v>224</v>
      </c>
      <c r="AT2487" s="147" t="s">
        <v>195</v>
      </c>
      <c r="AU2487" s="147" t="s">
        <v>85</v>
      </c>
      <c r="AY2487" s="17" t="s">
        <v>191</v>
      </c>
      <c r="BE2487" s="148">
        <f>IF(N2487="základní",J2487,0)</f>
        <v>0</v>
      </c>
      <c r="BF2487" s="148">
        <f>IF(N2487="snížená",J2487,0)</f>
        <v>0</v>
      </c>
      <c r="BG2487" s="148">
        <f>IF(N2487="zákl. přenesená",J2487,0)</f>
        <v>0</v>
      </c>
      <c r="BH2487" s="148">
        <f>IF(N2487="sníž. přenesená",J2487,0)</f>
        <v>0</v>
      </c>
      <c r="BI2487" s="148">
        <f>IF(N2487="nulová",J2487,0)</f>
        <v>0</v>
      </c>
      <c r="BJ2487" s="17" t="s">
        <v>83</v>
      </c>
      <c r="BK2487" s="148">
        <f>ROUND(I2487*H2487,2)</f>
        <v>0</v>
      </c>
      <c r="BL2487" s="17" t="s">
        <v>224</v>
      </c>
      <c r="BM2487" s="147" t="s">
        <v>2270</v>
      </c>
    </row>
    <row r="2488" spans="2:65" s="1" customFormat="1">
      <c r="B2488" s="32"/>
      <c r="D2488" s="149" t="s">
        <v>203</v>
      </c>
      <c r="F2488" s="150" t="s">
        <v>2271</v>
      </c>
      <c r="I2488" s="151"/>
      <c r="L2488" s="32"/>
      <c r="M2488" s="152"/>
      <c r="T2488" s="56"/>
      <c r="AT2488" s="17" t="s">
        <v>203</v>
      </c>
      <c r="AU2488" s="17" t="s">
        <v>85</v>
      </c>
    </row>
    <row r="2489" spans="2:65" s="12" customFormat="1">
      <c r="B2489" s="153"/>
      <c r="D2489" s="154" t="s">
        <v>205</v>
      </c>
      <c r="E2489" s="155" t="s">
        <v>1</v>
      </c>
      <c r="F2489" s="156" t="s">
        <v>347</v>
      </c>
      <c r="H2489" s="155" t="s">
        <v>1</v>
      </c>
      <c r="I2489" s="157"/>
      <c r="L2489" s="153"/>
      <c r="M2489" s="158"/>
      <c r="T2489" s="159"/>
      <c r="AT2489" s="155" t="s">
        <v>205</v>
      </c>
      <c r="AU2489" s="155" t="s">
        <v>85</v>
      </c>
      <c r="AV2489" s="12" t="s">
        <v>83</v>
      </c>
      <c r="AW2489" s="12" t="s">
        <v>34</v>
      </c>
      <c r="AX2489" s="12" t="s">
        <v>76</v>
      </c>
      <c r="AY2489" s="155" t="s">
        <v>191</v>
      </c>
    </row>
    <row r="2490" spans="2:65" s="12" customFormat="1">
      <c r="B2490" s="153"/>
      <c r="D2490" s="154" t="s">
        <v>205</v>
      </c>
      <c r="E2490" s="155" t="s">
        <v>1</v>
      </c>
      <c r="F2490" s="156" t="s">
        <v>207</v>
      </c>
      <c r="H2490" s="155" t="s">
        <v>1</v>
      </c>
      <c r="I2490" s="157"/>
      <c r="L2490" s="153"/>
      <c r="M2490" s="158"/>
      <c r="T2490" s="159"/>
      <c r="AT2490" s="155" t="s">
        <v>205</v>
      </c>
      <c r="AU2490" s="155" t="s">
        <v>85</v>
      </c>
      <c r="AV2490" s="12" t="s">
        <v>83</v>
      </c>
      <c r="AW2490" s="12" t="s">
        <v>34</v>
      </c>
      <c r="AX2490" s="12" t="s">
        <v>76</v>
      </c>
      <c r="AY2490" s="155" t="s">
        <v>191</v>
      </c>
    </row>
    <row r="2491" spans="2:65" s="12" customFormat="1">
      <c r="B2491" s="153"/>
      <c r="D2491" s="154" t="s">
        <v>205</v>
      </c>
      <c r="E2491" s="155" t="s">
        <v>1</v>
      </c>
      <c r="F2491" s="156" t="s">
        <v>208</v>
      </c>
      <c r="H2491" s="155" t="s">
        <v>1</v>
      </c>
      <c r="I2491" s="157"/>
      <c r="L2491" s="153"/>
      <c r="M2491" s="158"/>
      <c r="T2491" s="159"/>
      <c r="AT2491" s="155" t="s">
        <v>205</v>
      </c>
      <c r="AU2491" s="155" t="s">
        <v>85</v>
      </c>
      <c r="AV2491" s="12" t="s">
        <v>83</v>
      </c>
      <c r="AW2491" s="12" t="s">
        <v>34</v>
      </c>
      <c r="AX2491" s="12" t="s">
        <v>76</v>
      </c>
      <c r="AY2491" s="155" t="s">
        <v>191</v>
      </c>
    </row>
    <row r="2492" spans="2:65" s="13" customFormat="1">
      <c r="B2492" s="160"/>
      <c r="D2492" s="154" t="s">
        <v>205</v>
      </c>
      <c r="E2492" s="161" t="s">
        <v>1</v>
      </c>
      <c r="F2492" s="162" t="s">
        <v>2258</v>
      </c>
      <c r="H2492" s="163">
        <v>10.776</v>
      </c>
      <c r="I2492" s="164"/>
      <c r="L2492" s="160"/>
      <c r="M2492" s="165"/>
      <c r="T2492" s="166"/>
      <c r="AT2492" s="161" t="s">
        <v>205</v>
      </c>
      <c r="AU2492" s="161" t="s">
        <v>85</v>
      </c>
      <c r="AV2492" s="13" t="s">
        <v>85</v>
      </c>
      <c r="AW2492" s="13" t="s">
        <v>34</v>
      </c>
      <c r="AX2492" s="13" t="s">
        <v>76</v>
      </c>
      <c r="AY2492" s="161" t="s">
        <v>191</v>
      </c>
    </row>
    <row r="2493" spans="2:65" s="14" customFormat="1">
      <c r="B2493" s="167"/>
      <c r="D2493" s="154" t="s">
        <v>205</v>
      </c>
      <c r="E2493" s="168" t="s">
        <v>1</v>
      </c>
      <c r="F2493" s="169" t="s">
        <v>217</v>
      </c>
      <c r="H2493" s="170">
        <v>10.776</v>
      </c>
      <c r="I2493" s="171"/>
      <c r="L2493" s="167"/>
      <c r="M2493" s="172"/>
      <c r="T2493" s="173"/>
      <c r="AT2493" s="168" t="s">
        <v>205</v>
      </c>
      <c r="AU2493" s="168" t="s">
        <v>85</v>
      </c>
      <c r="AV2493" s="14" t="s">
        <v>200</v>
      </c>
      <c r="AW2493" s="14" t="s">
        <v>34</v>
      </c>
      <c r="AX2493" s="14" t="s">
        <v>83</v>
      </c>
      <c r="AY2493" s="168" t="s">
        <v>191</v>
      </c>
    </row>
    <row r="2494" spans="2:65" s="1" customFormat="1" ht="26.45" customHeight="1">
      <c r="B2494" s="32"/>
      <c r="C2494" s="136" t="s">
        <v>2272</v>
      </c>
      <c r="D2494" s="136" t="s">
        <v>195</v>
      </c>
      <c r="E2494" s="137" t="s">
        <v>2273</v>
      </c>
      <c r="F2494" s="138" t="s">
        <v>2274</v>
      </c>
      <c r="G2494" s="139" t="s">
        <v>403</v>
      </c>
      <c r="H2494" s="140">
        <v>5</v>
      </c>
      <c r="I2494" s="141"/>
      <c r="J2494" s="142">
        <f>ROUND(I2494*H2494,2)</f>
        <v>0</v>
      </c>
      <c r="K2494" s="138" t="s">
        <v>199</v>
      </c>
      <c r="L2494" s="32"/>
      <c r="M2494" s="143" t="s">
        <v>1</v>
      </c>
      <c r="N2494" s="144" t="s">
        <v>41</v>
      </c>
      <c r="P2494" s="145">
        <f>O2494*H2494</f>
        <v>0</v>
      </c>
      <c r="Q2494" s="145">
        <v>2.7999999999999998E-4</v>
      </c>
      <c r="R2494" s="145">
        <f>Q2494*H2494</f>
        <v>1.3999999999999998E-3</v>
      </c>
      <c r="S2494" s="145">
        <v>0</v>
      </c>
      <c r="T2494" s="146">
        <f>S2494*H2494</f>
        <v>0</v>
      </c>
      <c r="AR2494" s="147" t="s">
        <v>224</v>
      </c>
      <c r="AT2494" s="147" t="s">
        <v>195</v>
      </c>
      <c r="AU2494" s="147" t="s">
        <v>85</v>
      </c>
      <c r="AY2494" s="17" t="s">
        <v>191</v>
      </c>
      <c r="BE2494" s="148">
        <f>IF(N2494="základní",J2494,0)</f>
        <v>0</v>
      </c>
      <c r="BF2494" s="148">
        <f>IF(N2494="snížená",J2494,0)</f>
        <v>0</v>
      </c>
      <c r="BG2494" s="148">
        <f>IF(N2494="zákl. přenesená",J2494,0)</f>
        <v>0</v>
      </c>
      <c r="BH2494" s="148">
        <f>IF(N2494="sníž. přenesená",J2494,0)</f>
        <v>0</v>
      </c>
      <c r="BI2494" s="148">
        <f>IF(N2494="nulová",J2494,0)</f>
        <v>0</v>
      </c>
      <c r="BJ2494" s="17" t="s">
        <v>83</v>
      </c>
      <c r="BK2494" s="148">
        <f>ROUND(I2494*H2494,2)</f>
        <v>0</v>
      </c>
      <c r="BL2494" s="17" t="s">
        <v>224</v>
      </c>
      <c r="BM2494" s="147" t="s">
        <v>2275</v>
      </c>
    </row>
    <row r="2495" spans="2:65" s="1" customFormat="1">
      <c r="B2495" s="32"/>
      <c r="D2495" s="149" t="s">
        <v>203</v>
      </c>
      <c r="F2495" s="150" t="s">
        <v>2276</v>
      </c>
      <c r="I2495" s="151"/>
      <c r="L2495" s="32"/>
      <c r="M2495" s="152"/>
      <c r="T2495" s="56"/>
      <c r="AT2495" s="17" t="s">
        <v>203</v>
      </c>
      <c r="AU2495" s="17" t="s">
        <v>85</v>
      </c>
    </row>
    <row r="2496" spans="2:65" s="12" customFormat="1">
      <c r="B2496" s="153"/>
      <c r="D2496" s="154" t="s">
        <v>205</v>
      </c>
      <c r="E2496" s="155" t="s">
        <v>1</v>
      </c>
      <c r="F2496" s="156" t="s">
        <v>347</v>
      </c>
      <c r="H2496" s="155" t="s">
        <v>1</v>
      </c>
      <c r="I2496" s="157"/>
      <c r="L2496" s="153"/>
      <c r="M2496" s="158"/>
      <c r="T2496" s="159"/>
      <c r="AT2496" s="155" t="s">
        <v>205</v>
      </c>
      <c r="AU2496" s="155" t="s">
        <v>85</v>
      </c>
      <c r="AV2496" s="12" t="s">
        <v>83</v>
      </c>
      <c r="AW2496" s="12" t="s">
        <v>34</v>
      </c>
      <c r="AX2496" s="12" t="s">
        <v>76</v>
      </c>
      <c r="AY2496" s="155" t="s">
        <v>191</v>
      </c>
    </row>
    <row r="2497" spans="2:65" s="12" customFormat="1">
      <c r="B2497" s="153"/>
      <c r="D2497" s="154" t="s">
        <v>205</v>
      </c>
      <c r="E2497" s="155" t="s">
        <v>1</v>
      </c>
      <c r="F2497" s="156" t="s">
        <v>207</v>
      </c>
      <c r="H2497" s="155" t="s">
        <v>1</v>
      </c>
      <c r="I2497" s="157"/>
      <c r="L2497" s="153"/>
      <c r="M2497" s="158"/>
      <c r="T2497" s="159"/>
      <c r="AT2497" s="155" t="s">
        <v>205</v>
      </c>
      <c r="AU2497" s="155" t="s">
        <v>85</v>
      </c>
      <c r="AV2497" s="12" t="s">
        <v>83</v>
      </c>
      <c r="AW2497" s="12" t="s">
        <v>34</v>
      </c>
      <c r="AX2497" s="12" t="s">
        <v>76</v>
      </c>
      <c r="AY2497" s="155" t="s">
        <v>191</v>
      </c>
    </row>
    <row r="2498" spans="2:65" s="12" customFormat="1">
      <c r="B2498" s="153"/>
      <c r="D2498" s="154" t="s">
        <v>205</v>
      </c>
      <c r="E2498" s="155" t="s">
        <v>1</v>
      </c>
      <c r="F2498" s="156" t="s">
        <v>208</v>
      </c>
      <c r="H2498" s="155" t="s">
        <v>1</v>
      </c>
      <c r="I2498" s="157"/>
      <c r="L2498" s="153"/>
      <c r="M2498" s="158"/>
      <c r="T2498" s="159"/>
      <c r="AT2498" s="155" t="s">
        <v>205</v>
      </c>
      <c r="AU2498" s="155" t="s">
        <v>85</v>
      </c>
      <c r="AV2498" s="12" t="s">
        <v>83</v>
      </c>
      <c r="AW2498" s="12" t="s">
        <v>34</v>
      </c>
      <c r="AX2498" s="12" t="s">
        <v>76</v>
      </c>
      <c r="AY2498" s="155" t="s">
        <v>191</v>
      </c>
    </row>
    <row r="2499" spans="2:65" s="13" customFormat="1">
      <c r="B2499" s="160"/>
      <c r="D2499" s="154" t="s">
        <v>205</v>
      </c>
      <c r="E2499" s="161" t="s">
        <v>1</v>
      </c>
      <c r="F2499" s="162" t="s">
        <v>2277</v>
      </c>
      <c r="H2499" s="163">
        <v>5</v>
      </c>
      <c r="I2499" s="164"/>
      <c r="L2499" s="160"/>
      <c r="M2499" s="165"/>
      <c r="T2499" s="166"/>
      <c r="AT2499" s="161" t="s">
        <v>205</v>
      </c>
      <c r="AU2499" s="161" t="s">
        <v>85</v>
      </c>
      <c r="AV2499" s="13" t="s">
        <v>85</v>
      </c>
      <c r="AW2499" s="13" t="s">
        <v>34</v>
      </c>
      <c r="AX2499" s="13" t="s">
        <v>76</v>
      </c>
      <c r="AY2499" s="161" t="s">
        <v>191</v>
      </c>
    </row>
    <row r="2500" spans="2:65" s="14" customFormat="1">
      <c r="B2500" s="167"/>
      <c r="D2500" s="154" t="s">
        <v>205</v>
      </c>
      <c r="E2500" s="168" t="s">
        <v>1</v>
      </c>
      <c r="F2500" s="169" t="s">
        <v>217</v>
      </c>
      <c r="H2500" s="170">
        <v>5</v>
      </c>
      <c r="I2500" s="171"/>
      <c r="L2500" s="167"/>
      <c r="M2500" s="172"/>
      <c r="T2500" s="173"/>
      <c r="AT2500" s="168" t="s">
        <v>205</v>
      </c>
      <c r="AU2500" s="168" t="s">
        <v>85</v>
      </c>
      <c r="AV2500" s="14" t="s">
        <v>200</v>
      </c>
      <c r="AW2500" s="14" t="s">
        <v>34</v>
      </c>
      <c r="AX2500" s="14" t="s">
        <v>83</v>
      </c>
      <c r="AY2500" s="168" t="s">
        <v>191</v>
      </c>
    </row>
    <row r="2501" spans="2:65" s="1" customFormat="1" ht="16.5" customHeight="1">
      <c r="B2501" s="32"/>
      <c r="C2501" s="136" t="s">
        <v>2278</v>
      </c>
      <c r="D2501" s="136" t="s">
        <v>195</v>
      </c>
      <c r="E2501" s="137" t="s">
        <v>2279</v>
      </c>
      <c r="F2501" s="138" t="s">
        <v>2280</v>
      </c>
      <c r="G2501" s="139" t="s">
        <v>378</v>
      </c>
      <c r="H2501" s="140">
        <v>4</v>
      </c>
      <c r="I2501" s="141"/>
      <c r="J2501" s="142">
        <f>ROUND(I2501*H2501,2)</f>
        <v>0</v>
      </c>
      <c r="K2501" s="138" t="s">
        <v>199</v>
      </c>
      <c r="L2501" s="32"/>
      <c r="M2501" s="143" t="s">
        <v>1</v>
      </c>
      <c r="N2501" s="144" t="s">
        <v>41</v>
      </c>
      <c r="P2501" s="145">
        <f>O2501*H2501</f>
        <v>0</v>
      </c>
      <c r="Q2501" s="145">
        <v>2.1000000000000001E-4</v>
      </c>
      <c r="R2501" s="145">
        <f>Q2501*H2501</f>
        <v>8.4000000000000003E-4</v>
      </c>
      <c r="S2501" s="145">
        <v>0</v>
      </c>
      <c r="T2501" s="146">
        <f>S2501*H2501</f>
        <v>0</v>
      </c>
      <c r="AR2501" s="147" t="s">
        <v>224</v>
      </c>
      <c r="AT2501" s="147" t="s">
        <v>195</v>
      </c>
      <c r="AU2501" s="147" t="s">
        <v>85</v>
      </c>
      <c r="AY2501" s="17" t="s">
        <v>191</v>
      </c>
      <c r="BE2501" s="148">
        <f>IF(N2501="základní",J2501,0)</f>
        <v>0</v>
      </c>
      <c r="BF2501" s="148">
        <f>IF(N2501="snížená",J2501,0)</f>
        <v>0</v>
      </c>
      <c r="BG2501" s="148">
        <f>IF(N2501="zákl. přenesená",J2501,0)</f>
        <v>0</v>
      </c>
      <c r="BH2501" s="148">
        <f>IF(N2501="sníž. přenesená",J2501,0)</f>
        <v>0</v>
      </c>
      <c r="BI2501" s="148">
        <f>IF(N2501="nulová",J2501,0)</f>
        <v>0</v>
      </c>
      <c r="BJ2501" s="17" t="s">
        <v>83</v>
      </c>
      <c r="BK2501" s="148">
        <f>ROUND(I2501*H2501,2)</f>
        <v>0</v>
      </c>
      <c r="BL2501" s="17" t="s">
        <v>224</v>
      </c>
      <c r="BM2501" s="147" t="s">
        <v>2281</v>
      </c>
    </row>
    <row r="2502" spans="2:65" s="1" customFormat="1">
      <c r="B2502" s="32"/>
      <c r="D2502" s="149" t="s">
        <v>203</v>
      </c>
      <c r="F2502" s="150" t="s">
        <v>2282</v>
      </c>
      <c r="I2502" s="151"/>
      <c r="L2502" s="32"/>
      <c r="M2502" s="152"/>
      <c r="T2502" s="56"/>
      <c r="AT2502" s="17" t="s">
        <v>203</v>
      </c>
      <c r="AU2502" s="17" t="s">
        <v>85</v>
      </c>
    </row>
    <row r="2503" spans="2:65" s="12" customFormat="1">
      <c r="B2503" s="153"/>
      <c r="D2503" s="154" t="s">
        <v>205</v>
      </c>
      <c r="E2503" s="155" t="s">
        <v>1</v>
      </c>
      <c r="F2503" s="156" t="s">
        <v>347</v>
      </c>
      <c r="H2503" s="155" t="s">
        <v>1</v>
      </c>
      <c r="I2503" s="157"/>
      <c r="L2503" s="153"/>
      <c r="M2503" s="158"/>
      <c r="T2503" s="159"/>
      <c r="AT2503" s="155" t="s">
        <v>205</v>
      </c>
      <c r="AU2503" s="155" t="s">
        <v>85</v>
      </c>
      <c r="AV2503" s="12" t="s">
        <v>83</v>
      </c>
      <c r="AW2503" s="12" t="s">
        <v>34</v>
      </c>
      <c r="AX2503" s="12" t="s">
        <v>76</v>
      </c>
      <c r="AY2503" s="155" t="s">
        <v>191</v>
      </c>
    </row>
    <row r="2504" spans="2:65" s="12" customFormat="1">
      <c r="B2504" s="153"/>
      <c r="D2504" s="154" t="s">
        <v>205</v>
      </c>
      <c r="E2504" s="155" t="s">
        <v>1</v>
      </c>
      <c r="F2504" s="156" t="s">
        <v>207</v>
      </c>
      <c r="H2504" s="155" t="s">
        <v>1</v>
      </c>
      <c r="I2504" s="157"/>
      <c r="L2504" s="153"/>
      <c r="M2504" s="158"/>
      <c r="T2504" s="159"/>
      <c r="AT2504" s="155" t="s">
        <v>205</v>
      </c>
      <c r="AU2504" s="155" t="s">
        <v>85</v>
      </c>
      <c r="AV2504" s="12" t="s">
        <v>83</v>
      </c>
      <c r="AW2504" s="12" t="s">
        <v>34</v>
      </c>
      <c r="AX2504" s="12" t="s">
        <v>76</v>
      </c>
      <c r="AY2504" s="155" t="s">
        <v>191</v>
      </c>
    </row>
    <row r="2505" spans="2:65" s="12" customFormat="1">
      <c r="B2505" s="153"/>
      <c r="D2505" s="154" t="s">
        <v>205</v>
      </c>
      <c r="E2505" s="155" t="s">
        <v>1</v>
      </c>
      <c r="F2505" s="156" t="s">
        <v>208</v>
      </c>
      <c r="H2505" s="155" t="s">
        <v>1</v>
      </c>
      <c r="I2505" s="157"/>
      <c r="L2505" s="153"/>
      <c r="M2505" s="158"/>
      <c r="T2505" s="159"/>
      <c r="AT2505" s="155" t="s">
        <v>205</v>
      </c>
      <c r="AU2505" s="155" t="s">
        <v>85</v>
      </c>
      <c r="AV2505" s="12" t="s">
        <v>83</v>
      </c>
      <c r="AW2505" s="12" t="s">
        <v>34</v>
      </c>
      <c r="AX2505" s="12" t="s">
        <v>76</v>
      </c>
      <c r="AY2505" s="155" t="s">
        <v>191</v>
      </c>
    </row>
    <row r="2506" spans="2:65" s="13" customFormat="1">
      <c r="B2506" s="160"/>
      <c r="D2506" s="154" t="s">
        <v>205</v>
      </c>
      <c r="E2506" s="161" t="s">
        <v>1</v>
      </c>
      <c r="F2506" s="162" t="s">
        <v>2283</v>
      </c>
      <c r="H2506" s="163">
        <v>4</v>
      </c>
      <c r="I2506" s="164"/>
      <c r="L2506" s="160"/>
      <c r="M2506" s="165"/>
      <c r="T2506" s="166"/>
      <c r="AT2506" s="161" t="s">
        <v>205</v>
      </c>
      <c r="AU2506" s="161" t="s">
        <v>85</v>
      </c>
      <c r="AV2506" s="13" t="s">
        <v>85</v>
      </c>
      <c r="AW2506" s="13" t="s">
        <v>34</v>
      </c>
      <c r="AX2506" s="13" t="s">
        <v>76</v>
      </c>
      <c r="AY2506" s="161" t="s">
        <v>191</v>
      </c>
    </row>
    <row r="2507" spans="2:65" s="14" customFormat="1">
      <c r="B2507" s="167"/>
      <c r="D2507" s="154" t="s">
        <v>205</v>
      </c>
      <c r="E2507" s="168" t="s">
        <v>1</v>
      </c>
      <c r="F2507" s="169" t="s">
        <v>217</v>
      </c>
      <c r="H2507" s="170">
        <v>4</v>
      </c>
      <c r="I2507" s="171"/>
      <c r="L2507" s="167"/>
      <c r="M2507" s="172"/>
      <c r="T2507" s="173"/>
      <c r="AT2507" s="168" t="s">
        <v>205</v>
      </c>
      <c r="AU2507" s="168" t="s">
        <v>85</v>
      </c>
      <c r="AV2507" s="14" t="s">
        <v>200</v>
      </c>
      <c r="AW2507" s="14" t="s">
        <v>34</v>
      </c>
      <c r="AX2507" s="14" t="s">
        <v>83</v>
      </c>
      <c r="AY2507" s="168" t="s">
        <v>191</v>
      </c>
    </row>
    <row r="2508" spans="2:65" s="1" customFormat="1" ht="26.45" customHeight="1">
      <c r="B2508" s="32"/>
      <c r="C2508" s="136" t="s">
        <v>2284</v>
      </c>
      <c r="D2508" s="136" t="s">
        <v>195</v>
      </c>
      <c r="E2508" s="137" t="s">
        <v>2285</v>
      </c>
      <c r="F2508" s="138" t="s">
        <v>2286</v>
      </c>
      <c r="G2508" s="139" t="s">
        <v>378</v>
      </c>
      <c r="H2508" s="140">
        <v>6</v>
      </c>
      <c r="I2508" s="141"/>
      <c r="J2508" s="142">
        <f>ROUND(I2508*H2508,2)</f>
        <v>0</v>
      </c>
      <c r="K2508" s="138" t="s">
        <v>199</v>
      </c>
      <c r="L2508" s="32"/>
      <c r="M2508" s="143" t="s">
        <v>1</v>
      </c>
      <c r="N2508" s="144" t="s">
        <v>41</v>
      </c>
      <c r="P2508" s="145">
        <f>O2508*H2508</f>
        <v>0</v>
      </c>
      <c r="Q2508" s="145">
        <v>2.1000000000000001E-4</v>
      </c>
      <c r="R2508" s="145">
        <f>Q2508*H2508</f>
        <v>1.2600000000000001E-3</v>
      </c>
      <c r="S2508" s="145">
        <v>0</v>
      </c>
      <c r="T2508" s="146">
        <f>S2508*H2508</f>
        <v>0</v>
      </c>
      <c r="AR2508" s="147" t="s">
        <v>224</v>
      </c>
      <c r="AT2508" s="147" t="s">
        <v>195</v>
      </c>
      <c r="AU2508" s="147" t="s">
        <v>85</v>
      </c>
      <c r="AY2508" s="17" t="s">
        <v>191</v>
      </c>
      <c r="BE2508" s="148">
        <f>IF(N2508="základní",J2508,0)</f>
        <v>0</v>
      </c>
      <c r="BF2508" s="148">
        <f>IF(N2508="snížená",J2508,0)</f>
        <v>0</v>
      </c>
      <c r="BG2508" s="148">
        <f>IF(N2508="zákl. přenesená",J2508,0)</f>
        <v>0</v>
      </c>
      <c r="BH2508" s="148">
        <f>IF(N2508="sníž. přenesená",J2508,0)</f>
        <v>0</v>
      </c>
      <c r="BI2508" s="148">
        <f>IF(N2508="nulová",J2508,0)</f>
        <v>0</v>
      </c>
      <c r="BJ2508" s="17" t="s">
        <v>83</v>
      </c>
      <c r="BK2508" s="148">
        <f>ROUND(I2508*H2508,2)</f>
        <v>0</v>
      </c>
      <c r="BL2508" s="17" t="s">
        <v>224</v>
      </c>
      <c r="BM2508" s="147" t="s">
        <v>2287</v>
      </c>
    </row>
    <row r="2509" spans="2:65" s="1" customFormat="1">
      <c r="B2509" s="32"/>
      <c r="D2509" s="149" t="s">
        <v>203</v>
      </c>
      <c r="F2509" s="150" t="s">
        <v>2288</v>
      </c>
      <c r="I2509" s="151"/>
      <c r="L2509" s="32"/>
      <c r="M2509" s="152"/>
      <c r="T2509" s="56"/>
      <c r="AT2509" s="17" t="s">
        <v>203</v>
      </c>
      <c r="AU2509" s="17" t="s">
        <v>85</v>
      </c>
    </row>
    <row r="2510" spans="2:65" s="12" customFormat="1">
      <c r="B2510" s="153"/>
      <c r="D2510" s="154" t="s">
        <v>205</v>
      </c>
      <c r="E2510" s="155" t="s">
        <v>1</v>
      </c>
      <c r="F2510" s="156" t="s">
        <v>347</v>
      </c>
      <c r="H2510" s="155" t="s">
        <v>1</v>
      </c>
      <c r="I2510" s="157"/>
      <c r="L2510" s="153"/>
      <c r="M2510" s="158"/>
      <c r="T2510" s="159"/>
      <c r="AT2510" s="155" t="s">
        <v>205</v>
      </c>
      <c r="AU2510" s="155" t="s">
        <v>85</v>
      </c>
      <c r="AV2510" s="12" t="s">
        <v>83</v>
      </c>
      <c r="AW2510" s="12" t="s">
        <v>34</v>
      </c>
      <c r="AX2510" s="12" t="s">
        <v>76</v>
      </c>
      <c r="AY2510" s="155" t="s">
        <v>191</v>
      </c>
    </row>
    <row r="2511" spans="2:65" s="12" customFormat="1">
      <c r="B2511" s="153"/>
      <c r="D2511" s="154" t="s">
        <v>205</v>
      </c>
      <c r="E2511" s="155" t="s">
        <v>1</v>
      </c>
      <c r="F2511" s="156" t="s">
        <v>207</v>
      </c>
      <c r="H2511" s="155" t="s">
        <v>1</v>
      </c>
      <c r="I2511" s="157"/>
      <c r="L2511" s="153"/>
      <c r="M2511" s="158"/>
      <c r="T2511" s="159"/>
      <c r="AT2511" s="155" t="s">
        <v>205</v>
      </c>
      <c r="AU2511" s="155" t="s">
        <v>85</v>
      </c>
      <c r="AV2511" s="12" t="s">
        <v>83</v>
      </c>
      <c r="AW2511" s="12" t="s">
        <v>34</v>
      </c>
      <c r="AX2511" s="12" t="s">
        <v>76</v>
      </c>
      <c r="AY2511" s="155" t="s">
        <v>191</v>
      </c>
    </row>
    <row r="2512" spans="2:65" s="12" customFormat="1">
      <c r="B2512" s="153"/>
      <c r="D2512" s="154" t="s">
        <v>205</v>
      </c>
      <c r="E2512" s="155" t="s">
        <v>1</v>
      </c>
      <c r="F2512" s="156" t="s">
        <v>208</v>
      </c>
      <c r="H2512" s="155" t="s">
        <v>1</v>
      </c>
      <c r="I2512" s="157"/>
      <c r="L2512" s="153"/>
      <c r="M2512" s="158"/>
      <c r="T2512" s="159"/>
      <c r="AT2512" s="155" t="s">
        <v>205</v>
      </c>
      <c r="AU2512" s="155" t="s">
        <v>85</v>
      </c>
      <c r="AV2512" s="12" t="s">
        <v>83</v>
      </c>
      <c r="AW2512" s="12" t="s">
        <v>34</v>
      </c>
      <c r="AX2512" s="12" t="s">
        <v>76</v>
      </c>
      <c r="AY2512" s="155" t="s">
        <v>191</v>
      </c>
    </row>
    <row r="2513" spans="2:65" s="13" customFormat="1">
      <c r="B2513" s="160"/>
      <c r="D2513" s="154" t="s">
        <v>205</v>
      </c>
      <c r="E2513" s="161" t="s">
        <v>1</v>
      </c>
      <c r="F2513" s="162" t="s">
        <v>2289</v>
      </c>
      <c r="H2513" s="163">
        <v>6</v>
      </c>
      <c r="I2513" s="164"/>
      <c r="L2513" s="160"/>
      <c r="M2513" s="165"/>
      <c r="T2513" s="166"/>
      <c r="AT2513" s="161" t="s">
        <v>205</v>
      </c>
      <c r="AU2513" s="161" t="s">
        <v>85</v>
      </c>
      <c r="AV2513" s="13" t="s">
        <v>85</v>
      </c>
      <c r="AW2513" s="13" t="s">
        <v>34</v>
      </c>
      <c r="AX2513" s="13" t="s">
        <v>76</v>
      </c>
      <c r="AY2513" s="161" t="s">
        <v>191</v>
      </c>
    </row>
    <row r="2514" spans="2:65" s="14" customFormat="1">
      <c r="B2514" s="167"/>
      <c r="D2514" s="154" t="s">
        <v>205</v>
      </c>
      <c r="E2514" s="168" t="s">
        <v>1</v>
      </c>
      <c r="F2514" s="169" t="s">
        <v>217</v>
      </c>
      <c r="H2514" s="170">
        <v>6</v>
      </c>
      <c r="I2514" s="171"/>
      <c r="L2514" s="167"/>
      <c r="M2514" s="172"/>
      <c r="T2514" s="173"/>
      <c r="AT2514" s="168" t="s">
        <v>205</v>
      </c>
      <c r="AU2514" s="168" t="s">
        <v>85</v>
      </c>
      <c r="AV2514" s="14" t="s">
        <v>200</v>
      </c>
      <c r="AW2514" s="14" t="s">
        <v>34</v>
      </c>
      <c r="AX2514" s="14" t="s">
        <v>83</v>
      </c>
      <c r="AY2514" s="168" t="s">
        <v>191</v>
      </c>
    </row>
    <row r="2515" spans="2:65" s="1" customFormat="1" ht="26.45" customHeight="1">
      <c r="B2515" s="32"/>
      <c r="C2515" s="136" t="s">
        <v>2290</v>
      </c>
      <c r="D2515" s="136" t="s">
        <v>195</v>
      </c>
      <c r="E2515" s="137" t="s">
        <v>2291</v>
      </c>
      <c r="F2515" s="138" t="s">
        <v>2292</v>
      </c>
      <c r="G2515" s="139" t="s">
        <v>403</v>
      </c>
      <c r="H2515" s="140">
        <v>4.3899999999999997</v>
      </c>
      <c r="I2515" s="141"/>
      <c r="J2515" s="142">
        <f>ROUND(I2515*H2515,2)</f>
        <v>0</v>
      </c>
      <c r="K2515" s="138" t="s">
        <v>199</v>
      </c>
      <c r="L2515" s="32"/>
      <c r="M2515" s="143" t="s">
        <v>1</v>
      </c>
      <c r="N2515" s="144" t="s">
        <v>41</v>
      </c>
      <c r="P2515" s="145">
        <f>O2515*H2515</f>
        <v>0</v>
      </c>
      <c r="Q2515" s="145">
        <v>1.42E-3</v>
      </c>
      <c r="R2515" s="145">
        <f>Q2515*H2515</f>
        <v>6.2337999999999994E-3</v>
      </c>
      <c r="S2515" s="145">
        <v>0</v>
      </c>
      <c r="T2515" s="146">
        <f>S2515*H2515</f>
        <v>0</v>
      </c>
      <c r="AR2515" s="147" t="s">
        <v>224</v>
      </c>
      <c r="AT2515" s="147" t="s">
        <v>195</v>
      </c>
      <c r="AU2515" s="147" t="s">
        <v>85</v>
      </c>
      <c r="AY2515" s="17" t="s">
        <v>191</v>
      </c>
      <c r="BE2515" s="148">
        <f>IF(N2515="základní",J2515,0)</f>
        <v>0</v>
      </c>
      <c r="BF2515" s="148">
        <f>IF(N2515="snížená",J2515,0)</f>
        <v>0</v>
      </c>
      <c r="BG2515" s="148">
        <f>IF(N2515="zákl. přenesená",J2515,0)</f>
        <v>0</v>
      </c>
      <c r="BH2515" s="148">
        <f>IF(N2515="sníž. přenesená",J2515,0)</f>
        <v>0</v>
      </c>
      <c r="BI2515" s="148">
        <f>IF(N2515="nulová",J2515,0)</f>
        <v>0</v>
      </c>
      <c r="BJ2515" s="17" t="s">
        <v>83</v>
      </c>
      <c r="BK2515" s="148">
        <f>ROUND(I2515*H2515,2)</f>
        <v>0</v>
      </c>
      <c r="BL2515" s="17" t="s">
        <v>224</v>
      </c>
      <c r="BM2515" s="147" t="s">
        <v>2293</v>
      </c>
    </row>
    <row r="2516" spans="2:65" s="1" customFormat="1">
      <c r="B2516" s="32"/>
      <c r="D2516" s="149" t="s">
        <v>203</v>
      </c>
      <c r="F2516" s="150" t="s">
        <v>2294</v>
      </c>
      <c r="I2516" s="151"/>
      <c r="L2516" s="32"/>
      <c r="M2516" s="152"/>
      <c r="T2516" s="56"/>
      <c r="AT2516" s="17" t="s">
        <v>203</v>
      </c>
      <c r="AU2516" s="17" t="s">
        <v>85</v>
      </c>
    </row>
    <row r="2517" spans="2:65" s="12" customFormat="1">
      <c r="B2517" s="153"/>
      <c r="D2517" s="154" t="s">
        <v>205</v>
      </c>
      <c r="E2517" s="155" t="s">
        <v>1</v>
      </c>
      <c r="F2517" s="156" t="s">
        <v>347</v>
      </c>
      <c r="H2517" s="155" t="s">
        <v>1</v>
      </c>
      <c r="I2517" s="157"/>
      <c r="L2517" s="153"/>
      <c r="M2517" s="158"/>
      <c r="T2517" s="159"/>
      <c r="AT2517" s="155" t="s">
        <v>205</v>
      </c>
      <c r="AU2517" s="155" t="s">
        <v>85</v>
      </c>
      <c r="AV2517" s="12" t="s">
        <v>83</v>
      </c>
      <c r="AW2517" s="12" t="s">
        <v>34</v>
      </c>
      <c r="AX2517" s="12" t="s">
        <v>76</v>
      </c>
      <c r="AY2517" s="155" t="s">
        <v>191</v>
      </c>
    </row>
    <row r="2518" spans="2:65" s="12" customFormat="1">
      <c r="B2518" s="153"/>
      <c r="D2518" s="154" t="s">
        <v>205</v>
      </c>
      <c r="E2518" s="155" t="s">
        <v>1</v>
      </c>
      <c r="F2518" s="156" t="s">
        <v>207</v>
      </c>
      <c r="H2518" s="155" t="s">
        <v>1</v>
      </c>
      <c r="I2518" s="157"/>
      <c r="L2518" s="153"/>
      <c r="M2518" s="158"/>
      <c r="T2518" s="159"/>
      <c r="AT2518" s="155" t="s">
        <v>205</v>
      </c>
      <c r="AU2518" s="155" t="s">
        <v>85</v>
      </c>
      <c r="AV2518" s="12" t="s">
        <v>83</v>
      </c>
      <c r="AW2518" s="12" t="s">
        <v>34</v>
      </c>
      <c r="AX2518" s="12" t="s">
        <v>76</v>
      </c>
      <c r="AY2518" s="155" t="s">
        <v>191</v>
      </c>
    </row>
    <row r="2519" spans="2:65" s="12" customFormat="1">
      <c r="B2519" s="153"/>
      <c r="D2519" s="154" t="s">
        <v>205</v>
      </c>
      <c r="E2519" s="155" t="s">
        <v>1</v>
      </c>
      <c r="F2519" s="156" t="s">
        <v>208</v>
      </c>
      <c r="H2519" s="155" t="s">
        <v>1</v>
      </c>
      <c r="I2519" s="157"/>
      <c r="L2519" s="153"/>
      <c r="M2519" s="158"/>
      <c r="T2519" s="159"/>
      <c r="AT2519" s="155" t="s">
        <v>205</v>
      </c>
      <c r="AU2519" s="155" t="s">
        <v>85</v>
      </c>
      <c r="AV2519" s="12" t="s">
        <v>83</v>
      </c>
      <c r="AW2519" s="12" t="s">
        <v>34</v>
      </c>
      <c r="AX2519" s="12" t="s">
        <v>76</v>
      </c>
      <c r="AY2519" s="155" t="s">
        <v>191</v>
      </c>
    </row>
    <row r="2520" spans="2:65" s="13" customFormat="1">
      <c r="B2520" s="160"/>
      <c r="D2520" s="154" t="s">
        <v>205</v>
      </c>
      <c r="E2520" s="161" t="s">
        <v>1</v>
      </c>
      <c r="F2520" s="162" t="s">
        <v>2295</v>
      </c>
      <c r="H2520" s="163">
        <v>4.3899999999999997</v>
      </c>
      <c r="I2520" s="164"/>
      <c r="L2520" s="160"/>
      <c r="M2520" s="165"/>
      <c r="T2520" s="166"/>
      <c r="AT2520" s="161" t="s">
        <v>205</v>
      </c>
      <c r="AU2520" s="161" t="s">
        <v>85</v>
      </c>
      <c r="AV2520" s="13" t="s">
        <v>85</v>
      </c>
      <c r="AW2520" s="13" t="s">
        <v>34</v>
      </c>
      <c r="AX2520" s="13" t="s">
        <v>76</v>
      </c>
      <c r="AY2520" s="161" t="s">
        <v>191</v>
      </c>
    </row>
    <row r="2521" spans="2:65" s="14" customFormat="1">
      <c r="B2521" s="167"/>
      <c r="D2521" s="154" t="s">
        <v>205</v>
      </c>
      <c r="E2521" s="168" t="s">
        <v>1</v>
      </c>
      <c r="F2521" s="169" t="s">
        <v>217</v>
      </c>
      <c r="H2521" s="170">
        <v>4.3899999999999997</v>
      </c>
      <c r="I2521" s="171"/>
      <c r="L2521" s="167"/>
      <c r="M2521" s="172"/>
      <c r="T2521" s="173"/>
      <c r="AT2521" s="168" t="s">
        <v>205</v>
      </c>
      <c r="AU2521" s="168" t="s">
        <v>85</v>
      </c>
      <c r="AV2521" s="14" t="s">
        <v>200</v>
      </c>
      <c r="AW2521" s="14" t="s">
        <v>34</v>
      </c>
      <c r="AX2521" s="14" t="s">
        <v>83</v>
      </c>
      <c r="AY2521" s="168" t="s">
        <v>191</v>
      </c>
    </row>
    <row r="2522" spans="2:65" s="1" customFormat="1" ht="26.45" customHeight="1">
      <c r="B2522" s="32"/>
      <c r="C2522" s="136" t="s">
        <v>2296</v>
      </c>
      <c r="D2522" s="136" t="s">
        <v>195</v>
      </c>
      <c r="E2522" s="137" t="s">
        <v>2297</v>
      </c>
      <c r="F2522" s="138" t="s">
        <v>2298</v>
      </c>
      <c r="G2522" s="139" t="s">
        <v>378</v>
      </c>
      <c r="H2522" s="140">
        <v>1</v>
      </c>
      <c r="I2522" s="141"/>
      <c r="J2522" s="142">
        <f>ROUND(I2522*H2522,2)</f>
        <v>0</v>
      </c>
      <c r="K2522" s="138" t="s">
        <v>199</v>
      </c>
      <c r="L2522" s="32"/>
      <c r="M2522" s="143" t="s">
        <v>1</v>
      </c>
      <c r="N2522" s="144" t="s">
        <v>41</v>
      </c>
      <c r="P2522" s="145">
        <f>O2522*H2522</f>
        <v>0</v>
      </c>
      <c r="Q2522" s="145">
        <v>1.09E-3</v>
      </c>
      <c r="R2522" s="145">
        <f>Q2522*H2522</f>
        <v>1.09E-3</v>
      </c>
      <c r="S2522" s="145">
        <v>0</v>
      </c>
      <c r="T2522" s="146">
        <f>S2522*H2522</f>
        <v>0</v>
      </c>
      <c r="AR2522" s="147" t="s">
        <v>224</v>
      </c>
      <c r="AT2522" s="147" t="s">
        <v>195</v>
      </c>
      <c r="AU2522" s="147" t="s">
        <v>85</v>
      </c>
      <c r="AY2522" s="17" t="s">
        <v>191</v>
      </c>
      <c r="BE2522" s="148">
        <f>IF(N2522="základní",J2522,0)</f>
        <v>0</v>
      </c>
      <c r="BF2522" s="148">
        <f>IF(N2522="snížená",J2522,0)</f>
        <v>0</v>
      </c>
      <c r="BG2522" s="148">
        <f>IF(N2522="zákl. přenesená",J2522,0)</f>
        <v>0</v>
      </c>
      <c r="BH2522" s="148">
        <f>IF(N2522="sníž. přenesená",J2522,0)</f>
        <v>0</v>
      </c>
      <c r="BI2522" s="148">
        <f>IF(N2522="nulová",J2522,0)</f>
        <v>0</v>
      </c>
      <c r="BJ2522" s="17" t="s">
        <v>83</v>
      </c>
      <c r="BK2522" s="148">
        <f>ROUND(I2522*H2522,2)</f>
        <v>0</v>
      </c>
      <c r="BL2522" s="17" t="s">
        <v>224</v>
      </c>
      <c r="BM2522" s="147" t="s">
        <v>2299</v>
      </c>
    </row>
    <row r="2523" spans="2:65" s="1" customFormat="1">
      <c r="B2523" s="32"/>
      <c r="D2523" s="149" t="s">
        <v>203</v>
      </c>
      <c r="F2523" s="150" t="s">
        <v>2300</v>
      </c>
      <c r="I2523" s="151"/>
      <c r="L2523" s="32"/>
      <c r="M2523" s="152"/>
      <c r="T2523" s="56"/>
      <c r="AT2523" s="17" t="s">
        <v>203</v>
      </c>
      <c r="AU2523" s="17" t="s">
        <v>85</v>
      </c>
    </row>
    <row r="2524" spans="2:65" s="12" customFormat="1">
      <c r="B2524" s="153"/>
      <c r="D2524" s="154" t="s">
        <v>205</v>
      </c>
      <c r="E2524" s="155" t="s">
        <v>1</v>
      </c>
      <c r="F2524" s="156" t="s">
        <v>347</v>
      </c>
      <c r="H2524" s="155" t="s">
        <v>1</v>
      </c>
      <c r="I2524" s="157"/>
      <c r="L2524" s="153"/>
      <c r="M2524" s="158"/>
      <c r="T2524" s="159"/>
      <c r="AT2524" s="155" t="s">
        <v>205</v>
      </c>
      <c r="AU2524" s="155" t="s">
        <v>85</v>
      </c>
      <c r="AV2524" s="12" t="s">
        <v>83</v>
      </c>
      <c r="AW2524" s="12" t="s">
        <v>34</v>
      </c>
      <c r="AX2524" s="12" t="s">
        <v>76</v>
      </c>
      <c r="AY2524" s="155" t="s">
        <v>191</v>
      </c>
    </row>
    <row r="2525" spans="2:65" s="12" customFormat="1">
      <c r="B2525" s="153"/>
      <c r="D2525" s="154" t="s">
        <v>205</v>
      </c>
      <c r="E2525" s="155" t="s">
        <v>1</v>
      </c>
      <c r="F2525" s="156" t="s">
        <v>207</v>
      </c>
      <c r="H2525" s="155" t="s">
        <v>1</v>
      </c>
      <c r="I2525" s="157"/>
      <c r="L2525" s="153"/>
      <c r="M2525" s="158"/>
      <c r="T2525" s="159"/>
      <c r="AT2525" s="155" t="s">
        <v>205</v>
      </c>
      <c r="AU2525" s="155" t="s">
        <v>85</v>
      </c>
      <c r="AV2525" s="12" t="s">
        <v>83</v>
      </c>
      <c r="AW2525" s="12" t="s">
        <v>34</v>
      </c>
      <c r="AX2525" s="12" t="s">
        <v>76</v>
      </c>
      <c r="AY2525" s="155" t="s">
        <v>191</v>
      </c>
    </row>
    <row r="2526" spans="2:65" s="12" customFormat="1">
      <c r="B2526" s="153"/>
      <c r="D2526" s="154" t="s">
        <v>205</v>
      </c>
      <c r="E2526" s="155" t="s">
        <v>1</v>
      </c>
      <c r="F2526" s="156" t="s">
        <v>208</v>
      </c>
      <c r="H2526" s="155" t="s">
        <v>1</v>
      </c>
      <c r="I2526" s="157"/>
      <c r="L2526" s="153"/>
      <c r="M2526" s="158"/>
      <c r="T2526" s="159"/>
      <c r="AT2526" s="155" t="s">
        <v>205</v>
      </c>
      <c r="AU2526" s="155" t="s">
        <v>85</v>
      </c>
      <c r="AV2526" s="12" t="s">
        <v>83</v>
      </c>
      <c r="AW2526" s="12" t="s">
        <v>34</v>
      </c>
      <c r="AX2526" s="12" t="s">
        <v>76</v>
      </c>
      <c r="AY2526" s="155" t="s">
        <v>191</v>
      </c>
    </row>
    <row r="2527" spans="2:65" s="12" customFormat="1">
      <c r="B2527" s="153"/>
      <c r="D2527" s="154" t="s">
        <v>205</v>
      </c>
      <c r="E2527" s="155" t="s">
        <v>1</v>
      </c>
      <c r="F2527" s="156" t="s">
        <v>2301</v>
      </c>
      <c r="H2527" s="155" t="s">
        <v>1</v>
      </c>
      <c r="I2527" s="157"/>
      <c r="L2527" s="153"/>
      <c r="M2527" s="158"/>
      <c r="T2527" s="159"/>
      <c r="AT2527" s="155" t="s">
        <v>205</v>
      </c>
      <c r="AU2527" s="155" t="s">
        <v>85</v>
      </c>
      <c r="AV2527" s="12" t="s">
        <v>83</v>
      </c>
      <c r="AW2527" s="12" t="s">
        <v>34</v>
      </c>
      <c r="AX2527" s="12" t="s">
        <v>76</v>
      </c>
      <c r="AY2527" s="155" t="s">
        <v>191</v>
      </c>
    </row>
    <row r="2528" spans="2:65" s="13" customFormat="1">
      <c r="B2528" s="160"/>
      <c r="D2528" s="154" t="s">
        <v>205</v>
      </c>
      <c r="E2528" s="161" t="s">
        <v>1</v>
      </c>
      <c r="F2528" s="162" t="s">
        <v>2302</v>
      </c>
      <c r="H2528" s="163">
        <v>1</v>
      </c>
      <c r="I2528" s="164"/>
      <c r="L2528" s="160"/>
      <c r="M2528" s="165"/>
      <c r="T2528" s="166"/>
      <c r="AT2528" s="161" t="s">
        <v>205</v>
      </c>
      <c r="AU2528" s="161" t="s">
        <v>85</v>
      </c>
      <c r="AV2528" s="13" t="s">
        <v>85</v>
      </c>
      <c r="AW2528" s="13" t="s">
        <v>34</v>
      </c>
      <c r="AX2528" s="13" t="s">
        <v>76</v>
      </c>
      <c r="AY2528" s="161" t="s">
        <v>191</v>
      </c>
    </row>
    <row r="2529" spans="2:65" s="14" customFormat="1">
      <c r="B2529" s="167"/>
      <c r="D2529" s="154" t="s">
        <v>205</v>
      </c>
      <c r="E2529" s="168" t="s">
        <v>1</v>
      </c>
      <c r="F2529" s="169" t="s">
        <v>217</v>
      </c>
      <c r="H2529" s="170">
        <v>1</v>
      </c>
      <c r="I2529" s="171"/>
      <c r="L2529" s="167"/>
      <c r="M2529" s="172"/>
      <c r="T2529" s="173"/>
      <c r="AT2529" s="168" t="s">
        <v>205</v>
      </c>
      <c r="AU2529" s="168" t="s">
        <v>85</v>
      </c>
      <c r="AV2529" s="14" t="s">
        <v>200</v>
      </c>
      <c r="AW2529" s="14" t="s">
        <v>34</v>
      </c>
      <c r="AX2529" s="14" t="s">
        <v>83</v>
      </c>
      <c r="AY2529" s="168" t="s">
        <v>191</v>
      </c>
    </row>
    <row r="2530" spans="2:65" s="1" customFormat="1" ht="26.45" customHeight="1">
      <c r="B2530" s="32"/>
      <c r="C2530" s="136" t="s">
        <v>2303</v>
      </c>
      <c r="D2530" s="136" t="s">
        <v>195</v>
      </c>
      <c r="E2530" s="137" t="s">
        <v>2304</v>
      </c>
      <c r="F2530" s="138" t="s">
        <v>2305</v>
      </c>
      <c r="G2530" s="139" t="s">
        <v>289</v>
      </c>
      <c r="H2530" s="140">
        <v>5.7869999999999999</v>
      </c>
      <c r="I2530" s="141"/>
      <c r="J2530" s="142">
        <f>ROUND(I2530*H2530,2)</f>
        <v>0</v>
      </c>
      <c r="K2530" s="138" t="s">
        <v>199</v>
      </c>
      <c r="L2530" s="32"/>
      <c r="M2530" s="143" t="s">
        <v>1</v>
      </c>
      <c r="N2530" s="144" t="s">
        <v>41</v>
      </c>
      <c r="P2530" s="145">
        <f>O2530*H2530</f>
        <v>0</v>
      </c>
      <c r="Q2530" s="145">
        <v>0</v>
      </c>
      <c r="R2530" s="145">
        <f>Q2530*H2530</f>
        <v>0</v>
      </c>
      <c r="S2530" s="145">
        <v>0</v>
      </c>
      <c r="T2530" s="146">
        <f>S2530*H2530</f>
        <v>0</v>
      </c>
      <c r="AR2530" s="147" t="s">
        <v>224</v>
      </c>
      <c r="AT2530" s="147" t="s">
        <v>195</v>
      </c>
      <c r="AU2530" s="147" t="s">
        <v>85</v>
      </c>
      <c r="AY2530" s="17" t="s">
        <v>191</v>
      </c>
      <c r="BE2530" s="148">
        <f>IF(N2530="základní",J2530,0)</f>
        <v>0</v>
      </c>
      <c r="BF2530" s="148">
        <f>IF(N2530="snížená",J2530,0)</f>
        <v>0</v>
      </c>
      <c r="BG2530" s="148">
        <f>IF(N2530="zákl. přenesená",J2530,0)</f>
        <v>0</v>
      </c>
      <c r="BH2530" s="148">
        <f>IF(N2530="sníž. přenesená",J2530,0)</f>
        <v>0</v>
      </c>
      <c r="BI2530" s="148">
        <f>IF(N2530="nulová",J2530,0)</f>
        <v>0</v>
      </c>
      <c r="BJ2530" s="17" t="s">
        <v>83</v>
      </c>
      <c r="BK2530" s="148">
        <f>ROUND(I2530*H2530,2)</f>
        <v>0</v>
      </c>
      <c r="BL2530" s="17" t="s">
        <v>224</v>
      </c>
      <c r="BM2530" s="147" t="s">
        <v>2306</v>
      </c>
    </row>
    <row r="2531" spans="2:65" s="1" customFormat="1">
      <c r="B2531" s="32"/>
      <c r="D2531" s="149" t="s">
        <v>203</v>
      </c>
      <c r="F2531" s="150" t="s">
        <v>2307</v>
      </c>
      <c r="I2531" s="151"/>
      <c r="L2531" s="32"/>
      <c r="M2531" s="152"/>
      <c r="T2531" s="56"/>
      <c r="AT2531" s="17" t="s">
        <v>203</v>
      </c>
      <c r="AU2531" s="17" t="s">
        <v>85</v>
      </c>
    </row>
    <row r="2532" spans="2:65" s="12" customFormat="1">
      <c r="B2532" s="153"/>
      <c r="D2532" s="154" t="s">
        <v>205</v>
      </c>
      <c r="E2532" s="155" t="s">
        <v>1</v>
      </c>
      <c r="F2532" s="156" t="s">
        <v>347</v>
      </c>
      <c r="H2532" s="155" t="s">
        <v>1</v>
      </c>
      <c r="I2532" s="157"/>
      <c r="L2532" s="153"/>
      <c r="M2532" s="158"/>
      <c r="T2532" s="159"/>
      <c r="AT2532" s="155" t="s">
        <v>205</v>
      </c>
      <c r="AU2532" s="155" t="s">
        <v>85</v>
      </c>
      <c r="AV2532" s="12" t="s">
        <v>83</v>
      </c>
      <c r="AW2532" s="12" t="s">
        <v>34</v>
      </c>
      <c r="AX2532" s="12" t="s">
        <v>76</v>
      </c>
      <c r="AY2532" s="155" t="s">
        <v>191</v>
      </c>
    </row>
    <row r="2533" spans="2:65" s="12" customFormat="1">
      <c r="B2533" s="153"/>
      <c r="D2533" s="154" t="s">
        <v>205</v>
      </c>
      <c r="E2533" s="155" t="s">
        <v>1</v>
      </c>
      <c r="F2533" s="156" t="s">
        <v>207</v>
      </c>
      <c r="H2533" s="155" t="s">
        <v>1</v>
      </c>
      <c r="I2533" s="157"/>
      <c r="L2533" s="153"/>
      <c r="M2533" s="158"/>
      <c r="T2533" s="159"/>
      <c r="AT2533" s="155" t="s">
        <v>205</v>
      </c>
      <c r="AU2533" s="155" t="s">
        <v>85</v>
      </c>
      <c r="AV2533" s="12" t="s">
        <v>83</v>
      </c>
      <c r="AW2533" s="12" t="s">
        <v>34</v>
      </c>
      <c r="AX2533" s="12" t="s">
        <v>76</v>
      </c>
      <c r="AY2533" s="155" t="s">
        <v>191</v>
      </c>
    </row>
    <row r="2534" spans="2:65" s="12" customFormat="1">
      <c r="B2534" s="153"/>
      <c r="D2534" s="154" t="s">
        <v>205</v>
      </c>
      <c r="E2534" s="155" t="s">
        <v>1</v>
      </c>
      <c r="F2534" s="156" t="s">
        <v>208</v>
      </c>
      <c r="H2534" s="155" t="s">
        <v>1</v>
      </c>
      <c r="I2534" s="157"/>
      <c r="L2534" s="153"/>
      <c r="M2534" s="158"/>
      <c r="T2534" s="159"/>
      <c r="AT2534" s="155" t="s">
        <v>205</v>
      </c>
      <c r="AU2534" s="155" t="s">
        <v>85</v>
      </c>
      <c r="AV2534" s="12" t="s">
        <v>83</v>
      </c>
      <c r="AW2534" s="12" t="s">
        <v>34</v>
      </c>
      <c r="AX2534" s="12" t="s">
        <v>76</v>
      </c>
      <c r="AY2534" s="155" t="s">
        <v>191</v>
      </c>
    </row>
    <row r="2535" spans="2:65" s="13" customFormat="1">
      <c r="B2535" s="160"/>
      <c r="D2535" s="154" t="s">
        <v>205</v>
      </c>
      <c r="E2535" s="161" t="s">
        <v>1</v>
      </c>
      <c r="F2535" s="162" t="s">
        <v>2254</v>
      </c>
      <c r="H2535" s="163">
        <v>3.2669999999999999</v>
      </c>
      <c r="I2535" s="164"/>
      <c r="L2535" s="160"/>
      <c r="M2535" s="165"/>
      <c r="T2535" s="166"/>
      <c r="AT2535" s="161" t="s">
        <v>205</v>
      </c>
      <c r="AU2535" s="161" t="s">
        <v>85</v>
      </c>
      <c r="AV2535" s="13" t="s">
        <v>85</v>
      </c>
      <c r="AW2535" s="13" t="s">
        <v>34</v>
      </c>
      <c r="AX2535" s="13" t="s">
        <v>76</v>
      </c>
      <c r="AY2535" s="161" t="s">
        <v>191</v>
      </c>
    </row>
    <row r="2536" spans="2:65" s="13" customFormat="1">
      <c r="B2536" s="160"/>
      <c r="D2536" s="154" t="s">
        <v>205</v>
      </c>
      <c r="E2536" s="161" t="s">
        <v>1</v>
      </c>
      <c r="F2536" s="162" t="s">
        <v>2255</v>
      </c>
      <c r="H2536" s="163">
        <v>2.52</v>
      </c>
      <c r="I2536" s="164"/>
      <c r="L2536" s="160"/>
      <c r="M2536" s="165"/>
      <c r="T2536" s="166"/>
      <c r="AT2536" s="161" t="s">
        <v>205</v>
      </c>
      <c r="AU2536" s="161" t="s">
        <v>85</v>
      </c>
      <c r="AV2536" s="13" t="s">
        <v>85</v>
      </c>
      <c r="AW2536" s="13" t="s">
        <v>34</v>
      </c>
      <c r="AX2536" s="13" t="s">
        <v>76</v>
      </c>
      <c r="AY2536" s="161" t="s">
        <v>191</v>
      </c>
    </row>
    <row r="2537" spans="2:65" s="14" customFormat="1">
      <c r="B2537" s="167"/>
      <c r="D2537" s="154" t="s">
        <v>205</v>
      </c>
      <c r="E2537" s="168" t="s">
        <v>1</v>
      </c>
      <c r="F2537" s="169" t="s">
        <v>217</v>
      </c>
      <c r="H2537" s="170">
        <v>5.7869999999999999</v>
      </c>
      <c r="I2537" s="171"/>
      <c r="L2537" s="167"/>
      <c r="M2537" s="172"/>
      <c r="T2537" s="173"/>
      <c r="AT2537" s="168" t="s">
        <v>205</v>
      </c>
      <c r="AU2537" s="168" t="s">
        <v>85</v>
      </c>
      <c r="AV2537" s="14" t="s">
        <v>200</v>
      </c>
      <c r="AW2537" s="14" t="s">
        <v>34</v>
      </c>
      <c r="AX2537" s="14" t="s">
        <v>83</v>
      </c>
      <c r="AY2537" s="168" t="s">
        <v>191</v>
      </c>
    </row>
    <row r="2538" spans="2:65" s="1" customFormat="1" ht="36" customHeight="1">
      <c r="B2538" s="32"/>
      <c r="C2538" s="136" t="s">
        <v>2308</v>
      </c>
      <c r="D2538" s="136" t="s">
        <v>195</v>
      </c>
      <c r="E2538" s="137" t="s">
        <v>2309</v>
      </c>
      <c r="F2538" s="138" t="s">
        <v>2310</v>
      </c>
      <c r="G2538" s="139" t="s">
        <v>289</v>
      </c>
      <c r="H2538" s="140">
        <v>17.664000000000001</v>
      </c>
      <c r="I2538" s="141"/>
      <c r="J2538" s="142">
        <f>ROUND(I2538*H2538,2)</f>
        <v>0</v>
      </c>
      <c r="K2538" s="138" t="s">
        <v>199</v>
      </c>
      <c r="L2538" s="32"/>
      <c r="M2538" s="143" t="s">
        <v>1</v>
      </c>
      <c r="N2538" s="144" t="s">
        <v>41</v>
      </c>
      <c r="P2538" s="145">
        <f>O2538*H2538</f>
        <v>0</v>
      </c>
      <c r="Q2538" s="145">
        <v>8.9700000000000005E-3</v>
      </c>
      <c r="R2538" s="145">
        <f>Q2538*H2538</f>
        <v>0.15844608000000002</v>
      </c>
      <c r="S2538" s="145">
        <v>0</v>
      </c>
      <c r="T2538" s="146">
        <f>S2538*H2538</f>
        <v>0</v>
      </c>
      <c r="AR2538" s="147" t="s">
        <v>224</v>
      </c>
      <c r="AT2538" s="147" t="s">
        <v>195</v>
      </c>
      <c r="AU2538" s="147" t="s">
        <v>85</v>
      </c>
      <c r="AY2538" s="17" t="s">
        <v>191</v>
      </c>
      <c r="BE2538" s="148">
        <f>IF(N2538="základní",J2538,0)</f>
        <v>0</v>
      </c>
      <c r="BF2538" s="148">
        <f>IF(N2538="snížená",J2538,0)</f>
        <v>0</v>
      </c>
      <c r="BG2538" s="148">
        <f>IF(N2538="zákl. přenesená",J2538,0)</f>
        <v>0</v>
      </c>
      <c r="BH2538" s="148">
        <f>IF(N2538="sníž. přenesená",J2538,0)</f>
        <v>0</v>
      </c>
      <c r="BI2538" s="148">
        <f>IF(N2538="nulová",J2538,0)</f>
        <v>0</v>
      </c>
      <c r="BJ2538" s="17" t="s">
        <v>83</v>
      </c>
      <c r="BK2538" s="148">
        <f>ROUND(I2538*H2538,2)</f>
        <v>0</v>
      </c>
      <c r="BL2538" s="17" t="s">
        <v>224</v>
      </c>
      <c r="BM2538" s="147" t="s">
        <v>2311</v>
      </c>
    </row>
    <row r="2539" spans="2:65" s="1" customFormat="1">
      <c r="B2539" s="32"/>
      <c r="D2539" s="149" t="s">
        <v>203</v>
      </c>
      <c r="F2539" s="150" t="s">
        <v>2312</v>
      </c>
      <c r="I2539" s="151"/>
      <c r="L2539" s="32"/>
      <c r="M2539" s="152"/>
      <c r="T2539" s="56"/>
      <c r="AT2539" s="17" t="s">
        <v>203</v>
      </c>
      <c r="AU2539" s="17" t="s">
        <v>85</v>
      </c>
    </row>
    <row r="2540" spans="2:65" s="1" customFormat="1" ht="40.9" customHeight="1">
      <c r="B2540" s="32"/>
      <c r="C2540" s="181" t="s">
        <v>2313</v>
      </c>
      <c r="D2540" s="181" t="s">
        <v>388</v>
      </c>
      <c r="E2540" s="182" t="s">
        <v>2314</v>
      </c>
      <c r="F2540" s="183" t="s">
        <v>2315</v>
      </c>
      <c r="G2540" s="184" t="s">
        <v>289</v>
      </c>
      <c r="H2540" s="185">
        <v>28.262</v>
      </c>
      <c r="I2540" s="186"/>
      <c r="J2540" s="187">
        <f>ROUND(I2540*H2540,2)</f>
        <v>0</v>
      </c>
      <c r="K2540" s="183" t="s">
        <v>1</v>
      </c>
      <c r="L2540" s="188"/>
      <c r="M2540" s="189" t="s">
        <v>1</v>
      </c>
      <c r="N2540" s="190" t="s">
        <v>41</v>
      </c>
      <c r="P2540" s="145">
        <f>O2540*H2540</f>
        <v>0</v>
      </c>
      <c r="Q2540" s="145">
        <v>2.1999999999999999E-2</v>
      </c>
      <c r="R2540" s="145">
        <f>Q2540*H2540</f>
        <v>0.62176399999999998</v>
      </c>
      <c r="S2540" s="145">
        <v>0</v>
      </c>
      <c r="T2540" s="146">
        <f>S2540*H2540</f>
        <v>0</v>
      </c>
      <c r="AR2540" s="147" t="s">
        <v>414</v>
      </c>
      <c r="AT2540" s="147" t="s">
        <v>388</v>
      </c>
      <c r="AU2540" s="147" t="s">
        <v>85</v>
      </c>
      <c r="AY2540" s="17" t="s">
        <v>191</v>
      </c>
      <c r="BE2540" s="148">
        <f>IF(N2540="základní",J2540,0)</f>
        <v>0</v>
      </c>
      <c r="BF2540" s="148">
        <f>IF(N2540="snížená",J2540,0)</f>
        <v>0</v>
      </c>
      <c r="BG2540" s="148">
        <f>IF(N2540="zákl. přenesená",J2540,0)</f>
        <v>0</v>
      </c>
      <c r="BH2540" s="148">
        <f>IF(N2540="sníž. přenesená",J2540,0)</f>
        <v>0</v>
      </c>
      <c r="BI2540" s="148">
        <f>IF(N2540="nulová",J2540,0)</f>
        <v>0</v>
      </c>
      <c r="BJ2540" s="17" t="s">
        <v>83</v>
      </c>
      <c r="BK2540" s="148">
        <f>ROUND(I2540*H2540,2)</f>
        <v>0</v>
      </c>
      <c r="BL2540" s="17" t="s">
        <v>224</v>
      </c>
      <c r="BM2540" s="147" t="s">
        <v>2316</v>
      </c>
    </row>
    <row r="2541" spans="2:65" s="12" customFormat="1">
      <c r="B2541" s="153"/>
      <c r="D2541" s="154" t="s">
        <v>205</v>
      </c>
      <c r="E2541" s="155" t="s">
        <v>1</v>
      </c>
      <c r="F2541" s="156" t="s">
        <v>347</v>
      </c>
      <c r="H2541" s="155" t="s">
        <v>1</v>
      </c>
      <c r="I2541" s="157"/>
      <c r="L2541" s="153"/>
      <c r="M2541" s="158"/>
      <c r="T2541" s="159"/>
      <c r="AT2541" s="155" t="s">
        <v>205</v>
      </c>
      <c r="AU2541" s="155" t="s">
        <v>85</v>
      </c>
      <c r="AV2541" s="12" t="s">
        <v>83</v>
      </c>
      <c r="AW2541" s="12" t="s">
        <v>34</v>
      </c>
      <c r="AX2541" s="12" t="s">
        <v>76</v>
      </c>
      <c r="AY2541" s="155" t="s">
        <v>191</v>
      </c>
    </row>
    <row r="2542" spans="2:65" s="12" customFormat="1">
      <c r="B2542" s="153"/>
      <c r="D2542" s="154" t="s">
        <v>205</v>
      </c>
      <c r="E2542" s="155" t="s">
        <v>1</v>
      </c>
      <c r="F2542" s="156" t="s">
        <v>207</v>
      </c>
      <c r="H2542" s="155" t="s">
        <v>1</v>
      </c>
      <c r="I2542" s="157"/>
      <c r="L2542" s="153"/>
      <c r="M2542" s="158"/>
      <c r="T2542" s="159"/>
      <c r="AT2542" s="155" t="s">
        <v>205</v>
      </c>
      <c r="AU2542" s="155" t="s">
        <v>85</v>
      </c>
      <c r="AV2542" s="12" t="s">
        <v>83</v>
      </c>
      <c r="AW2542" s="12" t="s">
        <v>34</v>
      </c>
      <c r="AX2542" s="12" t="s">
        <v>76</v>
      </c>
      <c r="AY2542" s="155" t="s">
        <v>191</v>
      </c>
    </row>
    <row r="2543" spans="2:65" s="12" customFormat="1">
      <c r="B2543" s="153"/>
      <c r="D2543" s="154" t="s">
        <v>205</v>
      </c>
      <c r="E2543" s="155" t="s">
        <v>1</v>
      </c>
      <c r="F2543" s="156" t="s">
        <v>208</v>
      </c>
      <c r="H2543" s="155" t="s">
        <v>1</v>
      </c>
      <c r="I2543" s="157"/>
      <c r="L2543" s="153"/>
      <c r="M2543" s="158"/>
      <c r="T2543" s="159"/>
      <c r="AT2543" s="155" t="s">
        <v>205</v>
      </c>
      <c r="AU2543" s="155" t="s">
        <v>85</v>
      </c>
      <c r="AV2543" s="12" t="s">
        <v>83</v>
      </c>
      <c r="AW2543" s="12" t="s">
        <v>34</v>
      </c>
      <c r="AX2543" s="12" t="s">
        <v>76</v>
      </c>
      <c r="AY2543" s="155" t="s">
        <v>191</v>
      </c>
    </row>
    <row r="2544" spans="2:65" s="13" customFormat="1">
      <c r="B2544" s="160"/>
      <c r="D2544" s="154" t="s">
        <v>205</v>
      </c>
      <c r="E2544" s="161" t="s">
        <v>1</v>
      </c>
      <c r="F2544" s="162" t="s">
        <v>2261</v>
      </c>
      <c r="H2544" s="163">
        <v>17.664000000000001</v>
      </c>
      <c r="I2544" s="164"/>
      <c r="L2544" s="160"/>
      <c r="M2544" s="165"/>
      <c r="T2544" s="166"/>
      <c r="AT2544" s="161" t="s">
        <v>205</v>
      </c>
      <c r="AU2544" s="161" t="s">
        <v>85</v>
      </c>
      <c r="AV2544" s="13" t="s">
        <v>85</v>
      </c>
      <c r="AW2544" s="13" t="s">
        <v>34</v>
      </c>
      <c r="AX2544" s="13" t="s">
        <v>76</v>
      </c>
      <c r="AY2544" s="161" t="s">
        <v>191</v>
      </c>
    </row>
    <row r="2545" spans="2:65" s="14" customFormat="1">
      <c r="B2545" s="167"/>
      <c r="D2545" s="154" t="s">
        <v>205</v>
      </c>
      <c r="E2545" s="168" t="s">
        <v>1</v>
      </c>
      <c r="F2545" s="169" t="s">
        <v>217</v>
      </c>
      <c r="H2545" s="170">
        <v>17.664000000000001</v>
      </c>
      <c r="I2545" s="171"/>
      <c r="L2545" s="167"/>
      <c r="M2545" s="172"/>
      <c r="T2545" s="173"/>
      <c r="AT2545" s="168" t="s">
        <v>205</v>
      </c>
      <c r="AU2545" s="168" t="s">
        <v>85</v>
      </c>
      <c r="AV2545" s="14" t="s">
        <v>200</v>
      </c>
      <c r="AW2545" s="14" t="s">
        <v>34</v>
      </c>
      <c r="AX2545" s="14" t="s">
        <v>83</v>
      </c>
      <c r="AY2545" s="168" t="s">
        <v>191</v>
      </c>
    </row>
    <row r="2546" spans="2:65" s="13" customFormat="1">
      <c r="B2546" s="160"/>
      <c r="D2546" s="154" t="s">
        <v>205</v>
      </c>
      <c r="F2546" s="162" t="s">
        <v>2317</v>
      </c>
      <c r="H2546" s="163">
        <v>28.262</v>
      </c>
      <c r="I2546" s="164"/>
      <c r="L2546" s="160"/>
      <c r="M2546" s="165"/>
      <c r="T2546" s="166"/>
      <c r="AT2546" s="161" t="s">
        <v>205</v>
      </c>
      <c r="AU2546" s="161" t="s">
        <v>85</v>
      </c>
      <c r="AV2546" s="13" t="s">
        <v>85</v>
      </c>
      <c r="AW2546" s="13" t="s">
        <v>4</v>
      </c>
      <c r="AX2546" s="13" t="s">
        <v>83</v>
      </c>
      <c r="AY2546" s="161" t="s">
        <v>191</v>
      </c>
    </row>
    <row r="2547" spans="2:65" s="1" customFormat="1" ht="36" customHeight="1">
      <c r="B2547" s="32"/>
      <c r="C2547" s="136" t="s">
        <v>2318</v>
      </c>
      <c r="D2547" s="136" t="s">
        <v>195</v>
      </c>
      <c r="E2547" s="137" t="s">
        <v>2319</v>
      </c>
      <c r="F2547" s="138" t="s">
        <v>2320</v>
      </c>
      <c r="G2547" s="139" t="s">
        <v>289</v>
      </c>
      <c r="H2547" s="140">
        <v>30.431999999999999</v>
      </c>
      <c r="I2547" s="141"/>
      <c r="J2547" s="142">
        <f>ROUND(I2547*H2547,2)</f>
        <v>0</v>
      </c>
      <c r="K2547" s="138" t="s">
        <v>199</v>
      </c>
      <c r="L2547" s="32"/>
      <c r="M2547" s="143" t="s">
        <v>1</v>
      </c>
      <c r="N2547" s="144" t="s">
        <v>41</v>
      </c>
      <c r="P2547" s="145">
        <f>O2547*H2547</f>
        <v>0</v>
      </c>
      <c r="Q2547" s="145">
        <v>9.0900000000000009E-3</v>
      </c>
      <c r="R2547" s="145">
        <f>Q2547*H2547</f>
        <v>0.27662688000000002</v>
      </c>
      <c r="S2547" s="145">
        <v>0</v>
      </c>
      <c r="T2547" s="146">
        <f>S2547*H2547</f>
        <v>0</v>
      </c>
      <c r="AR2547" s="147" t="s">
        <v>224</v>
      </c>
      <c r="AT2547" s="147" t="s">
        <v>195</v>
      </c>
      <c r="AU2547" s="147" t="s">
        <v>85</v>
      </c>
      <c r="AY2547" s="17" t="s">
        <v>191</v>
      </c>
      <c r="BE2547" s="148">
        <f>IF(N2547="základní",J2547,0)</f>
        <v>0</v>
      </c>
      <c r="BF2547" s="148">
        <f>IF(N2547="snížená",J2547,0)</f>
        <v>0</v>
      </c>
      <c r="BG2547" s="148">
        <f>IF(N2547="zákl. přenesená",J2547,0)</f>
        <v>0</v>
      </c>
      <c r="BH2547" s="148">
        <f>IF(N2547="sníž. přenesená",J2547,0)</f>
        <v>0</v>
      </c>
      <c r="BI2547" s="148">
        <f>IF(N2547="nulová",J2547,0)</f>
        <v>0</v>
      </c>
      <c r="BJ2547" s="17" t="s">
        <v>83</v>
      </c>
      <c r="BK2547" s="148">
        <f>ROUND(I2547*H2547,2)</f>
        <v>0</v>
      </c>
      <c r="BL2547" s="17" t="s">
        <v>224</v>
      </c>
      <c r="BM2547" s="147" t="s">
        <v>2321</v>
      </c>
    </row>
    <row r="2548" spans="2:65" s="1" customFormat="1">
      <c r="B2548" s="32"/>
      <c r="D2548" s="149" t="s">
        <v>203</v>
      </c>
      <c r="F2548" s="150" t="s">
        <v>2322</v>
      </c>
      <c r="I2548" s="151"/>
      <c r="L2548" s="32"/>
      <c r="M2548" s="152"/>
      <c r="T2548" s="56"/>
      <c r="AT2548" s="17" t="s">
        <v>203</v>
      </c>
      <c r="AU2548" s="17" t="s">
        <v>85</v>
      </c>
    </row>
    <row r="2549" spans="2:65" s="1" customFormat="1" ht="26.45" customHeight="1">
      <c r="B2549" s="32"/>
      <c r="C2549" s="181" t="s">
        <v>2323</v>
      </c>
      <c r="D2549" s="181" t="s">
        <v>388</v>
      </c>
      <c r="E2549" s="182" t="s">
        <v>2324</v>
      </c>
      <c r="F2549" s="183" t="s">
        <v>2325</v>
      </c>
      <c r="G2549" s="184" t="s">
        <v>289</v>
      </c>
      <c r="H2549" s="185">
        <v>24.661000000000001</v>
      </c>
      <c r="I2549" s="186"/>
      <c r="J2549" s="187">
        <f>ROUND(I2549*H2549,2)</f>
        <v>0</v>
      </c>
      <c r="K2549" s="183" t="s">
        <v>1</v>
      </c>
      <c r="L2549" s="188"/>
      <c r="M2549" s="189" t="s">
        <v>1</v>
      </c>
      <c r="N2549" s="190" t="s">
        <v>41</v>
      </c>
      <c r="P2549" s="145">
        <f>O2549*H2549</f>
        <v>0</v>
      </c>
      <c r="Q2549" s="145">
        <v>1.9E-2</v>
      </c>
      <c r="R2549" s="145">
        <f>Q2549*H2549</f>
        <v>0.468559</v>
      </c>
      <c r="S2549" s="145">
        <v>0</v>
      </c>
      <c r="T2549" s="146">
        <f>S2549*H2549</f>
        <v>0</v>
      </c>
      <c r="AR2549" s="147" t="s">
        <v>414</v>
      </c>
      <c r="AT2549" s="147" t="s">
        <v>388</v>
      </c>
      <c r="AU2549" s="147" t="s">
        <v>85</v>
      </c>
      <c r="AY2549" s="17" t="s">
        <v>191</v>
      </c>
      <c r="BE2549" s="148">
        <f>IF(N2549="základní",J2549,0)</f>
        <v>0</v>
      </c>
      <c r="BF2549" s="148">
        <f>IF(N2549="snížená",J2549,0)</f>
        <v>0</v>
      </c>
      <c r="BG2549" s="148">
        <f>IF(N2549="zákl. přenesená",J2549,0)</f>
        <v>0</v>
      </c>
      <c r="BH2549" s="148">
        <f>IF(N2549="sníž. přenesená",J2549,0)</f>
        <v>0</v>
      </c>
      <c r="BI2549" s="148">
        <f>IF(N2549="nulová",J2549,0)</f>
        <v>0</v>
      </c>
      <c r="BJ2549" s="17" t="s">
        <v>83</v>
      </c>
      <c r="BK2549" s="148">
        <f>ROUND(I2549*H2549,2)</f>
        <v>0</v>
      </c>
      <c r="BL2549" s="17" t="s">
        <v>224</v>
      </c>
      <c r="BM2549" s="147" t="s">
        <v>2326</v>
      </c>
    </row>
    <row r="2550" spans="2:65" s="12" customFormat="1">
      <c r="B2550" s="153"/>
      <c r="D2550" s="154" t="s">
        <v>205</v>
      </c>
      <c r="E2550" s="155" t="s">
        <v>1</v>
      </c>
      <c r="F2550" s="156" t="s">
        <v>347</v>
      </c>
      <c r="H2550" s="155" t="s">
        <v>1</v>
      </c>
      <c r="I2550" s="157"/>
      <c r="L2550" s="153"/>
      <c r="M2550" s="158"/>
      <c r="T2550" s="159"/>
      <c r="AT2550" s="155" t="s">
        <v>205</v>
      </c>
      <c r="AU2550" s="155" t="s">
        <v>85</v>
      </c>
      <c r="AV2550" s="12" t="s">
        <v>83</v>
      </c>
      <c r="AW2550" s="12" t="s">
        <v>34</v>
      </c>
      <c r="AX2550" s="12" t="s">
        <v>76</v>
      </c>
      <c r="AY2550" s="155" t="s">
        <v>191</v>
      </c>
    </row>
    <row r="2551" spans="2:65" s="12" customFormat="1">
      <c r="B2551" s="153"/>
      <c r="D2551" s="154" t="s">
        <v>205</v>
      </c>
      <c r="E2551" s="155" t="s">
        <v>1</v>
      </c>
      <c r="F2551" s="156" t="s">
        <v>207</v>
      </c>
      <c r="H2551" s="155" t="s">
        <v>1</v>
      </c>
      <c r="I2551" s="157"/>
      <c r="L2551" s="153"/>
      <c r="M2551" s="158"/>
      <c r="T2551" s="159"/>
      <c r="AT2551" s="155" t="s">
        <v>205</v>
      </c>
      <c r="AU2551" s="155" t="s">
        <v>85</v>
      </c>
      <c r="AV2551" s="12" t="s">
        <v>83</v>
      </c>
      <c r="AW2551" s="12" t="s">
        <v>34</v>
      </c>
      <c r="AX2551" s="12" t="s">
        <v>76</v>
      </c>
      <c r="AY2551" s="155" t="s">
        <v>191</v>
      </c>
    </row>
    <row r="2552" spans="2:65" s="12" customFormat="1">
      <c r="B2552" s="153"/>
      <c r="D2552" s="154" t="s">
        <v>205</v>
      </c>
      <c r="E2552" s="155" t="s">
        <v>1</v>
      </c>
      <c r="F2552" s="156" t="s">
        <v>208</v>
      </c>
      <c r="H2552" s="155" t="s">
        <v>1</v>
      </c>
      <c r="I2552" s="157"/>
      <c r="L2552" s="153"/>
      <c r="M2552" s="158"/>
      <c r="T2552" s="159"/>
      <c r="AT2552" s="155" t="s">
        <v>205</v>
      </c>
      <c r="AU2552" s="155" t="s">
        <v>85</v>
      </c>
      <c r="AV2552" s="12" t="s">
        <v>83</v>
      </c>
      <c r="AW2552" s="12" t="s">
        <v>34</v>
      </c>
      <c r="AX2552" s="12" t="s">
        <v>76</v>
      </c>
      <c r="AY2552" s="155" t="s">
        <v>191</v>
      </c>
    </row>
    <row r="2553" spans="2:65" s="13" customFormat="1">
      <c r="B2553" s="160"/>
      <c r="D2553" s="154" t="s">
        <v>205</v>
      </c>
      <c r="E2553" s="161" t="s">
        <v>1</v>
      </c>
      <c r="F2553" s="162" t="s">
        <v>2327</v>
      </c>
      <c r="H2553" s="163">
        <v>7.56</v>
      </c>
      <c r="I2553" s="164"/>
      <c r="L2553" s="160"/>
      <c r="M2553" s="165"/>
      <c r="T2553" s="166"/>
      <c r="AT2553" s="161" t="s">
        <v>205</v>
      </c>
      <c r="AU2553" s="161" t="s">
        <v>85</v>
      </c>
      <c r="AV2553" s="13" t="s">
        <v>85</v>
      </c>
      <c r="AW2553" s="13" t="s">
        <v>34</v>
      </c>
      <c r="AX2553" s="13" t="s">
        <v>76</v>
      </c>
      <c r="AY2553" s="161" t="s">
        <v>191</v>
      </c>
    </row>
    <row r="2554" spans="2:65" s="13" customFormat="1">
      <c r="B2554" s="160"/>
      <c r="D2554" s="154" t="s">
        <v>205</v>
      </c>
      <c r="E2554" s="161" t="s">
        <v>1</v>
      </c>
      <c r="F2554" s="162" t="s">
        <v>2328</v>
      </c>
      <c r="H2554" s="163">
        <v>5.2679999999999998</v>
      </c>
      <c r="I2554" s="164"/>
      <c r="L2554" s="160"/>
      <c r="M2554" s="165"/>
      <c r="T2554" s="166"/>
      <c r="AT2554" s="161" t="s">
        <v>205</v>
      </c>
      <c r="AU2554" s="161" t="s">
        <v>85</v>
      </c>
      <c r="AV2554" s="13" t="s">
        <v>85</v>
      </c>
      <c r="AW2554" s="13" t="s">
        <v>34</v>
      </c>
      <c r="AX2554" s="13" t="s">
        <v>76</v>
      </c>
      <c r="AY2554" s="161" t="s">
        <v>191</v>
      </c>
    </row>
    <row r="2555" spans="2:65" s="13" customFormat="1">
      <c r="B2555" s="160"/>
      <c r="D2555" s="154" t="s">
        <v>205</v>
      </c>
      <c r="E2555" s="161" t="s">
        <v>1</v>
      </c>
      <c r="F2555" s="162" t="s">
        <v>2329</v>
      </c>
      <c r="H2555" s="163">
        <v>8.6159999999999997</v>
      </c>
      <c r="I2555" s="164"/>
      <c r="L2555" s="160"/>
      <c r="M2555" s="165"/>
      <c r="T2555" s="166"/>
      <c r="AT2555" s="161" t="s">
        <v>205</v>
      </c>
      <c r="AU2555" s="161" t="s">
        <v>85</v>
      </c>
      <c r="AV2555" s="13" t="s">
        <v>85</v>
      </c>
      <c r="AW2555" s="13" t="s">
        <v>34</v>
      </c>
      <c r="AX2555" s="13" t="s">
        <v>76</v>
      </c>
      <c r="AY2555" s="161" t="s">
        <v>191</v>
      </c>
    </row>
    <row r="2556" spans="2:65" s="14" customFormat="1">
      <c r="B2556" s="167"/>
      <c r="D2556" s="154" t="s">
        <v>205</v>
      </c>
      <c r="E2556" s="168" t="s">
        <v>1</v>
      </c>
      <c r="F2556" s="169" t="s">
        <v>217</v>
      </c>
      <c r="H2556" s="170">
        <v>21.443999999999999</v>
      </c>
      <c r="I2556" s="171"/>
      <c r="L2556" s="167"/>
      <c r="M2556" s="172"/>
      <c r="T2556" s="173"/>
      <c r="AT2556" s="168" t="s">
        <v>205</v>
      </c>
      <c r="AU2556" s="168" t="s">
        <v>85</v>
      </c>
      <c r="AV2556" s="14" t="s">
        <v>200</v>
      </c>
      <c r="AW2556" s="14" t="s">
        <v>34</v>
      </c>
      <c r="AX2556" s="14" t="s">
        <v>83</v>
      </c>
      <c r="AY2556" s="168" t="s">
        <v>191</v>
      </c>
    </row>
    <row r="2557" spans="2:65" s="13" customFormat="1">
      <c r="B2557" s="160"/>
      <c r="D2557" s="154" t="s">
        <v>205</v>
      </c>
      <c r="F2557" s="162" t="s">
        <v>2330</v>
      </c>
      <c r="H2557" s="163">
        <v>24.661000000000001</v>
      </c>
      <c r="I2557" s="164"/>
      <c r="L2557" s="160"/>
      <c r="M2557" s="165"/>
      <c r="T2557" s="166"/>
      <c r="AT2557" s="161" t="s">
        <v>205</v>
      </c>
      <c r="AU2557" s="161" t="s">
        <v>85</v>
      </c>
      <c r="AV2557" s="13" t="s">
        <v>85</v>
      </c>
      <c r="AW2557" s="13" t="s">
        <v>4</v>
      </c>
      <c r="AX2557" s="13" t="s">
        <v>83</v>
      </c>
      <c r="AY2557" s="161" t="s">
        <v>191</v>
      </c>
    </row>
    <row r="2558" spans="2:65" s="1" customFormat="1" ht="40.9" customHeight="1">
      <c r="B2558" s="32"/>
      <c r="C2558" s="181" t="s">
        <v>2331</v>
      </c>
      <c r="D2558" s="181" t="s">
        <v>388</v>
      </c>
      <c r="E2558" s="182" t="s">
        <v>2332</v>
      </c>
      <c r="F2558" s="183" t="s">
        <v>2333</v>
      </c>
      <c r="G2558" s="184" t="s">
        <v>289</v>
      </c>
      <c r="H2558" s="185">
        <v>10.336</v>
      </c>
      <c r="I2558" s="186"/>
      <c r="J2558" s="187">
        <f>ROUND(I2558*H2558,2)</f>
        <v>0</v>
      </c>
      <c r="K2558" s="183" t="s">
        <v>1</v>
      </c>
      <c r="L2558" s="188"/>
      <c r="M2558" s="189" t="s">
        <v>1</v>
      </c>
      <c r="N2558" s="190" t="s">
        <v>41</v>
      </c>
      <c r="P2558" s="145">
        <f>O2558*H2558</f>
        <v>0</v>
      </c>
      <c r="Q2558" s="145">
        <v>1.9E-2</v>
      </c>
      <c r="R2558" s="145">
        <f>Q2558*H2558</f>
        <v>0.196384</v>
      </c>
      <c r="S2558" s="145">
        <v>0</v>
      </c>
      <c r="T2558" s="146">
        <f>S2558*H2558</f>
        <v>0</v>
      </c>
      <c r="AR2558" s="147" t="s">
        <v>414</v>
      </c>
      <c r="AT2558" s="147" t="s">
        <v>388</v>
      </c>
      <c r="AU2558" s="147" t="s">
        <v>85</v>
      </c>
      <c r="AY2558" s="17" t="s">
        <v>191</v>
      </c>
      <c r="BE2558" s="148">
        <f>IF(N2558="základní",J2558,0)</f>
        <v>0</v>
      </c>
      <c r="BF2558" s="148">
        <f>IF(N2558="snížená",J2558,0)</f>
        <v>0</v>
      </c>
      <c r="BG2558" s="148">
        <f>IF(N2558="zákl. přenesená",J2558,0)</f>
        <v>0</v>
      </c>
      <c r="BH2558" s="148">
        <f>IF(N2558="sníž. přenesená",J2558,0)</f>
        <v>0</v>
      </c>
      <c r="BI2558" s="148">
        <f>IF(N2558="nulová",J2558,0)</f>
        <v>0</v>
      </c>
      <c r="BJ2558" s="17" t="s">
        <v>83</v>
      </c>
      <c r="BK2558" s="148">
        <f>ROUND(I2558*H2558,2)</f>
        <v>0</v>
      </c>
      <c r="BL2558" s="17" t="s">
        <v>224</v>
      </c>
      <c r="BM2558" s="147" t="s">
        <v>2334</v>
      </c>
    </row>
    <row r="2559" spans="2:65" s="12" customFormat="1">
      <c r="B2559" s="153"/>
      <c r="D2559" s="154" t="s">
        <v>205</v>
      </c>
      <c r="E2559" s="155" t="s">
        <v>1</v>
      </c>
      <c r="F2559" s="156" t="s">
        <v>347</v>
      </c>
      <c r="H2559" s="155" t="s">
        <v>1</v>
      </c>
      <c r="I2559" s="157"/>
      <c r="L2559" s="153"/>
      <c r="M2559" s="158"/>
      <c r="T2559" s="159"/>
      <c r="AT2559" s="155" t="s">
        <v>205</v>
      </c>
      <c r="AU2559" s="155" t="s">
        <v>85</v>
      </c>
      <c r="AV2559" s="12" t="s">
        <v>83</v>
      </c>
      <c r="AW2559" s="12" t="s">
        <v>34</v>
      </c>
      <c r="AX2559" s="12" t="s">
        <v>76</v>
      </c>
      <c r="AY2559" s="155" t="s">
        <v>191</v>
      </c>
    </row>
    <row r="2560" spans="2:65" s="12" customFormat="1">
      <c r="B2560" s="153"/>
      <c r="D2560" s="154" t="s">
        <v>205</v>
      </c>
      <c r="E2560" s="155" t="s">
        <v>1</v>
      </c>
      <c r="F2560" s="156" t="s">
        <v>207</v>
      </c>
      <c r="H2560" s="155" t="s">
        <v>1</v>
      </c>
      <c r="I2560" s="157"/>
      <c r="L2560" s="153"/>
      <c r="M2560" s="158"/>
      <c r="T2560" s="159"/>
      <c r="AT2560" s="155" t="s">
        <v>205</v>
      </c>
      <c r="AU2560" s="155" t="s">
        <v>85</v>
      </c>
      <c r="AV2560" s="12" t="s">
        <v>83</v>
      </c>
      <c r="AW2560" s="12" t="s">
        <v>34</v>
      </c>
      <c r="AX2560" s="12" t="s">
        <v>76</v>
      </c>
      <c r="AY2560" s="155" t="s">
        <v>191</v>
      </c>
    </row>
    <row r="2561" spans="2:65" s="12" customFormat="1">
      <c r="B2561" s="153"/>
      <c r="D2561" s="154" t="s">
        <v>205</v>
      </c>
      <c r="E2561" s="155" t="s">
        <v>1</v>
      </c>
      <c r="F2561" s="156" t="s">
        <v>208</v>
      </c>
      <c r="H2561" s="155" t="s">
        <v>1</v>
      </c>
      <c r="I2561" s="157"/>
      <c r="L2561" s="153"/>
      <c r="M2561" s="158"/>
      <c r="T2561" s="159"/>
      <c r="AT2561" s="155" t="s">
        <v>205</v>
      </c>
      <c r="AU2561" s="155" t="s">
        <v>85</v>
      </c>
      <c r="AV2561" s="12" t="s">
        <v>83</v>
      </c>
      <c r="AW2561" s="12" t="s">
        <v>34</v>
      </c>
      <c r="AX2561" s="12" t="s">
        <v>76</v>
      </c>
      <c r="AY2561" s="155" t="s">
        <v>191</v>
      </c>
    </row>
    <row r="2562" spans="2:65" s="13" customFormat="1">
      <c r="B2562" s="160"/>
      <c r="D2562" s="154" t="s">
        <v>205</v>
      </c>
      <c r="E2562" s="161" t="s">
        <v>1</v>
      </c>
      <c r="F2562" s="162" t="s">
        <v>2335</v>
      </c>
      <c r="H2562" s="163">
        <v>2.76</v>
      </c>
      <c r="I2562" s="164"/>
      <c r="L2562" s="160"/>
      <c r="M2562" s="165"/>
      <c r="T2562" s="166"/>
      <c r="AT2562" s="161" t="s">
        <v>205</v>
      </c>
      <c r="AU2562" s="161" t="s">
        <v>85</v>
      </c>
      <c r="AV2562" s="13" t="s">
        <v>85</v>
      </c>
      <c r="AW2562" s="13" t="s">
        <v>34</v>
      </c>
      <c r="AX2562" s="13" t="s">
        <v>76</v>
      </c>
      <c r="AY2562" s="161" t="s">
        <v>191</v>
      </c>
    </row>
    <row r="2563" spans="2:65" s="13" customFormat="1">
      <c r="B2563" s="160"/>
      <c r="D2563" s="154" t="s">
        <v>205</v>
      </c>
      <c r="E2563" s="161" t="s">
        <v>1</v>
      </c>
      <c r="F2563" s="162" t="s">
        <v>2336</v>
      </c>
      <c r="H2563" s="163">
        <v>4.0679999999999996</v>
      </c>
      <c r="I2563" s="164"/>
      <c r="L2563" s="160"/>
      <c r="M2563" s="165"/>
      <c r="T2563" s="166"/>
      <c r="AT2563" s="161" t="s">
        <v>205</v>
      </c>
      <c r="AU2563" s="161" t="s">
        <v>85</v>
      </c>
      <c r="AV2563" s="13" t="s">
        <v>85</v>
      </c>
      <c r="AW2563" s="13" t="s">
        <v>34</v>
      </c>
      <c r="AX2563" s="13" t="s">
        <v>76</v>
      </c>
      <c r="AY2563" s="161" t="s">
        <v>191</v>
      </c>
    </row>
    <row r="2564" spans="2:65" s="13" customFormat="1">
      <c r="B2564" s="160"/>
      <c r="D2564" s="154" t="s">
        <v>205</v>
      </c>
      <c r="E2564" s="161" t="s">
        <v>1</v>
      </c>
      <c r="F2564" s="162" t="s">
        <v>2337</v>
      </c>
      <c r="H2564" s="163">
        <v>2.16</v>
      </c>
      <c r="I2564" s="164"/>
      <c r="L2564" s="160"/>
      <c r="M2564" s="165"/>
      <c r="T2564" s="166"/>
      <c r="AT2564" s="161" t="s">
        <v>205</v>
      </c>
      <c r="AU2564" s="161" t="s">
        <v>85</v>
      </c>
      <c r="AV2564" s="13" t="s">
        <v>85</v>
      </c>
      <c r="AW2564" s="13" t="s">
        <v>34</v>
      </c>
      <c r="AX2564" s="13" t="s">
        <v>76</v>
      </c>
      <c r="AY2564" s="161" t="s">
        <v>191</v>
      </c>
    </row>
    <row r="2565" spans="2:65" s="14" customFormat="1">
      <c r="B2565" s="167"/>
      <c r="D2565" s="154" t="s">
        <v>205</v>
      </c>
      <c r="E2565" s="168" t="s">
        <v>1</v>
      </c>
      <c r="F2565" s="169" t="s">
        <v>217</v>
      </c>
      <c r="H2565" s="170">
        <v>8.9879999999999995</v>
      </c>
      <c r="I2565" s="171"/>
      <c r="L2565" s="167"/>
      <c r="M2565" s="172"/>
      <c r="T2565" s="173"/>
      <c r="AT2565" s="168" t="s">
        <v>205</v>
      </c>
      <c r="AU2565" s="168" t="s">
        <v>85</v>
      </c>
      <c r="AV2565" s="14" t="s">
        <v>200</v>
      </c>
      <c r="AW2565" s="14" t="s">
        <v>34</v>
      </c>
      <c r="AX2565" s="14" t="s">
        <v>83</v>
      </c>
      <c r="AY2565" s="168" t="s">
        <v>191</v>
      </c>
    </row>
    <row r="2566" spans="2:65" s="13" customFormat="1">
      <c r="B2566" s="160"/>
      <c r="D2566" s="154" t="s">
        <v>205</v>
      </c>
      <c r="F2566" s="162" t="s">
        <v>2338</v>
      </c>
      <c r="H2566" s="163">
        <v>10.336</v>
      </c>
      <c r="I2566" s="164"/>
      <c r="L2566" s="160"/>
      <c r="M2566" s="165"/>
      <c r="T2566" s="166"/>
      <c r="AT2566" s="161" t="s">
        <v>205</v>
      </c>
      <c r="AU2566" s="161" t="s">
        <v>85</v>
      </c>
      <c r="AV2566" s="13" t="s">
        <v>85</v>
      </c>
      <c r="AW2566" s="13" t="s">
        <v>4</v>
      </c>
      <c r="AX2566" s="13" t="s">
        <v>83</v>
      </c>
      <c r="AY2566" s="161" t="s">
        <v>191</v>
      </c>
    </row>
    <row r="2567" spans="2:65" s="1" customFormat="1" ht="36" customHeight="1">
      <c r="B2567" s="32"/>
      <c r="C2567" s="136" t="s">
        <v>2339</v>
      </c>
      <c r="D2567" s="136" t="s">
        <v>195</v>
      </c>
      <c r="E2567" s="137" t="s">
        <v>2340</v>
      </c>
      <c r="F2567" s="138" t="s">
        <v>2341</v>
      </c>
      <c r="G2567" s="139" t="s">
        <v>289</v>
      </c>
      <c r="H2567" s="140">
        <v>24.87</v>
      </c>
      <c r="I2567" s="141"/>
      <c r="J2567" s="142">
        <f>ROUND(I2567*H2567,2)</f>
        <v>0</v>
      </c>
      <c r="K2567" s="138" t="s">
        <v>199</v>
      </c>
      <c r="L2567" s="32"/>
      <c r="M2567" s="143" t="s">
        <v>1</v>
      </c>
      <c r="N2567" s="144" t="s">
        <v>41</v>
      </c>
      <c r="P2567" s="145">
        <f>O2567*H2567</f>
        <v>0</v>
      </c>
      <c r="Q2567" s="145">
        <v>6.0000000000000001E-3</v>
      </c>
      <c r="R2567" s="145">
        <f>Q2567*H2567</f>
        <v>0.14922000000000002</v>
      </c>
      <c r="S2567" s="145">
        <v>0</v>
      </c>
      <c r="T2567" s="146">
        <f>S2567*H2567</f>
        <v>0</v>
      </c>
      <c r="AR2567" s="147" t="s">
        <v>224</v>
      </c>
      <c r="AT2567" s="147" t="s">
        <v>195</v>
      </c>
      <c r="AU2567" s="147" t="s">
        <v>85</v>
      </c>
      <c r="AY2567" s="17" t="s">
        <v>191</v>
      </c>
      <c r="BE2567" s="148">
        <f>IF(N2567="základní",J2567,0)</f>
        <v>0</v>
      </c>
      <c r="BF2567" s="148">
        <f>IF(N2567="snížená",J2567,0)</f>
        <v>0</v>
      </c>
      <c r="BG2567" s="148">
        <f>IF(N2567="zákl. přenesená",J2567,0)</f>
        <v>0</v>
      </c>
      <c r="BH2567" s="148">
        <f>IF(N2567="sníž. přenesená",J2567,0)</f>
        <v>0</v>
      </c>
      <c r="BI2567" s="148">
        <f>IF(N2567="nulová",J2567,0)</f>
        <v>0</v>
      </c>
      <c r="BJ2567" s="17" t="s">
        <v>83</v>
      </c>
      <c r="BK2567" s="148">
        <f>ROUND(I2567*H2567,2)</f>
        <v>0</v>
      </c>
      <c r="BL2567" s="17" t="s">
        <v>224</v>
      </c>
      <c r="BM2567" s="147" t="s">
        <v>2342</v>
      </c>
    </row>
    <row r="2568" spans="2:65" s="1" customFormat="1">
      <c r="B2568" s="32"/>
      <c r="D2568" s="149" t="s">
        <v>203</v>
      </c>
      <c r="F2568" s="150" t="s">
        <v>2343</v>
      </c>
      <c r="I2568" s="151"/>
      <c r="L2568" s="32"/>
      <c r="M2568" s="152"/>
      <c r="T2568" s="56"/>
      <c r="AT2568" s="17" t="s">
        <v>203</v>
      </c>
      <c r="AU2568" s="17" t="s">
        <v>85</v>
      </c>
    </row>
    <row r="2569" spans="2:65" s="1" customFormat="1" ht="26.45" customHeight="1">
      <c r="B2569" s="32"/>
      <c r="C2569" s="181" t="s">
        <v>2344</v>
      </c>
      <c r="D2569" s="181" t="s">
        <v>388</v>
      </c>
      <c r="E2569" s="182" t="s">
        <v>2345</v>
      </c>
      <c r="F2569" s="183" t="s">
        <v>2346</v>
      </c>
      <c r="G2569" s="184" t="s">
        <v>289</v>
      </c>
      <c r="H2569" s="185">
        <v>27.356999999999999</v>
      </c>
      <c r="I2569" s="186"/>
      <c r="J2569" s="187">
        <f>ROUND(I2569*H2569,2)</f>
        <v>0</v>
      </c>
      <c r="K2569" s="183" t="s">
        <v>1</v>
      </c>
      <c r="L2569" s="188"/>
      <c r="M2569" s="189" t="s">
        <v>1</v>
      </c>
      <c r="N2569" s="190" t="s">
        <v>41</v>
      </c>
      <c r="P2569" s="145">
        <f>O2569*H2569</f>
        <v>0</v>
      </c>
      <c r="Q2569" s="145">
        <v>2.1999999999999999E-2</v>
      </c>
      <c r="R2569" s="145">
        <f>Q2569*H2569</f>
        <v>0.601854</v>
      </c>
      <c r="S2569" s="145">
        <v>0</v>
      </c>
      <c r="T2569" s="146">
        <f>S2569*H2569</f>
        <v>0</v>
      </c>
      <c r="AR2569" s="147" t="s">
        <v>414</v>
      </c>
      <c r="AT2569" s="147" t="s">
        <v>388</v>
      </c>
      <c r="AU2569" s="147" t="s">
        <v>85</v>
      </c>
      <c r="AY2569" s="17" t="s">
        <v>191</v>
      </c>
      <c r="BE2569" s="148">
        <f>IF(N2569="základní",J2569,0)</f>
        <v>0</v>
      </c>
      <c r="BF2569" s="148">
        <f>IF(N2569="snížená",J2569,0)</f>
        <v>0</v>
      </c>
      <c r="BG2569" s="148">
        <f>IF(N2569="zákl. přenesená",J2569,0)</f>
        <v>0</v>
      </c>
      <c r="BH2569" s="148">
        <f>IF(N2569="sníž. přenesená",J2569,0)</f>
        <v>0</v>
      </c>
      <c r="BI2569" s="148">
        <f>IF(N2569="nulová",J2569,0)</f>
        <v>0</v>
      </c>
      <c r="BJ2569" s="17" t="s">
        <v>83</v>
      </c>
      <c r="BK2569" s="148">
        <f>ROUND(I2569*H2569,2)</f>
        <v>0</v>
      </c>
      <c r="BL2569" s="17" t="s">
        <v>224</v>
      </c>
      <c r="BM2569" s="147" t="s">
        <v>2347</v>
      </c>
    </row>
    <row r="2570" spans="2:65" s="12" customFormat="1">
      <c r="B2570" s="153"/>
      <c r="D2570" s="154" t="s">
        <v>205</v>
      </c>
      <c r="E2570" s="155" t="s">
        <v>1</v>
      </c>
      <c r="F2570" s="156" t="s">
        <v>347</v>
      </c>
      <c r="H2570" s="155" t="s">
        <v>1</v>
      </c>
      <c r="I2570" s="157"/>
      <c r="L2570" s="153"/>
      <c r="M2570" s="158"/>
      <c r="T2570" s="159"/>
      <c r="AT2570" s="155" t="s">
        <v>205</v>
      </c>
      <c r="AU2570" s="155" t="s">
        <v>85</v>
      </c>
      <c r="AV2570" s="12" t="s">
        <v>83</v>
      </c>
      <c r="AW2570" s="12" t="s">
        <v>34</v>
      </c>
      <c r="AX2570" s="12" t="s">
        <v>76</v>
      </c>
      <c r="AY2570" s="155" t="s">
        <v>191</v>
      </c>
    </row>
    <row r="2571" spans="2:65" s="12" customFormat="1">
      <c r="B2571" s="153"/>
      <c r="D2571" s="154" t="s">
        <v>205</v>
      </c>
      <c r="E2571" s="155" t="s">
        <v>1</v>
      </c>
      <c r="F2571" s="156" t="s">
        <v>207</v>
      </c>
      <c r="H2571" s="155" t="s">
        <v>1</v>
      </c>
      <c r="I2571" s="157"/>
      <c r="L2571" s="153"/>
      <c r="M2571" s="158"/>
      <c r="T2571" s="159"/>
      <c r="AT2571" s="155" t="s">
        <v>205</v>
      </c>
      <c r="AU2571" s="155" t="s">
        <v>85</v>
      </c>
      <c r="AV2571" s="12" t="s">
        <v>83</v>
      </c>
      <c r="AW2571" s="12" t="s">
        <v>34</v>
      </c>
      <c r="AX2571" s="12" t="s">
        <v>76</v>
      </c>
      <c r="AY2571" s="155" t="s">
        <v>191</v>
      </c>
    </row>
    <row r="2572" spans="2:65" s="12" customFormat="1">
      <c r="B2572" s="153"/>
      <c r="D2572" s="154" t="s">
        <v>205</v>
      </c>
      <c r="E2572" s="155" t="s">
        <v>1</v>
      </c>
      <c r="F2572" s="156" t="s">
        <v>208</v>
      </c>
      <c r="H2572" s="155" t="s">
        <v>1</v>
      </c>
      <c r="I2572" s="157"/>
      <c r="L2572" s="153"/>
      <c r="M2572" s="158"/>
      <c r="T2572" s="159"/>
      <c r="AT2572" s="155" t="s">
        <v>205</v>
      </c>
      <c r="AU2572" s="155" t="s">
        <v>85</v>
      </c>
      <c r="AV2572" s="12" t="s">
        <v>83</v>
      </c>
      <c r="AW2572" s="12" t="s">
        <v>34</v>
      </c>
      <c r="AX2572" s="12" t="s">
        <v>76</v>
      </c>
      <c r="AY2572" s="155" t="s">
        <v>191</v>
      </c>
    </row>
    <row r="2573" spans="2:65" s="13" customFormat="1">
      <c r="B2573" s="160"/>
      <c r="D2573" s="154" t="s">
        <v>205</v>
      </c>
      <c r="E2573" s="161" t="s">
        <v>1</v>
      </c>
      <c r="F2573" s="162" t="s">
        <v>2259</v>
      </c>
      <c r="H2573" s="163">
        <v>10.584</v>
      </c>
      <c r="I2573" s="164"/>
      <c r="L2573" s="160"/>
      <c r="M2573" s="165"/>
      <c r="T2573" s="166"/>
      <c r="AT2573" s="161" t="s">
        <v>205</v>
      </c>
      <c r="AU2573" s="161" t="s">
        <v>85</v>
      </c>
      <c r="AV2573" s="13" t="s">
        <v>85</v>
      </c>
      <c r="AW2573" s="13" t="s">
        <v>34</v>
      </c>
      <c r="AX2573" s="13" t="s">
        <v>76</v>
      </c>
      <c r="AY2573" s="161" t="s">
        <v>191</v>
      </c>
    </row>
    <row r="2574" spans="2:65" s="13" customFormat="1">
      <c r="B2574" s="160"/>
      <c r="D2574" s="154" t="s">
        <v>205</v>
      </c>
      <c r="E2574" s="161" t="s">
        <v>1</v>
      </c>
      <c r="F2574" s="162" t="s">
        <v>2260</v>
      </c>
      <c r="H2574" s="163">
        <v>14.286</v>
      </c>
      <c r="I2574" s="164"/>
      <c r="L2574" s="160"/>
      <c r="M2574" s="165"/>
      <c r="T2574" s="166"/>
      <c r="AT2574" s="161" t="s">
        <v>205</v>
      </c>
      <c r="AU2574" s="161" t="s">
        <v>85</v>
      </c>
      <c r="AV2574" s="13" t="s">
        <v>85</v>
      </c>
      <c r="AW2574" s="13" t="s">
        <v>34</v>
      </c>
      <c r="AX2574" s="13" t="s">
        <v>76</v>
      </c>
      <c r="AY2574" s="161" t="s">
        <v>191</v>
      </c>
    </row>
    <row r="2575" spans="2:65" s="14" customFormat="1">
      <c r="B2575" s="167"/>
      <c r="D2575" s="154" t="s">
        <v>205</v>
      </c>
      <c r="E2575" s="168" t="s">
        <v>1</v>
      </c>
      <c r="F2575" s="169" t="s">
        <v>217</v>
      </c>
      <c r="H2575" s="170">
        <v>24.87</v>
      </c>
      <c r="I2575" s="171"/>
      <c r="L2575" s="167"/>
      <c r="M2575" s="172"/>
      <c r="T2575" s="173"/>
      <c r="AT2575" s="168" t="s">
        <v>205</v>
      </c>
      <c r="AU2575" s="168" t="s">
        <v>85</v>
      </c>
      <c r="AV2575" s="14" t="s">
        <v>200</v>
      </c>
      <c r="AW2575" s="14" t="s">
        <v>34</v>
      </c>
      <c r="AX2575" s="14" t="s">
        <v>83</v>
      </c>
      <c r="AY2575" s="168" t="s">
        <v>191</v>
      </c>
    </row>
    <row r="2576" spans="2:65" s="13" customFormat="1">
      <c r="B2576" s="160"/>
      <c r="D2576" s="154" t="s">
        <v>205</v>
      </c>
      <c r="F2576" s="162" t="s">
        <v>2348</v>
      </c>
      <c r="H2576" s="163">
        <v>27.356999999999999</v>
      </c>
      <c r="I2576" s="164"/>
      <c r="L2576" s="160"/>
      <c r="M2576" s="165"/>
      <c r="T2576" s="166"/>
      <c r="AT2576" s="161" t="s">
        <v>205</v>
      </c>
      <c r="AU2576" s="161" t="s">
        <v>85</v>
      </c>
      <c r="AV2576" s="13" t="s">
        <v>85</v>
      </c>
      <c r="AW2576" s="13" t="s">
        <v>4</v>
      </c>
      <c r="AX2576" s="13" t="s">
        <v>83</v>
      </c>
      <c r="AY2576" s="161" t="s">
        <v>191</v>
      </c>
    </row>
    <row r="2577" spans="2:65" s="1" customFormat="1" ht="36" customHeight="1">
      <c r="B2577" s="32"/>
      <c r="C2577" s="136" t="s">
        <v>2349</v>
      </c>
      <c r="D2577" s="136" t="s">
        <v>195</v>
      </c>
      <c r="E2577" s="137" t="s">
        <v>2350</v>
      </c>
      <c r="F2577" s="138" t="s">
        <v>2351</v>
      </c>
      <c r="G2577" s="139" t="s">
        <v>289</v>
      </c>
      <c r="H2577" s="140">
        <v>5.7869999999999999</v>
      </c>
      <c r="I2577" s="141"/>
      <c r="J2577" s="142">
        <f>ROUND(I2577*H2577,2)</f>
        <v>0</v>
      </c>
      <c r="K2577" s="138" t="s">
        <v>199</v>
      </c>
      <c r="L2577" s="32"/>
      <c r="M2577" s="143" t="s">
        <v>1</v>
      </c>
      <c r="N2577" s="144" t="s">
        <v>41</v>
      </c>
      <c r="P2577" s="145">
        <f>O2577*H2577</f>
        <v>0</v>
      </c>
      <c r="Q2577" s="145">
        <v>5.3E-3</v>
      </c>
      <c r="R2577" s="145">
        <f>Q2577*H2577</f>
        <v>3.06711E-2</v>
      </c>
      <c r="S2577" s="145">
        <v>0</v>
      </c>
      <c r="T2577" s="146">
        <f>S2577*H2577</f>
        <v>0</v>
      </c>
      <c r="AR2577" s="147" t="s">
        <v>224</v>
      </c>
      <c r="AT2577" s="147" t="s">
        <v>195</v>
      </c>
      <c r="AU2577" s="147" t="s">
        <v>85</v>
      </c>
      <c r="AY2577" s="17" t="s">
        <v>191</v>
      </c>
      <c r="BE2577" s="148">
        <f>IF(N2577="základní",J2577,0)</f>
        <v>0</v>
      </c>
      <c r="BF2577" s="148">
        <f>IF(N2577="snížená",J2577,0)</f>
        <v>0</v>
      </c>
      <c r="BG2577" s="148">
        <f>IF(N2577="zákl. přenesená",J2577,0)</f>
        <v>0</v>
      </c>
      <c r="BH2577" s="148">
        <f>IF(N2577="sníž. přenesená",J2577,0)</f>
        <v>0</v>
      </c>
      <c r="BI2577" s="148">
        <f>IF(N2577="nulová",J2577,0)</f>
        <v>0</v>
      </c>
      <c r="BJ2577" s="17" t="s">
        <v>83</v>
      </c>
      <c r="BK2577" s="148">
        <f>ROUND(I2577*H2577,2)</f>
        <v>0</v>
      </c>
      <c r="BL2577" s="17" t="s">
        <v>224</v>
      </c>
      <c r="BM2577" s="147" t="s">
        <v>2352</v>
      </c>
    </row>
    <row r="2578" spans="2:65" s="1" customFormat="1">
      <c r="B2578" s="32"/>
      <c r="D2578" s="149" t="s">
        <v>203</v>
      </c>
      <c r="F2578" s="150" t="s">
        <v>2353</v>
      </c>
      <c r="I2578" s="151"/>
      <c r="L2578" s="32"/>
      <c r="M2578" s="152"/>
      <c r="T2578" s="56"/>
      <c r="AT2578" s="17" t="s">
        <v>203</v>
      </c>
      <c r="AU2578" s="17" t="s">
        <v>85</v>
      </c>
    </row>
    <row r="2579" spans="2:65" s="1" customFormat="1" ht="36" customHeight="1">
      <c r="B2579" s="32"/>
      <c r="C2579" s="181" t="s">
        <v>2354</v>
      </c>
      <c r="D2579" s="181" t="s">
        <v>388</v>
      </c>
      <c r="E2579" s="182" t="s">
        <v>2355</v>
      </c>
      <c r="F2579" s="183" t="s">
        <v>2356</v>
      </c>
      <c r="G2579" s="184" t="s">
        <v>289</v>
      </c>
      <c r="H2579" s="185">
        <v>6.3659999999999997</v>
      </c>
      <c r="I2579" s="186"/>
      <c r="J2579" s="187">
        <f>ROUND(I2579*H2579,2)</f>
        <v>0</v>
      </c>
      <c r="K2579" s="183" t="s">
        <v>1</v>
      </c>
      <c r="L2579" s="188"/>
      <c r="M2579" s="189" t="s">
        <v>1</v>
      </c>
      <c r="N2579" s="190" t="s">
        <v>41</v>
      </c>
      <c r="P2579" s="145">
        <f>O2579*H2579</f>
        <v>0</v>
      </c>
      <c r="Q2579" s="145">
        <v>1.771E-2</v>
      </c>
      <c r="R2579" s="145">
        <f>Q2579*H2579</f>
        <v>0.11274186</v>
      </c>
      <c r="S2579" s="145">
        <v>0</v>
      </c>
      <c r="T2579" s="146">
        <f>S2579*H2579</f>
        <v>0</v>
      </c>
      <c r="AR2579" s="147" t="s">
        <v>414</v>
      </c>
      <c r="AT2579" s="147" t="s">
        <v>388</v>
      </c>
      <c r="AU2579" s="147" t="s">
        <v>85</v>
      </c>
      <c r="AY2579" s="17" t="s">
        <v>191</v>
      </c>
      <c r="BE2579" s="148">
        <f>IF(N2579="základní",J2579,0)</f>
        <v>0</v>
      </c>
      <c r="BF2579" s="148">
        <f>IF(N2579="snížená",J2579,0)</f>
        <v>0</v>
      </c>
      <c r="BG2579" s="148">
        <f>IF(N2579="zákl. přenesená",J2579,0)</f>
        <v>0</v>
      </c>
      <c r="BH2579" s="148">
        <f>IF(N2579="sníž. přenesená",J2579,0)</f>
        <v>0</v>
      </c>
      <c r="BI2579" s="148">
        <f>IF(N2579="nulová",J2579,0)</f>
        <v>0</v>
      </c>
      <c r="BJ2579" s="17" t="s">
        <v>83</v>
      </c>
      <c r="BK2579" s="148">
        <f>ROUND(I2579*H2579,2)</f>
        <v>0</v>
      </c>
      <c r="BL2579" s="17" t="s">
        <v>224</v>
      </c>
      <c r="BM2579" s="147" t="s">
        <v>2357</v>
      </c>
    </row>
    <row r="2580" spans="2:65" s="12" customFormat="1">
      <c r="B2580" s="153"/>
      <c r="D2580" s="154" t="s">
        <v>205</v>
      </c>
      <c r="E2580" s="155" t="s">
        <v>1</v>
      </c>
      <c r="F2580" s="156" t="s">
        <v>347</v>
      </c>
      <c r="H2580" s="155" t="s">
        <v>1</v>
      </c>
      <c r="I2580" s="157"/>
      <c r="L2580" s="153"/>
      <c r="M2580" s="158"/>
      <c r="T2580" s="159"/>
      <c r="AT2580" s="155" t="s">
        <v>205</v>
      </c>
      <c r="AU2580" s="155" t="s">
        <v>85</v>
      </c>
      <c r="AV2580" s="12" t="s">
        <v>83</v>
      </c>
      <c r="AW2580" s="12" t="s">
        <v>34</v>
      </c>
      <c r="AX2580" s="12" t="s">
        <v>76</v>
      </c>
      <c r="AY2580" s="155" t="s">
        <v>191</v>
      </c>
    </row>
    <row r="2581" spans="2:65" s="12" customFormat="1">
      <c r="B2581" s="153"/>
      <c r="D2581" s="154" t="s">
        <v>205</v>
      </c>
      <c r="E2581" s="155" t="s">
        <v>1</v>
      </c>
      <c r="F2581" s="156" t="s">
        <v>207</v>
      </c>
      <c r="H2581" s="155" t="s">
        <v>1</v>
      </c>
      <c r="I2581" s="157"/>
      <c r="L2581" s="153"/>
      <c r="M2581" s="158"/>
      <c r="T2581" s="159"/>
      <c r="AT2581" s="155" t="s">
        <v>205</v>
      </c>
      <c r="AU2581" s="155" t="s">
        <v>85</v>
      </c>
      <c r="AV2581" s="12" t="s">
        <v>83</v>
      </c>
      <c r="AW2581" s="12" t="s">
        <v>34</v>
      </c>
      <c r="AX2581" s="12" t="s">
        <v>76</v>
      </c>
      <c r="AY2581" s="155" t="s">
        <v>191</v>
      </c>
    </row>
    <row r="2582" spans="2:65" s="12" customFormat="1">
      <c r="B2582" s="153"/>
      <c r="D2582" s="154" t="s">
        <v>205</v>
      </c>
      <c r="E2582" s="155" t="s">
        <v>1</v>
      </c>
      <c r="F2582" s="156" t="s">
        <v>208</v>
      </c>
      <c r="H2582" s="155" t="s">
        <v>1</v>
      </c>
      <c r="I2582" s="157"/>
      <c r="L2582" s="153"/>
      <c r="M2582" s="158"/>
      <c r="T2582" s="159"/>
      <c r="AT2582" s="155" t="s">
        <v>205</v>
      </c>
      <c r="AU2582" s="155" t="s">
        <v>85</v>
      </c>
      <c r="AV2582" s="12" t="s">
        <v>83</v>
      </c>
      <c r="AW2582" s="12" t="s">
        <v>34</v>
      </c>
      <c r="AX2582" s="12" t="s">
        <v>76</v>
      </c>
      <c r="AY2582" s="155" t="s">
        <v>191</v>
      </c>
    </row>
    <row r="2583" spans="2:65" s="13" customFormat="1">
      <c r="B2583" s="160"/>
      <c r="D2583" s="154" t="s">
        <v>205</v>
      </c>
      <c r="E2583" s="161" t="s">
        <v>1</v>
      </c>
      <c r="F2583" s="162" t="s">
        <v>2254</v>
      </c>
      <c r="H2583" s="163">
        <v>3.2669999999999999</v>
      </c>
      <c r="I2583" s="164"/>
      <c r="L2583" s="160"/>
      <c r="M2583" s="165"/>
      <c r="T2583" s="166"/>
      <c r="AT2583" s="161" t="s">
        <v>205</v>
      </c>
      <c r="AU2583" s="161" t="s">
        <v>85</v>
      </c>
      <c r="AV2583" s="13" t="s">
        <v>85</v>
      </c>
      <c r="AW2583" s="13" t="s">
        <v>34</v>
      </c>
      <c r="AX2583" s="13" t="s">
        <v>76</v>
      </c>
      <c r="AY2583" s="161" t="s">
        <v>191</v>
      </c>
    </row>
    <row r="2584" spans="2:65" s="13" customFormat="1">
      <c r="B2584" s="160"/>
      <c r="D2584" s="154" t="s">
        <v>205</v>
      </c>
      <c r="E2584" s="161" t="s">
        <v>1</v>
      </c>
      <c r="F2584" s="162" t="s">
        <v>2255</v>
      </c>
      <c r="H2584" s="163">
        <v>2.52</v>
      </c>
      <c r="I2584" s="164"/>
      <c r="L2584" s="160"/>
      <c r="M2584" s="165"/>
      <c r="T2584" s="166"/>
      <c r="AT2584" s="161" t="s">
        <v>205</v>
      </c>
      <c r="AU2584" s="161" t="s">
        <v>85</v>
      </c>
      <c r="AV2584" s="13" t="s">
        <v>85</v>
      </c>
      <c r="AW2584" s="13" t="s">
        <v>34</v>
      </c>
      <c r="AX2584" s="13" t="s">
        <v>76</v>
      </c>
      <c r="AY2584" s="161" t="s">
        <v>191</v>
      </c>
    </row>
    <row r="2585" spans="2:65" s="14" customFormat="1">
      <c r="B2585" s="167"/>
      <c r="D2585" s="154" t="s">
        <v>205</v>
      </c>
      <c r="E2585" s="168" t="s">
        <v>1</v>
      </c>
      <c r="F2585" s="169" t="s">
        <v>217</v>
      </c>
      <c r="H2585" s="170">
        <v>5.7869999999999999</v>
      </c>
      <c r="I2585" s="171"/>
      <c r="L2585" s="167"/>
      <c r="M2585" s="172"/>
      <c r="T2585" s="173"/>
      <c r="AT2585" s="168" t="s">
        <v>205</v>
      </c>
      <c r="AU2585" s="168" t="s">
        <v>85</v>
      </c>
      <c r="AV2585" s="14" t="s">
        <v>200</v>
      </c>
      <c r="AW2585" s="14" t="s">
        <v>34</v>
      </c>
      <c r="AX2585" s="14" t="s">
        <v>83</v>
      </c>
      <c r="AY2585" s="168" t="s">
        <v>191</v>
      </c>
    </row>
    <row r="2586" spans="2:65" s="13" customFormat="1">
      <c r="B2586" s="160"/>
      <c r="D2586" s="154" t="s">
        <v>205</v>
      </c>
      <c r="F2586" s="162" t="s">
        <v>2358</v>
      </c>
      <c r="H2586" s="163">
        <v>6.3659999999999997</v>
      </c>
      <c r="I2586" s="164"/>
      <c r="L2586" s="160"/>
      <c r="M2586" s="165"/>
      <c r="T2586" s="166"/>
      <c r="AT2586" s="161" t="s">
        <v>205</v>
      </c>
      <c r="AU2586" s="161" t="s">
        <v>85</v>
      </c>
      <c r="AV2586" s="13" t="s">
        <v>85</v>
      </c>
      <c r="AW2586" s="13" t="s">
        <v>4</v>
      </c>
      <c r="AX2586" s="13" t="s">
        <v>83</v>
      </c>
      <c r="AY2586" s="161" t="s">
        <v>191</v>
      </c>
    </row>
    <row r="2587" spans="2:65" s="1" customFormat="1" ht="16.5" customHeight="1">
      <c r="B2587" s="32"/>
      <c r="C2587" s="136" t="s">
        <v>2359</v>
      </c>
      <c r="D2587" s="136" t="s">
        <v>195</v>
      </c>
      <c r="E2587" s="137" t="s">
        <v>2360</v>
      </c>
      <c r="F2587" s="138" t="s">
        <v>2361</v>
      </c>
      <c r="G2587" s="139" t="s">
        <v>403</v>
      </c>
      <c r="H2587" s="140">
        <v>99.59</v>
      </c>
      <c r="I2587" s="141"/>
      <c r="J2587" s="142">
        <f>ROUND(I2587*H2587,2)</f>
        <v>0</v>
      </c>
      <c r="K2587" s="138" t="s">
        <v>199</v>
      </c>
      <c r="L2587" s="32"/>
      <c r="M2587" s="143" t="s">
        <v>1</v>
      </c>
      <c r="N2587" s="144" t="s">
        <v>41</v>
      </c>
      <c r="P2587" s="145">
        <f>O2587*H2587</f>
        <v>0</v>
      </c>
      <c r="Q2587" s="145">
        <v>9.0000000000000006E-5</v>
      </c>
      <c r="R2587" s="145">
        <f>Q2587*H2587</f>
        <v>8.9631000000000016E-3</v>
      </c>
      <c r="S2587" s="145">
        <v>0</v>
      </c>
      <c r="T2587" s="146">
        <f>S2587*H2587</f>
        <v>0</v>
      </c>
      <c r="AR2587" s="147" t="s">
        <v>224</v>
      </c>
      <c r="AT2587" s="147" t="s">
        <v>195</v>
      </c>
      <c r="AU2587" s="147" t="s">
        <v>85</v>
      </c>
      <c r="AY2587" s="17" t="s">
        <v>191</v>
      </c>
      <c r="BE2587" s="148">
        <f>IF(N2587="základní",J2587,0)</f>
        <v>0</v>
      </c>
      <c r="BF2587" s="148">
        <f>IF(N2587="snížená",J2587,0)</f>
        <v>0</v>
      </c>
      <c r="BG2587" s="148">
        <f>IF(N2587="zákl. přenesená",J2587,0)</f>
        <v>0</v>
      </c>
      <c r="BH2587" s="148">
        <f>IF(N2587="sníž. přenesená",J2587,0)</f>
        <v>0</v>
      </c>
      <c r="BI2587" s="148">
        <f>IF(N2587="nulová",J2587,0)</f>
        <v>0</v>
      </c>
      <c r="BJ2587" s="17" t="s">
        <v>83</v>
      </c>
      <c r="BK2587" s="148">
        <f>ROUND(I2587*H2587,2)</f>
        <v>0</v>
      </c>
      <c r="BL2587" s="17" t="s">
        <v>224</v>
      </c>
      <c r="BM2587" s="147" t="s">
        <v>2362</v>
      </c>
    </row>
    <row r="2588" spans="2:65" s="1" customFormat="1">
      <c r="B2588" s="32"/>
      <c r="D2588" s="149" t="s">
        <v>203</v>
      </c>
      <c r="F2588" s="150" t="s">
        <v>2363</v>
      </c>
      <c r="I2588" s="151"/>
      <c r="L2588" s="32"/>
      <c r="M2588" s="152"/>
      <c r="T2588" s="56"/>
      <c r="AT2588" s="17" t="s">
        <v>203</v>
      </c>
      <c r="AU2588" s="17" t="s">
        <v>85</v>
      </c>
    </row>
    <row r="2589" spans="2:65" s="12" customFormat="1">
      <c r="B2589" s="153"/>
      <c r="D2589" s="154" t="s">
        <v>205</v>
      </c>
      <c r="E2589" s="155" t="s">
        <v>1</v>
      </c>
      <c r="F2589" s="156" t="s">
        <v>347</v>
      </c>
      <c r="H2589" s="155" t="s">
        <v>1</v>
      </c>
      <c r="I2589" s="157"/>
      <c r="L2589" s="153"/>
      <c r="M2589" s="158"/>
      <c r="T2589" s="159"/>
      <c r="AT2589" s="155" t="s">
        <v>205</v>
      </c>
      <c r="AU2589" s="155" t="s">
        <v>85</v>
      </c>
      <c r="AV2589" s="12" t="s">
        <v>83</v>
      </c>
      <c r="AW2589" s="12" t="s">
        <v>34</v>
      </c>
      <c r="AX2589" s="12" t="s">
        <v>76</v>
      </c>
      <c r="AY2589" s="155" t="s">
        <v>191</v>
      </c>
    </row>
    <row r="2590" spans="2:65" s="12" customFormat="1">
      <c r="B2590" s="153"/>
      <c r="D2590" s="154" t="s">
        <v>205</v>
      </c>
      <c r="E2590" s="155" t="s">
        <v>1</v>
      </c>
      <c r="F2590" s="156" t="s">
        <v>207</v>
      </c>
      <c r="H2590" s="155" t="s">
        <v>1</v>
      </c>
      <c r="I2590" s="157"/>
      <c r="L2590" s="153"/>
      <c r="M2590" s="158"/>
      <c r="T2590" s="159"/>
      <c r="AT2590" s="155" t="s">
        <v>205</v>
      </c>
      <c r="AU2590" s="155" t="s">
        <v>85</v>
      </c>
      <c r="AV2590" s="12" t="s">
        <v>83</v>
      </c>
      <c r="AW2590" s="12" t="s">
        <v>34</v>
      </c>
      <c r="AX2590" s="12" t="s">
        <v>76</v>
      </c>
      <c r="AY2590" s="155" t="s">
        <v>191</v>
      </c>
    </row>
    <row r="2591" spans="2:65" s="12" customFormat="1">
      <c r="B2591" s="153"/>
      <c r="D2591" s="154" t="s">
        <v>205</v>
      </c>
      <c r="E2591" s="155" t="s">
        <v>1</v>
      </c>
      <c r="F2591" s="156" t="s">
        <v>208</v>
      </c>
      <c r="H2591" s="155" t="s">
        <v>1</v>
      </c>
      <c r="I2591" s="157"/>
      <c r="L2591" s="153"/>
      <c r="M2591" s="158"/>
      <c r="T2591" s="159"/>
      <c r="AT2591" s="155" t="s">
        <v>205</v>
      </c>
      <c r="AU2591" s="155" t="s">
        <v>85</v>
      </c>
      <c r="AV2591" s="12" t="s">
        <v>83</v>
      </c>
      <c r="AW2591" s="12" t="s">
        <v>34</v>
      </c>
      <c r="AX2591" s="12" t="s">
        <v>76</v>
      </c>
      <c r="AY2591" s="155" t="s">
        <v>191</v>
      </c>
    </row>
    <row r="2592" spans="2:65" s="13" customFormat="1">
      <c r="B2592" s="160"/>
      <c r="D2592" s="154" t="s">
        <v>205</v>
      </c>
      <c r="E2592" s="161" t="s">
        <v>1</v>
      </c>
      <c r="F2592" s="162" t="s">
        <v>2364</v>
      </c>
      <c r="H2592" s="163">
        <v>12.4</v>
      </c>
      <c r="I2592" s="164"/>
      <c r="L2592" s="160"/>
      <c r="M2592" s="165"/>
      <c r="T2592" s="166"/>
      <c r="AT2592" s="161" t="s">
        <v>205</v>
      </c>
      <c r="AU2592" s="161" t="s">
        <v>85</v>
      </c>
      <c r="AV2592" s="13" t="s">
        <v>85</v>
      </c>
      <c r="AW2592" s="13" t="s">
        <v>34</v>
      </c>
      <c r="AX2592" s="13" t="s">
        <v>76</v>
      </c>
      <c r="AY2592" s="161" t="s">
        <v>191</v>
      </c>
    </row>
    <row r="2593" spans="2:65" s="13" customFormat="1">
      <c r="B2593" s="160"/>
      <c r="D2593" s="154" t="s">
        <v>205</v>
      </c>
      <c r="E2593" s="161" t="s">
        <v>1</v>
      </c>
      <c r="F2593" s="162" t="s">
        <v>2365</v>
      </c>
      <c r="H2593" s="163">
        <v>13.8</v>
      </c>
      <c r="I2593" s="164"/>
      <c r="L2593" s="160"/>
      <c r="M2593" s="165"/>
      <c r="T2593" s="166"/>
      <c r="AT2593" s="161" t="s">
        <v>205</v>
      </c>
      <c r="AU2593" s="161" t="s">
        <v>85</v>
      </c>
      <c r="AV2593" s="13" t="s">
        <v>85</v>
      </c>
      <c r="AW2593" s="13" t="s">
        <v>34</v>
      </c>
      <c r="AX2593" s="13" t="s">
        <v>76</v>
      </c>
      <c r="AY2593" s="161" t="s">
        <v>191</v>
      </c>
    </row>
    <row r="2594" spans="2:65" s="13" customFormat="1">
      <c r="B2594" s="160"/>
      <c r="D2594" s="154" t="s">
        <v>205</v>
      </c>
      <c r="E2594" s="161" t="s">
        <v>1</v>
      </c>
      <c r="F2594" s="162" t="s">
        <v>2366</v>
      </c>
      <c r="H2594" s="163">
        <v>13.19</v>
      </c>
      <c r="I2594" s="164"/>
      <c r="L2594" s="160"/>
      <c r="M2594" s="165"/>
      <c r="T2594" s="166"/>
      <c r="AT2594" s="161" t="s">
        <v>205</v>
      </c>
      <c r="AU2594" s="161" t="s">
        <v>85</v>
      </c>
      <c r="AV2594" s="13" t="s">
        <v>85</v>
      </c>
      <c r="AW2594" s="13" t="s">
        <v>34</v>
      </c>
      <c r="AX2594" s="13" t="s">
        <v>76</v>
      </c>
      <c r="AY2594" s="161" t="s">
        <v>191</v>
      </c>
    </row>
    <row r="2595" spans="2:65" s="13" customFormat="1">
      <c r="B2595" s="160"/>
      <c r="D2595" s="154" t="s">
        <v>205</v>
      </c>
      <c r="E2595" s="161" t="s">
        <v>1</v>
      </c>
      <c r="F2595" s="162" t="s">
        <v>2367</v>
      </c>
      <c r="H2595" s="163">
        <v>13.99</v>
      </c>
      <c r="I2595" s="164"/>
      <c r="L2595" s="160"/>
      <c r="M2595" s="165"/>
      <c r="T2595" s="166"/>
      <c r="AT2595" s="161" t="s">
        <v>205</v>
      </c>
      <c r="AU2595" s="161" t="s">
        <v>85</v>
      </c>
      <c r="AV2595" s="13" t="s">
        <v>85</v>
      </c>
      <c r="AW2595" s="13" t="s">
        <v>34</v>
      </c>
      <c r="AX2595" s="13" t="s">
        <v>76</v>
      </c>
      <c r="AY2595" s="161" t="s">
        <v>191</v>
      </c>
    </row>
    <row r="2596" spans="2:65" s="13" customFormat="1">
      <c r="B2596" s="160"/>
      <c r="D2596" s="154" t="s">
        <v>205</v>
      </c>
      <c r="E2596" s="161" t="s">
        <v>1</v>
      </c>
      <c r="F2596" s="162" t="s">
        <v>2368</v>
      </c>
      <c r="H2596" s="163">
        <v>13.91</v>
      </c>
      <c r="I2596" s="164"/>
      <c r="L2596" s="160"/>
      <c r="M2596" s="165"/>
      <c r="T2596" s="166"/>
      <c r="AT2596" s="161" t="s">
        <v>205</v>
      </c>
      <c r="AU2596" s="161" t="s">
        <v>85</v>
      </c>
      <c r="AV2596" s="13" t="s">
        <v>85</v>
      </c>
      <c r="AW2596" s="13" t="s">
        <v>34</v>
      </c>
      <c r="AX2596" s="13" t="s">
        <v>76</v>
      </c>
      <c r="AY2596" s="161" t="s">
        <v>191</v>
      </c>
    </row>
    <row r="2597" spans="2:65" s="13" customFormat="1">
      <c r="B2597" s="160"/>
      <c r="D2597" s="154" t="s">
        <v>205</v>
      </c>
      <c r="E2597" s="161" t="s">
        <v>1</v>
      </c>
      <c r="F2597" s="162" t="s">
        <v>2369</v>
      </c>
      <c r="H2597" s="163">
        <v>15.44</v>
      </c>
      <c r="I2597" s="164"/>
      <c r="L2597" s="160"/>
      <c r="M2597" s="165"/>
      <c r="T2597" s="166"/>
      <c r="AT2597" s="161" t="s">
        <v>205</v>
      </c>
      <c r="AU2597" s="161" t="s">
        <v>85</v>
      </c>
      <c r="AV2597" s="13" t="s">
        <v>85</v>
      </c>
      <c r="AW2597" s="13" t="s">
        <v>34</v>
      </c>
      <c r="AX2597" s="13" t="s">
        <v>76</v>
      </c>
      <c r="AY2597" s="161" t="s">
        <v>191</v>
      </c>
    </row>
    <row r="2598" spans="2:65" s="13" customFormat="1">
      <c r="B2598" s="160"/>
      <c r="D2598" s="154" t="s">
        <v>205</v>
      </c>
      <c r="E2598" s="161" t="s">
        <v>1</v>
      </c>
      <c r="F2598" s="162" t="s">
        <v>2370</v>
      </c>
      <c r="H2598" s="163">
        <v>16.86</v>
      </c>
      <c r="I2598" s="164"/>
      <c r="L2598" s="160"/>
      <c r="M2598" s="165"/>
      <c r="T2598" s="166"/>
      <c r="AT2598" s="161" t="s">
        <v>205</v>
      </c>
      <c r="AU2598" s="161" t="s">
        <v>85</v>
      </c>
      <c r="AV2598" s="13" t="s">
        <v>85</v>
      </c>
      <c r="AW2598" s="13" t="s">
        <v>34</v>
      </c>
      <c r="AX2598" s="13" t="s">
        <v>76</v>
      </c>
      <c r="AY2598" s="161" t="s">
        <v>191</v>
      </c>
    </row>
    <row r="2599" spans="2:65" s="14" customFormat="1">
      <c r="B2599" s="167"/>
      <c r="D2599" s="154" t="s">
        <v>205</v>
      </c>
      <c r="E2599" s="168" t="s">
        <v>1</v>
      </c>
      <c r="F2599" s="169" t="s">
        <v>217</v>
      </c>
      <c r="H2599" s="170">
        <v>99.59</v>
      </c>
      <c r="I2599" s="171"/>
      <c r="L2599" s="167"/>
      <c r="M2599" s="172"/>
      <c r="T2599" s="173"/>
      <c r="AT2599" s="168" t="s">
        <v>205</v>
      </c>
      <c r="AU2599" s="168" t="s">
        <v>85</v>
      </c>
      <c r="AV2599" s="14" t="s">
        <v>200</v>
      </c>
      <c r="AW2599" s="14" t="s">
        <v>34</v>
      </c>
      <c r="AX2599" s="14" t="s">
        <v>83</v>
      </c>
      <c r="AY2599" s="168" t="s">
        <v>191</v>
      </c>
    </row>
    <row r="2600" spans="2:65" s="1" customFormat="1" ht="40.9" customHeight="1">
      <c r="B2600" s="32"/>
      <c r="C2600" s="136" t="s">
        <v>2371</v>
      </c>
      <c r="D2600" s="136" t="s">
        <v>195</v>
      </c>
      <c r="E2600" s="137" t="s">
        <v>2372</v>
      </c>
      <c r="F2600" s="138" t="s">
        <v>2373</v>
      </c>
      <c r="G2600" s="139" t="s">
        <v>289</v>
      </c>
      <c r="H2600" s="140">
        <v>0.15</v>
      </c>
      <c r="I2600" s="141"/>
      <c r="J2600" s="142">
        <f>ROUND(I2600*H2600,2)</f>
        <v>0</v>
      </c>
      <c r="K2600" s="138" t="s">
        <v>199</v>
      </c>
      <c r="L2600" s="32"/>
      <c r="M2600" s="143" t="s">
        <v>1</v>
      </c>
      <c r="N2600" s="144" t="s">
        <v>41</v>
      </c>
      <c r="P2600" s="145">
        <f>O2600*H2600</f>
        <v>0</v>
      </c>
      <c r="Q2600" s="145">
        <v>5.0000000000000001E-3</v>
      </c>
      <c r="R2600" s="145">
        <f>Q2600*H2600</f>
        <v>7.5000000000000002E-4</v>
      </c>
      <c r="S2600" s="145">
        <v>0</v>
      </c>
      <c r="T2600" s="146">
        <f>S2600*H2600</f>
        <v>0</v>
      </c>
      <c r="AR2600" s="147" t="s">
        <v>224</v>
      </c>
      <c r="AT2600" s="147" t="s">
        <v>195</v>
      </c>
      <c r="AU2600" s="147" t="s">
        <v>85</v>
      </c>
      <c r="AY2600" s="17" t="s">
        <v>191</v>
      </c>
      <c r="BE2600" s="148">
        <f>IF(N2600="základní",J2600,0)</f>
        <v>0</v>
      </c>
      <c r="BF2600" s="148">
        <f>IF(N2600="snížená",J2600,0)</f>
        <v>0</v>
      </c>
      <c r="BG2600" s="148">
        <f>IF(N2600="zákl. přenesená",J2600,0)</f>
        <v>0</v>
      </c>
      <c r="BH2600" s="148">
        <f>IF(N2600="sníž. přenesená",J2600,0)</f>
        <v>0</v>
      </c>
      <c r="BI2600" s="148">
        <f>IF(N2600="nulová",J2600,0)</f>
        <v>0</v>
      </c>
      <c r="BJ2600" s="17" t="s">
        <v>83</v>
      </c>
      <c r="BK2600" s="148">
        <f>ROUND(I2600*H2600,2)</f>
        <v>0</v>
      </c>
      <c r="BL2600" s="17" t="s">
        <v>224</v>
      </c>
      <c r="BM2600" s="147" t="s">
        <v>2374</v>
      </c>
    </row>
    <row r="2601" spans="2:65" s="1" customFormat="1">
      <c r="B2601" s="32"/>
      <c r="D2601" s="149" t="s">
        <v>203</v>
      </c>
      <c r="F2601" s="150" t="s">
        <v>2375</v>
      </c>
      <c r="I2601" s="151"/>
      <c r="L2601" s="32"/>
      <c r="M2601" s="152"/>
      <c r="T2601" s="56"/>
      <c r="AT2601" s="17" t="s">
        <v>203</v>
      </c>
      <c r="AU2601" s="17" t="s">
        <v>85</v>
      </c>
    </row>
    <row r="2602" spans="2:65" s="13" customFormat="1">
      <c r="B2602" s="160"/>
      <c r="D2602" s="154" t="s">
        <v>205</v>
      </c>
      <c r="F2602" s="162" t="s">
        <v>2376</v>
      </c>
      <c r="H2602" s="163">
        <v>0.15</v>
      </c>
      <c r="I2602" s="164"/>
      <c r="L2602" s="160"/>
      <c r="M2602" s="165"/>
      <c r="T2602" s="166"/>
      <c r="AT2602" s="161" t="s">
        <v>205</v>
      </c>
      <c r="AU2602" s="161" t="s">
        <v>85</v>
      </c>
      <c r="AV2602" s="13" t="s">
        <v>85</v>
      </c>
      <c r="AW2602" s="13" t="s">
        <v>4</v>
      </c>
      <c r="AX2602" s="13" t="s">
        <v>83</v>
      </c>
      <c r="AY2602" s="161" t="s">
        <v>191</v>
      </c>
    </row>
    <row r="2603" spans="2:65" s="1" customFormat="1" ht="26.45" customHeight="1">
      <c r="B2603" s="32"/>
      <c r="C2603" s="181" t="s">
        <v>2377</v>
      </c>
      <c r="D2603" s="181" t="s">
        <v>388</v>
      </c>
      <c r="E2603" s="182" t="s">
        <v>2378</v>
      </c>
      <c r="F2603" s="183" t="s">
        <v>2379</v>
      </c>
      <c r="G2603" s="184" t="s">
        <v>378</v>
      </c>
      <c r="H2603" s="185">
        <v>6</v>
      </c>
      <c r="I2603" s="186"/>
      <c r="J2603" s="187">
        <f>ROUND(I2603*H2603,2)</f>
        <v>0</v>
      </c>
      <c r="K2603" s="183" t="s">
        <v>1</v>
      </c>
      <c r="L2603" s="188"/>
      <c r="M2603" s="189" t="s">
        <v>1</v>
      </c>
      <c r="N2603" s="190" t="s">
        <v>41</v>
      </c>
      <c r="P2603" s="145">
        <f>O2603*H2603</f>
        <v>0</v>
      </c>
      <c r="Q2603" s="145">
        <v>5.0000000000000001E-4</v>
      </c>
      <c r="R2603" s="145">
        <f>Q2603*H2603</f>
        <v>3.0000000000000001E-3</v>
      </c>
      <c r="S2603" s="145">
        <v>0</v>
      </c>
      <c r="T2603" s="146">
        <f>S2603*H2603</f>
        <v>0</v>
      </c>
      <c r="AR2603" s="147" t="s">
        <v>414</v>
      </c>
      <c r="AT2603" s="147" t="s">
        <v>388</v>
      </c>
      <c r="AU2603" s="147" t="s">
        <v>85</v>
      </c>
      <c r="AY2603" s="17" t="s">
        <v>191</v>
      </c>
      <c r="BE2603" s="148">
        <f>IF(N2603="základní",J2603,0)</f>
        <v>0</v>
      </c>
      <c r="BF2603" s="148">
        <f>IF(N2603="snížená",J2603,0)</f>
        <v>0</v>
      </c>
      <c r="BG2603" s="148">
        <f>IF(N2603="zákl. přenesená",J2603,0)</f>
        <v>0</v>
      </c>
      <c r="BH2603" s="148">
        <f>IF(N2603="sníž. přenesená",J2603,0)</f>
        <v>0</v>
      </c>
      <c r="BI2603" s="148">
        <f>IF(N2603="nulová",J2603,0)</f>
        <v>0</v>
      </c>
      <c r="BJ2603" s="17" t="s">
        <v>83</v>
      </c>
      <c r="BK2603" s="148">
        <f>ROUND(I2603*H2603,2)</f>
        <v>0</v>
      </c>
      <c r="BL2603" s="17" t="s">
        <v>224</v>
      </c>
      <c r="BM2603" s="147" t="s">
        <v>2380</v>
      </c>
    </row>
    <row r="2604" spans="2:65" s="12" customFormat="1">
      <c r="B2604" s="153"/>
      <c r="D2604" s="154" t="s">
        <v>205</v>
      </c>
      <c r="E2604" s="155" t="s">
        <v>1</v>
      </c>
      <c r="F2604" s="156" t="s">
        <v>347</v>
      </c>
      <c r="H2604" s="155" t="s">
        <v>1</v>
      </c>
      <c r="I2604" s="157"/>
      <c r="L2604" s="153"/>
      <c r="M2604" s="158"/>
      <c r="T2604" s="159"/>
      <c r="AT2604" s="155" t="s">
        <v>205</v>
      </c>
      <c r="AU2604" s="155" t="s">
        <v>85</v>
      </c>
      <c r="AV2604" s="12" t="s">
        <v>83</v>
      </c>
      <c r="AW2604" s="12" t="s">
        <v>34</v>
      </c>
      <c r="AX2604" s="12" t="s">
        <v>76</v>
      </c>
      <c r="AY2604" s="155" t="s">
        <v>191</v>
      </c>
    </row>
    <row r="2605" spans="2:65" s="12" customFormat="1">
      <c r="B2605" s="153"/>
      <c r="D2605" s="154" t="s">
        <v>205</v>
      </c>
      <c r="E2605" s="155" t="s">
        <v>1</v>
      </c>
      <c r="F2605" s="156" t="s">
        <v>207</v>
      </c>
      <c r="H2605" s="155" t="s">
        <v>1</v>
      </c>
      <c r="I2605" s="157"/>
      <c r="L2605" s="153"/>
      <c r="M2605" s="158"/>
      <c r="T2605" s="159"/>
      <c r="AT2605" s="155" t="s">
        <v>205</v>
      </c>
      <c r="AU2605" s="155" t="s">
        <v>85</v>
      </c>
      <c r="AV2605" s="12" t="s">
        <v>83</v>
      </c>
      <c r="AW2605" s="12" t="s">
        <v>34</v>
      </c>
      <c r="AX2605" s="12" t="s">
        <v>76</v>
      </c>
      <c r="AY2605" s="155" t="s">
        <v>191</v>
      </c>
    </row>
    <row r="2606" spans="2:65" s="12" customFormat="1">
      <c r="B2606" s="153"/>
      <c r="D2606" s="154" t="s">
        <v>205</v>
      </c>
      <c r="E2606" s="155" t="s">
        <v>1</v>
      </c>
      <c r="F2606" s="156" t="s">
        <v>208</v>
      </c>
      <c r="H2606" s="155" t="s">
        <v>1</v>
      </c>
      <c r="I2606" s="157"/>
      <c r="L2606" s="153"/>
      <c r="M2606" s="158"/>
      <c r="T2606" s="159"/>
      <c r="AT2606" s="155" t="s">
        <v>205</v>
      </c>
      <c r="AU2606" s="155" t="s">
        <v>85</v>
      </c>
      <c r="AV2606" s="12" t="s">
        <v>83</v>
      </c>
      <c r="AW2606" s="12" t="s">
        <v>34</v>
      </c>
      <c r="AX2606" s="12" t="s">
        <v>76</v>
      </c>
      <c r="AY2606" s="155" t="s">
        <v>191</v>
      </c>
    </row>
    <row r="2607" spans="2:65" s="12" customFormat="1">
      <c r="B2607" s="153"/>
      <c r="D2607" s="154" t="s">
        <v>205</v>
      </c>
      <c r="E2607" s="155" t="s">
        <v>1</v>
      </c>
      <c r="F2607" s="156" t="s">
        <v>2381</v>
      </c>
      <c r="H2607" s="155" t="s">
        <v>1</v>
      </c>
      <c r="I2607" s="157"/>
      <c r="L2607" s="153"/>
      <c r="M2607" s="158"/>
      <c r="T2607" s="159"/>
      <c r="AT2607" s="155" t="s">
        <v>205</v>
      </c>
      <c r="AU2607" s="155" t="s">
        <v>85</v>
      </c>
      <c r="AV2607" s="12" t="s">
        <v>83</v>
      </c>
      <c r="AW2607" s="12" t="s">
        <v>34</v>
      </c>
      <c r="AX2607" s="12" t="s">
        <v>76</v>
      </c>
      <c r="AY2607" s="155" t="s">
        <v>191</v>
      </c>
    </row>
    <row r="2608" spans="2:65" s="13" customFormat="1">
      <c r="B2608" s="160"/>
      <c r="D2608" s="154" t="s">
        <v>205</v>
      </c>
      <c r="E2608" s="161" t="s">
        <v>1</v>
      </c>
      <c r="F2608" s="162" t="s">
        <v>2382</v>
      </c>
      <c r="H2608" s="163">
        <v>6</v>
      </c>
      <c r="I2608" s="164"/>
      <c r="L2608" s="160"/>
      <c r="M2608" s="165"/>
      <c r="T2608" s="166"/>
      <c r="AT2608" s="161" t="s">
        <v>205</v>
      </c>
      <c r="AU2608" s="161" t="s">
        <v>85</v>
      </c>
      <c r="AV2608" s="13" t="s">
        <v>85</v>
      </c>
      <c r="AW2608" s="13" t="s">
        <v>34</v>
      </c>
      <c r="AX2608" s="13" t="s">
        <v>76</v>
      </c>
      <c r="AY2608" s="161" t="s">
        <v>191</v>
      </c>
    </row>
    <row r="2609" spans="2:65" s="14" customFormat="1">
      <c r="B2609" s="167"/>
      <c r="D2609" s="154" t="s">
        <v>205</v>
      </c>
      <c r="E2609" s="168" t="s">
        <v>1</v>
      </c>
      <c r="F2609" s="169" t="s">
        <v>217</v>
      </c>
      <c r="H2609" s="170">
        <v>6</v>
      </c>
      <c r="I2609" s="171"/>
      <c r="L2609" s="167"/>
      <c r="M2609" s="172"/>
      <c r="T2609" s="173"/>
      <c r="AT2609" s="168" t="s">
        <v>205</v>
      </c>
      <c r="AU2609" s="168" t="s">
        <v>85</v>
      </c>
      <c r="AV2609" s="14" t="s">
        <v>200</v>
      </c>
      <c r="AW2609" s="14" t="s">
        <v>34</v>
      </c>
      <c r="AX2609" s="14" t="s">
        <v>83</v>
      </c>
      <c r="AY2609" s="168" t="s">
        <v>191</v>
      </c>
    </row>
    <row r="2610" spans="2:65" s="1" customFormat="1" ht="36" customHeight="1">
      <c r="B2610" s="32"/>
      <c r="C2610" s="136" t="s">
        <v>2383</v>
      </c>
      <c r="D2610" s="136" t="s">
        <v>195</v>
      </c>
      <c r="E2610" s="137" t="s">
        <v>2384</v>
      </c>
      <c r="F2610" s="138" t="s">
        <v>2385</v>
      </c>
      <c r="G2610" s="139" t="s">
        <v>289</v>
      </c>
      <c r="H2610" s="140">
        <v>0.15</v>
      </c>
      <c r="I2610" s="141"/>
      <c r="J2610" s="142">
        <f>ROUND(I2610*H2610,2)</f>
        <v>0</v>
      </c>
      <c r="K2610" s="138" t="s">
        <v>199</v>
      </c>
      <c r="L2610" s="32"/>
      <c r="M2610" s="143" t="s">
        <v>1</v>
      </c>
      <c r="N2610" s="144" t="s">
        <v>41</v>
      </c>
      <c r="P2610" s="145">
        <f>O2610*H2610</f>
        <v>0</v>
      </c>
      <c r="Q2610" s="145">
        <v>0</v>
      </c>
      <c r="R2610" s="145">
        <f>Q2610*H2610</f>
        <v>0</v>
      </c>
      <c r="S2610" s="145">
        <v>0</v>
      </c>
      <c r="T2610" s="146">
        <f>S2610*H2610</f>
        <v>0</v>
      </c>
      <c r="AR2610" s="147" t="s">
        <v>224</v>
      </c>
      <c r="AT2610" s="147" t="s">
        <v>195</v>
      </c>
      <c r="AU2610" s="147" t="s">
        <v>85</v>
      </c>
      <c r="AY2610" s="17" t="s">
        <v>191</v>
      </c>
      <c r="BE2610" s="148">
        <f>IF(N2610="základní",J2610,0)</f>
        <v>0</v>
      </c>
      <c r="BF2610" s="148">
        <f>IF(N2610="snížená",J2610,0)</f>
        <v>0</v>
      </c>
      <c r="BG2610" s="148">
        <f>IF(N2610="zákl. přenesená",J2610,0)</f>
        <v>0</v>
      </c>
      <c r="BH2610" s="148">
        <f>IF(N2610="sníž. přenesená",J2610,0)</f>
        <v>0</v>
      </c>
      <c r="BI2610" s="148">
        <f>IF(N2610="nulová",J2610,0)</f>
        <v>0</v>
      </c>
      <c r="BJ2610" s="17" t="s">
        <v>83</v>
      </c>
      <c r="BK2610" s="148">
        <f>ROUND(I2610*H2610,2)</f>
        <v>0</v>
      </c>
      <c r="BL2610" s="17" t="s">
        <v>224</v>
      </c>
      <c r="BM2610" s="147" t="s">
        <v>2386</v>
      </c>
    </row>
    <row r="2611" spans="2:65" s="1" customFormat="1">
      <c r="B2611" s="32"/>
      <c r="D2611" s="149" t="s">
        <v>203</v>
      </c>
      <c r="F2611" s="150" t="s">
        <v>2387</v>
      </c>
      <c r="I2611" s="151"/>
      <c r="L2611" s="32"/>
      <c r="M2611" s="152"/>
      <c r="T2611" s="56"/>
      <c r="AT2611" s="17" t="s">
        <v>203</v>
      </c>
      <c r="AU2611" s="17" t="s">
        <v>85</v>
      </c>
    </row>
    <row r="2612" spans="2:65" s="13" customFormat="1">
      <c r="B2612" s="160"/>
      <c r="D2612" s="154" t="s">
        <v>205</v>
      </c>
      <c r="E2612" s="161" t="s">
        <v>1</v>
      </c>
      <c r="F2612" s="162" t="s">
        <v>2388</v>
      </c>
      <c r="H2612" s="163">
        <v>0.15</v>
      </c>
      <c r="I2612" s="164"/>
      <c r="L2612" s="160"/>
      <c r="M2612" s="165"/>
      <c r="T2612" s="166"/>
      <c r="AT2612" s="161" t="s">
        <v>205</v>
      </c>
      <c r="AU2612" s="161" t="s">
        <v>85</v>
      </c>
      <c r="AV2612" s="13" t="s">
        <v>85</v>
      </c>
      <c r="AW2612" s="13" t="s">
        <v>34</v>
      </c>
      <c r="AX2612" s="13" t="s">
        <v>76</v>
      </c>
      <c r="AY2612" s="161" t="s">
        <v>191</v>
      </c>
    </row>
    <row r="2613" spans="2:65" s="14" customFormat="1">
      <c r="B2613" s="167"/>
      <c r="D2613" s="154" t="s">
        <v>205</v>
      </c>
      <c r="E2613" s="168" t="s">
        <v>1</v>
      </c>
      <c r="F2613" s="169" t="s">
        <v>217</v>
      </c>
      <c r="H2613" s="170">
        <v>0.15</v>
      </c>
      <c r="I2613" s="171"/>
      <c r="L2613" s="167"/>
      <c r="M2613" s="172"/>
      <c r="T2613" s="173"/>
      <c r="AT2613" s="168" t="s">
        <v>205</v>
      </c>
      <c r="AU2613" s="168" t="s">
        <v>85</v>
      </c>
      <c r="AV2613" s="14" t="s">
        <v>200</v>
      </c>
      <c r="AW2613" s="14" t="s">
        <v>34</v>
      </c>
      <c r="AX2613" s="14" t="s">
        <v>83</v>
      </c>
      <c r="AY2613" s="168" t="s">
        <v>191</v>
      </c>
    </row>
    <row r="2614" spans="2:65" s="1" customFormat="1" ht="26.45" customHeight="1">
      <c r="B2614" s="32"/>
      <c r="C2614" s="136" t="s">
        <v>2389</v>
      </c>
      <c r="D2614" s="136" t="s">
        <v>195</v>
      </c>
      <c r="E2614" s="137" t="s">
        <v>2390</v>
      </c>
      <c r="F2614" s="138" t="s">
        <v>2391</v>
      </c>
      <c r="G2614" s="139" t="s">
        <v>271</v>
      </c>
      <c r="H2614" s="140">
        <v>2.68</v>
      </c>
      <c r="I2614" s="141"/>
      <c r="J2614" s="142">
        <f>ROUND(I2614*H2614,2)</f>
        <v>0</v>
      </c>
      <c r="K2614" s="138" t="s">
        <v>199</v>
      </c>
      <c r="L2614" s="32"/>
      <c r="M2614" s="143" t="s">
        <v>1</v>
      </c>
      <c r="N2614" s="144" t="s">
        <v>41</v>
      </c>
      <c r="P2614" s="145">
        <f>O2614*H2614</f>
        <v>0</v>
      </c>
      <c r="Q2614" s="145">
        <v>0</v>
      </c>
      <c r="R2614" s="145">
        <f>Q2614*H2614</f>
        <v>0</v>
      </c>
      <c r="S2614" s="145">
        <v>0</v>
      </c>
      <c r="T2614" s="146">
        <f>S2614*H2614</f>
        <v>0</v>
      </c>
      <c r="AR2614" s="147" t="s">
        <v>224</v>
      </c>
      <c r="AT2614" s="147" t="s">
        <v>195</v>
      </c>
      <c r="AU2614" s="147" t="s">
        <v>85</v>
      </c>
      <c r="AY2614" s="17" t="s">
        <v>191</v>
      </c>
      <c r="BE2614" s="148">
        <f>IF(N2614="základní",J2614,0)</f>
        <v>0</v>
      </c>
      <c r="BF2614" s="148">
        <f>IF(N2614="snížená",J2614,0)</f>
        <v>0</v>
      </c>
      <c r="BG2614" s="148">
        <f>IF(N2614="zákl. přenesená",J2614,0)</f>
        <v>0</v>
      </c>
      <c r="BH2614" s="148">
        <f>IF(N2614="sníž. přenesená",J2614,0)</f>
        <v>0</v>
      </c>
      <c r="BI2614" s="148">
        <f>IF(N2614="nulová",J2614,0)</f>
        <v>0</v>
      </c>
      <c r="BJ2614" s="17" t="s">
        <v>83</v>
      </c>
      <c r="BK2614" s="148">
        <f>ROUND(I2614*H2614,2)</f>
        <v>0</v>
      </c>
      <c r="BL2614" s="17" t="s">
        <v>224</v>
      </c>
      <c r="BM2614" s="147" t="s">
        <v>2392</v>
      </c>
    </row>
    <row r="2615" spans="2:65" s="1" customFormat="1">
      <c r="B2615" s="32"/>
      <c r="D2615" s="149" t="s">
        <v>203</v>
      </c>
      <c r="F2615" s="150" t="s">
        <v>2393</v>
      </c>
      <c r="I2615" s="151"/>
      <c r="L2615" s="32"/>
      <c r="M2615" s="152"/>
      <c r="T2615" s="56"/>
      <c r="AT2615" s="17" t="s">
        <v>203</v>
      </c>
      <c r="AU2615" s="17" t="s">
        <v>85</v>
      </c>
    </row>
    <row r="2616" spans="2:65" s="11" customFormat="1" ht="22.9" customHeight="1">
      <c r="B2616" s="124"/>
      <c r="D2616" s="125" t="s">
        <v>75</v>
      </c>
      <c r="E2616" s="134" t="s">
        <v>2394</v>
      </c>
      <c r="F2616" s="134" t="s">
        <v>2395</v>
      </c>
      <c r="I2616" s="127"/>
      <c r="J2616" s="135">
        <f>BK2616</f>
        <v>0</v>
      </c>
      <c r="L2616" s="124"/>
      <c r="M2616" s="129"/>
      <c r="P2616" s="130">
        <f>SUM(P2617:P2677)</f>
        <v>0</v>
      </c>
      <c r="R2616" s="130">
        <f>SUM(R2617:R2677)</f>
        <v>0.11478848000000001</v>
      </c>
      <c r="T2616" s="131">
        <f>SUM(T2617:T2677)</f>
        <v>0</v>
      </c>
      <c r="AR2616" s="125" t="s">
        <v>85</v>
      </c>
      <c r="AT2616" s="132" t="s">
        <v>75</v>
      </c>
      <c r="AU2616" s="132" t="s">
        <v>83</v>
      </c>
      <c r="AY2616" s="125" t="s">
        <v>191</v>
      </c>
      <c r="BK2616" s="133">
        <f>SUM(BK2617:BK2677)</f>
        <v>0</v>
      </c>
    </row>
    <row r="2617" spans="2:65" s="1" customFormat="1" ht="26.45" customHeight="1">
      <c r="B2617" s="32"/>
      <c r="C2617" s="136" t="s">
        <v>2396</v>
      </c>
      <c r="D2617" s="136" t="s">
        <v>195</v>
      </c>
      <c r="E2617" s="137" t="s">
        <v>2397</v>
      </c>
      <c r="F2617" s="138" t="s">
        <v>2398</v>
      </c>
      <c r="G2617" s="139" t="s">
        <v>289</v>
      </c>
      <c r="H2617" s="140">
        <v>98.8</v>
      </c>
      <c r="I2617" s="141"/>
      <c r="J2617" s="142">
        <f>ROUND(I2617*H2617,2)</f>
        <v>0</v>
      </c>
      <c r="K2617" s="138" t="s">
        <v>199</v>
      </c>
      <c r="L2617" s="32"/>
      <c r="M2617" s="143" t="s">
        <v>1</v>
      </c>
      <c r="N2617" s="144" t="s">
        <v>41</v>
      </c>
      <c r="P2617" s="145">
        <f>O2617*H2617</f>
        <v>0</v>
      </c>
      <c r="Q2617" s="145">
        <v>1.6000000000000001E-4</v>
      </c>
      <c r="R2617" s="145">
        <f>Q2617*H2617</f>
        <v>1.5807999999999999E-2</v>
      </c>
      <c r="S2617" s="145">
        <v>0</v>
      </c>
      <c r="T2617" s="146">
        <f>S2617*H2617</f>
        <v>0</v>
      </c>
      <c r="AR2617" s="147" t="s">
        <v>224</v>
      </c>
      <c r="AT2617" s="147" t="s">
        <v>195</v>
      </c>
      <c r="AU2617" s="147" t="s">
        <v>85</v>
      </c>
      <c r="AY2617" s="17" t="s">
        <v>191</v>
      </c>
      <c r="BE2617" s="148">
        <f>IF(N2617="základní",J2617,0)</f>
        <v>0</v>
      </c>
      <c r="BF2617" s="148">
        <f>IF(N2617="snížená",J2617,0)</f>
        <v>0</v>
      </c>
      <c r="BG2617" s="148">
        <f>IF(N2617="zákl. přenesená",J2617,0)</f>
        <v>0</v>
      </c>
      <c r="BH2617" s="148">
        <f>IF(N2617="sníž. přenesená",J2617,0)</f>
        <v>0</v>
      </c>
      <c r="BI2617" s="148">
        <f>IF(N2617="nulová",J2617,0)</f>
        <v>0</v>
      </c>
      <c r="BJ2617" s="17" t="s">
        <v>83</v>
      </c>
      <c r="BK2617" s="148">
        <f>ROUND(I2617*H2617,2)</f>
        <v>0</v>
      </c>
      <c r="BL2617" s="17" t="s">
        <v>224</v>
      </c>
      <c r="BM2617" s="147" t="s">
        <v>2399</v>
      </c>
    </row>
    <row r="2618" spans="2:65" s="1" customFormat="1">
      <c r="B2618" s="32"/>
      <c r="D2618" s="149" t="s">
        <v>203</v>
      </c>
      <c r="F2618" s="150" t="s">
        <v>2400</v>
      </c>
      <c r="I2618" s="151"/>
      <c r="L2618" s="32"/>
      <c r="M2618" s="152"/>
      <c r="T2618" s="56"/>
      <c r="AT2618" s="17" t="s">
        <v>203</v>
      </c>
      <c r="AU2618" s="17" t="s">
        <v>85</v>
      </c>
    </row>
    <row r="2619" spans="2:65" s="12" customFormat="1">
      <c r="B2619" s="153"/>
      <c r="D2619" s="154" t="s">
        <v>205</v>
      </c>
      <c r="E2619" s="155" t="s">
        <v>1</v>
      </c>
      <c r="F2619" s="156" t="s">
        <v>483</v>
      </c>
      <c r="H2619" s="155" t="s">
        <v>1</v>
      </c>
      <c r="I2619" s="157"/>
      <c r="L2619" s="153"/>
      <c r="M2619" s="158"/>
      <c r="T2619" s="159"/>
      <c r="AT2619" s="155" t="s">
        <v>205</v>
      </c>
      <c r="AU2619" s="155" t="s">
        <v>85</v>
      </c>
      <c r="AV2619" s="12" t="s">
        <v>83</v>
      </c>
      <c r="AW2619" s="12" t="s">
        <v>34</v>
      </c>
      <c r="AX2619" s="12" t="s">
        <v>76</v>
      </c>
      <c r="AY2619" s="155" t="s">
        <v>191</v>
      </c>
    </row>
    <row r="2620" spans="2:65" s="12" customFormat="1">
      <c r="B2620" s="153"/>
      <c r="D2620" s="154" t="s">
        <v>205</v>
      </c>
      <c r="E2620" s="155" t="s">
        <v>1</v>
      </c>
      <c r="F2620" s="156" t="s">
        <v>208</v>
      </c>
      <c r="H2620" s="155" t="s">
        <v>1</v>
      </c>
      <c r="I2620" s="157"/>
      <c r="L2620" s="153"/>
      <c r="M2620" s="158"/>
      <c r="T2620" s="159"/>
      <c r="AT2620" s="155" t="s">
        <v>205</v>
      </c>
      <c r="AU2620" s="155" t="s">
        <v>85</v>
      </c>
      <c r="AV2620" s="12" t="s">
        <v>83</v>
      </c>
      <c r="AW2620" s="12" t="s">
        <v>34</v>
      </c>
      <c r="AX2620" s="12" t="s">
        <v>76</v>
      </c>
      <c r="AY2620" s="155" t="s">
        <v>191</v>
      </c>
    </row>
    <row r="2621" spans="2:65" s="12" customFormat="1">
      <c r="B2621" s="153"/>
      <c r="D2621" s="154" t="s">
        <v>205</v>
      </c>
      <c r="E2621" s="155" t="s">
        <v>1</v>
      </c>
      <c r="F2621" s="156" t="s">
        <v>472</v>
      </c>
      <c r="H2621" s="155" t="s">
        <v>1</v>
      </c>
      <c r="I2621" s="157"/>
      <c r="L2621" s="153"/>
      <c r="M2621" s="158"/>
      <c r="T2621" s="159"/>
      <c r="AT2621" s="155" t="s">
        <v>205</v>
      </c>
      <c r="AU2621" s="155" t="s">
        <v>85</v>
      </c>
      <c r="AV2621" s="12" t="s">
        <v>83</v>
      </c>
      <c r="AW2621" s="12" t="s">
        <v>34</v>
      </c>
      <c r="AX2621" s="12" t="s">
        <v>76</v>
      </c>
      <c r="AY2621" s="155" t="s">
        <v>191</v>
      </c>
    </row>
    <row r="2622" spans="2:65" s="12" customFormat="1">
      <c r="B2622" s="153"/>
      <c r="D2622" s="154" t="s">
        <v>205</v>
      </c>
      <c r="E2622" s="155" t="s">
        <v>1</v>
      </c>
      <c r="F2622" s="156" t="s">
        <v>348</v>
      </c>
      <c r="H2622" s="155" t="s">
        <v>1</v>
      </c>
      <c r="I2622" s="157"/>
      <c r="L2622" s="153"/>
      <c r="M2622" s="158"/>
      <c r="T2622" s="159"/>
      <c r="AT2622" s="155" t="s">
        <v>205</v>
      </c>
      <c r="AU2622" s="155" t="s">
        <v>85</v>
      </c>
      <c r="AV2622" s="12" t="s">
        <v>83</v>
      </c>
      <c r="AW2622" s="12" t="s">
        <v>34</v>
      </c>
      <c r="AX2622" s="12" t="s">
        <v>76</v>
      </c>
      <c r="AY2622" s="155" t="s">
        <v>191</v>
      </c>
    </row>
    <row r="2623" spans="2:65" s="13" customFormat="1">
      <c r="B2623" s="160"/>
      <c r="D2623" s="154" t="s">
        <v>205</v>
      </c>
      <c r="E2623" s="161" t="s">
        <v>1</v>
      </c>
      <c r="F2623" s="162" t="s">
        <v>473</v>
      </c>
      <c r="H2623" s="163">
        <v>98.8</v>
      </c>
      <c r="I2623" s="164"/>
      <c r="L2623" s="160"/>
      <c r="M2623" s="165"/>
      <c r="T2623" s="166"/>
      <c r="AT2623" s="161" t="s">
        <v>205</v>
      </c>
      <c r="AU2623" s="161" t="s">
        <v>85</v>
      </c>
      <c r="AV2623" s="13" t="s">
        <v>85</v>
      </c>
      <c r="AW2623" s="13" t="s">
        <v>34</v>
      </c>
      <c r="AX2623" s="13" t="s">
        <v>76</v>
      </c>
      <c r="AY2623" s="161" t="s">
        <v>191</v>
      </c>
    </row>
    <row r="2624" spans="2:65" s="14" customFormat="1">
      <c r="B2624" s="167"/>
      <c r="D2624" s="154" t="s">
        <v>205</v>
      </c>
      <c r="E2624" s="168" t="s">
        <v>1</v>
      </c>
      <c r="F2624" s="169" t="s">
        <v>217</v>
      </c>
      <c r="H2624" s="170">
        <v>98.8</v>
      </c>
      <c r="I2624" s="171"/>
      <c r="L2624" s="167"/>
      <c r="M2624" s="172"/>
      <c r="T2624" s="173"/>
      <c r="AT2624" s="168" t="s">
        <v>205</v>
      </c>
      <c r="AU2624" s="168" t="s">
        <v>85</v>
      </c>
      <c r="AV2624" s="14" t="s">
        <v>200</v>
      </c>
      <c r="AW2624" s="14" t="s">
        <v>34</v>
      </c>
      <c r="AX2624" s="14" t="s">
        <v>83</v>
      </c>
      <c r="AY2624" s="168" t="s">
        <v>191</v>
      </c>
    </row>
    <row r="2625" spans="2:65" s="1" customFormat="1" ht="36" customHeight="1">
      <c r="B2625" s="32"/>
      <c r="C2625" s="136" t="s">
        <v>2401</v>
      </c>
      <c r="D2625" s="136" t="s">
        <v>195</v>
      </c>
      <c r="E2625" s="137" t="s">
        <v>2402</v>
      </c>
      <c r="F2625" s="138" t="s">
        <v>2403</v>
      </c>
      <c r="G2625" s="139" t="s">
        <v>289</v>
      </c>
      <c r="H2625" s="140">
        <v>0.38800000000000001</v>
      </c>
      <c r="I2625" s="141"/>
      <c r="J2625" s="142">
        <f>ROUND(I2625*H2625,2)</f>
        <v>0</v>
      </c>
      <c r="K2625" s="138" t="s">
        <v>199</v>
      </c>
      <c r="L2625" s="32"/>
      <c r="M2625" s="143" t="s">
        <v>1</v>
      </c>
      <c r="N2625" s="144" t="s">
        <v>41</v>
      </c>
      <c r="P2625" s="145">
        <f>O2625*H2625</f>
        <v>0</v>
      </c>
      <c r="Q2625" s="145">
        <v>1.7000000000000001E-4</v>
      </c>
      <c r="R2625" s="145">
        <f>Q2625*H2625</f>
        <v>6.5960000000000012E-5</v>
      </c>
      <c r="S2625" s="145">
        <v>0</v>
      </c>
      <c r="T2625" s="146">
        <f>S2625*H2625</f>
        <v>0</v>
      </c>
      <c r="AR2625" s="147" t="s">
        <v>224</v>
      </c>
      <c r="AT2625" s="147" t="s">
        <v>195</v>
      </c>
      <c r="AU2625" s="147" t="s">
        <v>85</v>
      </c>
      <c r="AY2625" s="17" t="s">
        <v>191</v>
      </c>
      <c r="BE2625" s="148">
        <f>IF(N2625="základní",J2625,0)</f>
        <v>0</v>
      </c>
      <c r="BF2625" s="148">
        <f>IF(N2625="snížená",J2625,0)</f>
        <v>0</v>
      </c>
      <c r="BG2625" s="148">
        <f>IF(N2625="zákl. přenesená",J2625,0)</f>
        <v>0</v>
      </c>
      <c r="BH2625" s="148">
        <f>IF(N2625="sníž. přenesená",J2625,0)</f>
        <v>0</v>
      </c>
      <c r="BI2625" s="148">
        <f>IF(N2625="nulová",J2625,0)</f>
        <v>0</v>
      </c>
      <c r="BJ2625" s="17" t="s">
        <v>83</v>
      </c>
      <c r="BK2625" s="148">
        <f>ROUND(I2625*H2625,2)</f>
        <v>0</v>
      </c>
      <c r="BL2625" s="17" t="s">
        <v>224</v>
      </c>
      <c r="BM2625" s="147" t="s">
        <v>2404</v>
      </c>
    </row>
    <row r="2626" spans="2:65" s="1" customFormat="1">
      <c r="B2626" s="32"/>
      <c r="D2626" s="149" t="s">
        <v>203</v>
      </c>
      <c r="F2626" s="150" t="s">
        <v>2405</v>
      </c>
      <c r="I2626" s="151"/>
      <c r="L2626" s="32"/>
      <c r="M2626" s="152"/>
      <c r="T2626" s="56"/>
      <c r="AT2626" s="17" t="s">
        <v>203</v>
      </c>
      <c r="AU2626" s="17" t="s">
        <v>85</v>
      </c>
    </row>
    <row r="2627" spans="2:65" s="12" customFormat="1">
      <c r="B2627" s="153"/>
      <c r="D2627" s="154" t="s">
        <v>205</v>
      </c>
      <c r="E2627" s="155" t="s">
        <v>1</v>
      </c>
      <c r="F2627" s="156" t="s">
        <v>347</v>
      </c>
      <c r="H2627" s="155" t="s">
        <v>1</v>
      </c>
      <c r="I2627" s="157"/>
      <c r="L2627" s="153"/>
      <c r="M2627" s="158"/>
      <c r="T2627" s="159"/>
      <c r="AT2627" s="155" t="s">
        <v>205</v>
      </c>
      <c r="AU2627" s="155" t="s">
        <v>85</v>
      </c>
      <c r="AV2627" s="12" t="s">
        <v>83</v>
      </c>
      <c r="AW2627" s="12" t="s">
        <v>34</v>
      </c>
      <c r="AX2627" s="12" t="s">
        <v>76</v>
      </c>
      <c r="AY2627" s="155" t="s">
        <v>191</v>
      </c>
    </row>
    <row r="2628" spans="2:65" s="12" customFormat="1">
      <c r="B2628" s="153"/>
      <c r="D2628" s="154" t="s">
        <v>205</v>
      </c>
      <c r="E2628" s="155" t="s">
        <v>1</v>
      </c>
      <c r="F2628" s="156" t="s">
        <v>207</v>
      </c>
      <c r="H2628" s="155" t="s">
        <v>1</v>
      </c>
      <c r="I2628" s="157"/>
      <c r="L2628" s="153"/>
      <c r="M2628" s="158"/>
      <c r="T2628" s="159"/>
      <c r="AT2628" s="155" t="s">
        <v>205</v>
      </c>
      <c r="AU2628" s="155" t="s">
        <v>85</v>
      </c>
      <c r="AV2628" s="12" t="s">
        <v>83</v>
      </c>
      <c r="AW2628" s="12" t="s">
        <v>34</v>
      </c>
      <c r="AX2628" s="12" t="s">
        <v>76</v>
      </c>
      <c r="AY2628" s="155" t="s">
        <v>191</v>
      </c>
    </row>
    <row r="2629" spans="2:65" s="12" customFormat="1">
      <c r="B2629" s="153"/>
      <c r="D2629" s="154" t="s">
        <v>205</v>
      </c>
      <c r="E2629" s="155" t="s">
        <v>1</v>
      </c>
      <c r="F2629" s="156" t="s">
        <v>208</v>
      </c>
      <c r="H2629" s="155" t="s">
        <v>1</v>
      </c>
      <c r="I2629" s="157"/>
      <c r="L2629" s="153"/>
      <c r="M2629" s="158"/>
      <c r="T2629" s="159"/>
      <c r="AT2629" s="155" t="s">
        <v>205</v>
      </c>
      <c r="AU2629" s="155" t="s">
        <v>85</v>
      </c>
      <c r="AV2629" s="12" t="s">
        <v>83</v>
      </c>
      <c r="AW2629" s="12" t="s">
        <v>34</v>
      </c>
      <c r="AX2629" s="12" t="s">
        <v>76</v>
      </c>
      <c r="AY2629" s="155" t="s">
        <v>191</v>
      </c>
    </row>
    <row r="2630" spans="2:65" s="13" customFormat="1">
      <c r="B2630" s="160"/>
      <c r="D2630" s="154" t="s">
        <v>205</v>
      </c>
      <c r="E2630" s="161" t="s">
        <v>1</v>
      </c>
      <c r="F2630" s="162" t="s">
        <v>617</v>
      </c>
      <c r="H2630" s="163">
        <v>0.38800000000000001</v>
      </c>
      <c r="I2630" s="164"/>
      <c r="L2630" s="160"/>
      <c r="M2630" s="165"/>
      <c r="T2630" s="166"/>
      <c r="AT2630" s="161" t="s">
        <v>205</v>
      </c>
      <c r="AU2630" s="161" t="s">
        <v>85</v>
      </c>
      <c r="AV2630" s="13" t="s">
        <v>85</v>
      </c>
      <c r="AW2630" s="13" t="s">
        <v>34</v>
      </c>
      <c r="AX2630" s="13" t="s">
        <v>76</v>
      </c>
      <c r="AY2630" s="161" t="s">
        <v>191</v>
      </c>
    </row>
    <row r="2631" spans="2:65" s="14" customFormat="1">
      <c r="B2631" s="167"/>
      <c r="D2631" s="154" t="s">
        <v>205</v>
      </c>
      <c r="E2631" s="168" t="s">
        <v>1</v>
      </c>
      <c r="F2631" s="169" t="s">
        <v>217</v>
      </c>
      <c r="H2631" s="170">
        <v>0.38800000000000001</v>
      </c>
      <c r="I2631" s="171"/>
      <c r="L2631" s="167"/>
      <c r="M2631" s="172"/>
      <c r="T2631" s="173"/>
      <c r="AT2631" s="168" t="s">
        <v>205</v>
      </c>
      <c r="AU2631" s="168" t="s">
        <v>85</v>
      </c>
      <c r="AV2631" s="14" t="s">
        <v>200</v>
      </c>
      <c r="AW2631" s="14" t="s">
        <v>34</v>
      </c>
      <c r="AX2631" s="14" t="s">
        <v>83</v>
      </c>
      <c r="AY2631" s="168" t="s">
        <v>191</v>
      </c>
    </row>
    <row r="2632" spans="2:65" s="1" customFormat="1" ht="26.45" customHeight="1">
      <c r="B2632" s="32"/>
      <c r="C2632" s="136" t="s">
        <v>2406</v>
      </c>
      <c r="D2632" s="136" t="s">
        <v>195</v>
      </c>
      <c r="E2632" s="137" t="s">
        <v>2407</v>
      </c>
      <c r="F2632" s="138" t="s">
        <v>2408</v>
      </c>
      <c r="G2632" s="139" t="s">
        <v>289</v>
      </c>
      <c r="H2632" s="140">
        <v>0.38800000000000001</v>
      </c>
      <c r="I2632" s="141"/>
      <c r="J2632" s="142">
        <f>ROUND(I2632*H2632,2)</f>
        <v>0</v>
      </c>
      <c r="K2632" s="138" t="s">
        <v>199</v>
      </c>
      <c r="L2632" s="32"/>
      <c r="M2632" s="143" t="s">
        <v>1</v>
      </c>
      <c r="N2632" s="144" t="s">
        <v>41</v>
      </c>
      <c r="P2632" s="145">
        <f>O2632*H2632</f>
        <v>0</v>
      </c>
      <c r="Q2632" s="145">
        <v>5.4000000000000001E-4</v>
      </c>
      <c r="R2632" s="145">
        <f>Q2632*H2632</f>
        <v>2.0952000000000001E-4</v>
      </c>
      <c r="S2632" s="145">
        <v>0</v>
      </c>
      <c r="T2632" s="146">
        <f>S2632*H2632</f>
        <v>0</v>
      </c>
      <c r="AR2632" s="147" t="s">
        <v>224</v>
      </c>
      <c r="AT2632" s="147" t="s">
        <v>195</v>
      </c>
      <c r="AU2632" s="147" t="s">
        <v>85</v>
      </c>
      <c r="AY2632" s="17" t="s">
        <v>191</v>
      </c>
      <c r="BE2632" s="148">
        <f>IF(N2632="základní",J2632,0)</f>
        <v>0</v>
      </c>
      <c r="BF2632" s="148">
        <f>IF(N2632="snížená",J2632,0)</f>
        <v>0</v>
      </c>
      <c r="BG2632" s="148">
        <f>IF(N2632="zákl. přenesená",J2632,0)</f>
        <v>0</v>
      </c>
      <c r="BH2632" s="148">
        <f>IF(N2632="sníž. přenesená",J2632,0)</f>
        <v>0</v>
      </c>
      <c r="BI2632" s="148">
        <f>IF(N2632="nulová",J2632,0)</f>
        <v>0</v>
      </c>
      <c r="BJ2632" s="17" t="s">
        <v>83</v>
      </c>
      <c r="BK2632" s="148">
        <f>ROUND(I2632*H2632,2)</f>
        <v>0</v>
      </c>
      <c r="BL2632" s="17" t="s">
        <v>224</v>
      </c>
      <c r="BM2632" s="147" t="s">
        <v>2409</v>
      </c>
    </row>
    <row r="2633" spans="2:65" s="1" customFormat="1">
      <c r="B2633" s="32"/>
      <c r="D2633" s="149" t="s">
        <v>203</v>
      </c>
      <c r="F2633" s="150" t="s">
        <v>2410</v>
      </c>
      <c r="I2633" s="151"/>
      <c r="L2633" s="32"/>
      <c r="M2633" s="152"/>
      <c r="T2633" s="56"/>
      <c r="AT2633" s="17" t="s">
        <v>203</v>
      </c>
      <c r="AU2633" s="17" t="s">
        <v>85</v>
      </c>
    </row>
    <row r="2634" spans="2:65" s="12" customFormat="1">
      <c r="B2634" s="153"/>
      <c r="D2634" s="154" t="s">
        <v>205</v>
      </c>
      <c r="E2634" s="155" t="s">
        <v>1</v>
      </c>
      <c r="F2634" s="156" t="s">
        <v>347</v>
      </c>
      <c r="H2634" s="155" t="s">
        <v>1</v>
      </c>
      <c r="I2634" s="157"/>
      <c r="L2634" s="153"/>
      <c r="M2634" s="158"/>
      <c r="T2634" s="159"/>
      <c r="AT2634" s="155" t="s">
        <v>205</v>
      </c>
      <c r="AU2634" s="155" t="s">
        <v>85</v>
      </c>
      <c r="AV2634" s="12" t="s">
        <v>83</v>
      </c>
      <c r="AW2634" s="12" t="s">
        <v>34</v>
      </c>
      <c r="AX2634" s="12" t="s">
        <v>76</v>
      </c>
      <c r="AY2634" s="155" t="s">
        <v>191</v>
      </c>
    </row>
    <row r="2635" spans="2:65" s="12" customFormat="1">
      <c r="B2635" s="153"/>
      <c r="D2635" s="154" t="s">
        <v>205</v>
      </c>
      <c r="E2635" s="155" t="s">
        <v>1</v>
      </c>
      <c r="F2635" s="156" t="s">
        <v>207</v>
      </c>
      <c r="H2635" s="155" t="s">
        <v>1</v>
      </c>
      <c r="I2635" s="157"/>
      <c r="L2635" s="153"/>
      <c r="M2635" s="158"/>
      <c r="T2635" s="159"/>
      <c r="AT2635" s="155" t="s">
        <v>205</v>
      </c>
      <c r="AU2635" s="155" t="s">
        <v>85</v>
      </c>
      <c r="AV2635" s="12" t="s">
        <v>83</v>
      </c>
      <c r="AW2635" s="12" t="s">
        <v>34</v>
      </c>
      <c r="AX2635" s="12" t="s">
        <v>76</v>
      </c>
      <c r="AY2635" s="155" t="s">
        <v>191</v>
      </c>
    </row>
    <row r="2636" spans="2:65" s="12" customFormat="1">
      <c r="B2636" s="153"/>
      <c r="D2636" s="154" t="s">
        <v>205</v>
      </c>
      <c r="E2636" s="155" t="s">
        <v>1</v>
      </c>
      <c r="F2636" s="156" t="s">
        <v>208</v>
      </c>
      <c r="H2636" s="155" t="s">
        <v>1</v>
      </c>
      <c r="I2636" s="157"/>
      <c r="L2636" s="153"/>
      <c r="M2636" s="158"/>
      <c r="T2636" s="159"/>
      <c r="AT2636" s="155" t="s">
        <v>205</v>
      </c>
      <c r="AU2636" s="155" t="s">
        <v>85</v>
      </c>
      <c r="AV2636" s="12" t="s">
        <v>83</v>
      </c>
      <c r="AW2636" s="12" t="s">
        <v>34</v>
      </c>
      <c r="AX2636" s="12" t="s">
        <v>76</v>
      </c>
      <c r="AY2636" s="155" t="s">
        <v>191</v>
      </c>
    </row>
    <row r="2637" spans="2:65" s="13" customFormat="1">
      <c r="B2637" s="160"/>
      <c r="D2637" s="154" t="s">
        <v>205</v>
      </c>
      <c r="E2637" s="161" t="s">
        <v>1</v>
      </c>
      <c r="F2637" s="162" t="s">
        <v>617</v>
      </c>
      <c r="H2637" s="163">
        <v>0.38800000000000001</v>
      </c>
      <c r="I2637" s="164"/>
      <c r="L2637" s="160"/>
      <c r="M2637" s="165"/>
      <c r="T2637" s="166"/>
      <c r="AT2637" s="161" t="s">
        <v>205</v>
      </c>
      <c r="AU2637" s="161" t="s">
        <v>85</v>
      </c>
      <c r="AV2637" s="13" t="s">
        <v>85</v>
      </c>
      <c r="AW2637" s="13" t="s">
        <v>34</v>
      </c>
      <c r="AX2637" s="13" t="s">
        <v>76</v>
      </c>
      <c r="AY2637" s="161" t="s">
        <v>191</v>
      </c>
    </row>
    <row r="2638" spans="2:65" s="14" customFormat="1">
      <c r="B2638" s="167"/>
      <c r="D2638" s="154" t="s">
        <v>205</v>
      </c>
      <c r="E2638" s="168" t="s">
        <v>1</v>
      </c>
      <c r="F2638" s="169" t="s">
        <v>217</v>
      </c>
      <c r="H2638" s="170">
        <v>0.38800000000000001</v>
      </c>
      <c r="I2638" s="171"/>
      <c r="L2638" s="167"/>
      <c r="M2638" s="172"/>
      <c r="T2638" s="173"/>
      <c r="AT2638" s="168" t="s">
        <v>205</v>
      </c>
      <c r="AU2638" s="168" t="s">
        <v>85</v>
      </c>
      <c r="AV2638" s="14" t="s">
        <v>200</v>
      </c>
      <c r="AW2638" s="14" t="s">
        <v>34</v>
      </c>
      <c r="AX2638" s="14" t="s">
        <v>83</v>
      </c>
      <c r="AY2638" s="168" t="s">
        <v>191</v>
      </c>
    </row>
    <row r="2639" spans="2:65" s="1" customFormat="1" ht="24" customHeight="1">
      <c r="B2639" s="32"/>
      <c r="C2639" s="136" t="s">
        <v>2411</v>
      </c>
      <c r="D2639" s="136" t="s">
        <v>195</v>
      </c>
      <c r="E2639" s="137" t="s">
        <v>2412</v>
      </c>
      <c r="F2639" s="138" t="s">
        <v>2413</v>
      </c>
      <c r="G2639" s="139" t="s">
        <v>289</v>
      </c>
      <c r="H2639" s="140">
        <v>103.9</v>
      </c>
      <c r="I2639" s="141"/>
      <c r="J2639" s="142">
        <f>ROUND(I2639*H2639,2)</f>
        <v>0</v>
      </c>
      <c r="K2639" s="138" t="s">
        <v>199</v>
      </c>
      <c r="L2639" s="32"/>
      <c r="M2639" s="143" t="s">
        <v>1</v>
      </c>
      <c r="N2639" s="144" t="s">
        <v>41</v>
      </c>
      <c r="P2639" s="145">
        <f>O2639*H2639</f>
        <v>0</v>
      </c>
      <c r="Q2639" s="145">
        <v>0</v>
      </c>
      <c r="R2639" s="145">
        <f>Q2639*H2639</f>
        <v>0</v>
      </c>
      <c r="S2639" s="145">
        <v>0</v>
      </c>
      <c r="T2639" s="146">
        <f>S2639*H2639</f>
        <v>0</v>
      </c>
      <c r="AR2639" s="147" t="s">
        <v>224</v>
      </c>
      <c r="AT2639" s="147" t="s">
        <v>195</v>
      </c>
      <c r="AU2639" s="147" t="s">
        <v>85</v>
      </c>
      <c r="AY2639" s="17" t="s">
        <v>191</v>
      </c>
      <c r="BE2639" s="148">
        <f>IF(N2639="základní",J2639,0)</f>
        <v>0</v>
      </c>
      <c r="BF2639" s="148">
        <f>IF(N2639="snížená",J2639,0)</f>
        <v>0</v>
      </c>
      <c r="BG2639" s="148">
        <f>IF(N2639="zákl. přenesená",J2639,0)</f>
        <v>0</v>
      </c>
      <c r="BH2639" s="148">
        <f>IF(N2639="sníž. přenesená",J2639,0)</f>
        <v>0</v>
      </c>
      <c r="BI2639" s="148">
        <f>IF(N2639="nulová",J2639,0)</f>
        <v>0</v>
      </c>
      <c r="BJ2639" s="17" t="s">
        <v>83</v>
      </c>
      <c r="BK2639" s="148">
        <f>ROUND(I2639*H2639,2)</f>
        <v>0</v>
      </c>
      <c r="BL2639" s="17" t="s">
        <v>224</v>
      </c>
      <c r="BM2639" s="147" t="s">
        <v>2414</v>
      </c>
    </row>
    <row r="2640" spans="2:65" s="1" customFormat="1">
      <c r="B2640" s="32"/>
      <c r="D2640" s="149" t="s">
        <v>203</v>
      </c>
      <c r="F2640" s="150" t="s">
        <v>2415</v>
      </c>
      <c r="I2640" s="151"/>
      <c r="L2640" s="32"/>
      <c r="M2640" s="152"/>
      <c r="T2640" s="56"/>
      <c r="AT2640" s="17" t="s">
        <v>203</v>
      </c>
      <c r="AU2640" s="17" t="s">
        <v>85</v>
      </c>
    </row>
    <row r="2641" spans="2:65" s="12" customFormat="1">
      <c r="B2641" s="153"/>
      <c r="D2641" s="154" t="s">
        <v>205</v>
      </c>
      <c r="E2641" s="155" t="s">
        <v>1</v>
      </c>
      <c r="F2641" s="156" t="s">
        <v>347</v>
      </c>
      <c r="H2641" s="155" t="s">
        <v>1</v>
      </c>
      <c r="I2641" s="157"/>
      <c r="L2641" s="153"/>
      <c r="M2641" s="158"/>
      <c r="T2641" s="159"/>
      <c r="AT2641" s="155" t="s">
        <v>205</v>
      </c>
      <c r="AU2641" s="155" t="s">
        <v>85</v>
      </c>
      <c r="AV2641" s="12" t="s">
        <v>83</v>
      </c>
      <c r="AW2641" s="12" t="s">
        <v>34</v>
      </c>
      <c r="AX2641" s="12" t="s">
        <v>76</v>
      </c>
      <c r="AY2641" s="155" t="s">
        <v>191</v>
      </c>
    </row>
    <row r="2642" spans="2:65" s="12" customFormat="1">
      <c r="B2642" s="153"/>
      <c r="D2642" s="154" t="s">
        <v>205</v>
      </c>
      <c r="E2642" s="155" t="s">
        <v>1</v>
      </c>
      <c r="F2642" s="156" t="s">
        <v>207</v>
      </c>
      <c r="H2642" s="155" t="s">
        <v>1</v>
      </c>
      <c r="I2642" s="157"/>
      <c r="L2642" s="153"/>
      <c r="M2642" s="158"/>
      <c r="T2642" s="159"/>
      <c r="AT2642" s="155" t="s">
        <v>205</v>
      </c>
      <c r="AU2642" s="155" t="s">
        <v>85</v>
      </c>
      <c r="AV2642" s="12" t="s">
        <v>83</v>
      </c>
      <c r="AW2642" s="12" t="s">
        <v>34</v>
      </c>
      <c r="AX2642" s="12" t="s">
        <v>76</v>
      </c>
      <c r="AY2642" s="155" t="s">
        <v>191</v>
      </c>
    </row>
    <row r="2643" spans="2:65" s="12" customFormat="1">
      <c r="B2643" s="153"/>
      <c r="D2643" s="154" t="s">
        <v>205</v>
      </c>
      <c r="E2643" s="155" t="s">
        <v>1</v>
      </c>
      <c r="F2643" s="156" t="s">
        <v>208</v>
      </c>
      <c r="H2643" s="155" t="s">
        <v>1</v>
      </c>
      <c r="I2643" s="157"/>
      <c r="L2643" s="153"/>
      <c r="M2643" s="158"/>
      <c r="T2643" s="159"/>
      <c r="AT2643" s="155" t="s">
        <v>205</v>
      </c>
      <c r="AU2643" s="155" t="s">
        <v>85</v>
      </c>
      <c r="AV2643" s="12" t="s">
        <v>83</v>
      </c>
      <c r="AW2643" s="12" t="s">
        <v>34</v>
      </c>
      <c r="AX2643" s="12" t="s">
        <v>76</v>
      </c>
      <c r="AY2643" s="155" t="s">
        <v>191</v>
      </c>
    </row>
    <row r="2644" spans="2:65" s="12" customFormat="1">
      <c r="B2644" s="153"/>
      <c r="D2644" s="154" t="s">
        <v>205</v>
      </c>
      <c r="E2644" s="155" t="s">
        <v>1</v>
      </c>
      <c r="F2644" s="156" t="s">
        <v>2416</v>
      </c>
      <c r="H2644" s="155" t="s">
        <v>1</v>
      </c>
      <c r="I2644" s="157"/>
      <c r="L2644" s="153"/>
      <c r="M2644" s="158"/>
      <c r="T2644" s="159"/>
      <c r="AT2644" s="155" t="s">
        <v>205</v>
      </c>
      <c r="AU2644" s="155" t="s">
        <v>85</v>
      </c>
      <c r="AV2644" s="12" t="s">
        <v>83</v>
      </c>
      <c r="AW2644" s="12" t="s">
        <v>34</v>
      </c>
      <c r="AX2644" s="12" t="s">
        <v>76</v>
      </c>
      <c r="AY2644" s="155" t="s">
        <v>191</v>
      </c>
    </row>
    <row r="2645" spans="2:65" s="13" customFormat="1">
      <c r="B2645" s="160"/>
      <c r="D2645" s="154" t="s">
        <v>205</v>
      </c>
      <c r="E2645" s="161" t="s">
        <v>1</v>
      </c>
      <c r="F2645" s="162" t="s">
        <v>2417</v>
      </c>
      <c r="H2645" s="163">
        <v>98.8</v>
      </c>
      <c r="I2645" s="164"/>
      <c r="L2645" s="160"/>
      <c r="M2645" s="165"/>
      <c r="T2645" s="166"/>
      <c r="AT2645" s="161" t="s">
        <v>205</v>
      </c>
      <c r="AU2645" s="161" t="s">
        <v>85</v>
      </c>
      <c r="AV2645" s="13" t="s">
        <v>85</v>
      </c>
      <c r="AW2645" s="13" t="s">
        <v>34</v>
      </c>
      <c r="AX2645" s="13" t="s">
        <v>76</v>
      </c>
      <c r="AY2645" s="161" t="s">
        <v>191</v>
      </c>
    </row>
    <row r="2646" spans="2:65" s="15" customFormat="1">
      <c r="B2646" s="174"/>
      <c r="D2646" s="154" t="s">
        <v>205</v>
      </c>
      <c r="E2646" s="175" t="s">
        <v>1</v>
      </c>
      <c r="F2646" s="176" t="s">
        <v>274</v>
      </c>
      <c r="H2646" s="177">
        <v>98.8</v>
      </c>
      <c r="I2646" s="178"/>
      <c r="L2646" s="174"/>
      <c r="M2646" s="179"/>
      <c r="T2646" s="180"/>
      <c r="AT2646" s="175" t="s">
        <v>205</v>
      </c>
      <c r="AU2646" s="175" t="s">
        <v>85</v>
      </c>
      <c r="AV2646" s="15" t="s">
        <v>201</v>
      </c>
      <c r="AW2646" s="15" t="s">
        <v>34</v>
      </c>
      <c r="AX2646" s="15" t="s">
        <v>76</v>
      </c>
      <c r="AY2646" s="175" t="s">
        <v>191</v>
      </c>
    </row>
    <row r="2647" spans="2:65" s="12" customFormat="1">
      <c r="B2647" s="153"/>
      <c r="D2647" s="154" t="s">
        <v>205</v>
      </c>
      <c r="E2647" s="155" t="s">
        <v>1</v>
      </c>
      <c r="F2647" s="156" t="s">
        <v>208</v>
      </c>
      <c r="H2647" s="155" t="s">
        <v>1</v>
      </c>
      <c r="I2647" s="157"/>
      <c r="L2647" s="153"/>
      <c r="M2647" s="158"/>
      <c r="T2647" s="159"/>
      <c r="AT2647" s="155" t="s">
        <v>205</v>
      </c>
      <c r="AU2647" s="155" t="s">
        <v>85</v>
      </c>
      <c r="AV2647" s="12" t="s">
        <v>83</v>
      </c>
      <c r="AW2647" s="12" t="s">
        <v>34</v>
      </c>
      <c r="AX2647" s="12" t="s">
        <v>76</v>
      </c>
      <c r="AY2647" s="155" t="s">
        <v>191</v>
      </c>
    </row>
    <row r="2648" spans="2:65" s="12" customFormat="1">
      <c r="B2648" s="153"/>
      <c r="D2648" s="154" t="s">
        <v>205</v>
      </c>
      <c r="E2648" s="155" t="s">
        <v>1</v>
      </c>
      <c r="F2648" s="156" t="s">
        <v>314</v>
      </c>
      <c r="H2648" s="155" t="s">
        <v>1</v>
      </c>
      <c r="I2648" s="157"/>
      <c r="L2648" s="153"/>
      <c r="M2648" s="158"/>
      <c r="T2648" s="159"/>
      <c r="AT2648" s="155" t="s">
        <v>205</v>
      </c>
      <c r="AU2648" s="155" t="s">
        <v>85</v>
      </c>
      <c r="AV2648" s="12" t="s">
        <v>83</v>
      </c>
      <c r="AW2648" s="12" t="s">
        <v>34</v>
      </c>
      <c r="AX2648" s="12" t="s">
        <v>76</v>
      </c>
      <c r="AY2648" s="155" t="s">
        <v>191</v>
      </c>
    </row>
    <row r="2649" spans="2:65" s="13" customFormat="1">
      <c r="B2649" s="160"/>
      <c r="D2649" s="154" t="s">
        <v>205</v>
      </c>
      <c r="E2649" s="161" t="s">
        <v>1</v>
      </c>
      <c r="F2649" s="162" t="s">
        <v>694</v>
      </c>
      <c r="H2649" s="163">
        <v>5.0999999999999996</v>
      </c>
      <c r="I2649" s="164"/>
      <c r="L2649" s="160"/>
      <c r="M2649" s="165"/>
      <c r="T2649" s="166"/>
      <c r="AT2649" s="161" t="s">
        <v>205</v>
      </c>
      <c r="AU2649" s="161" t="s">
        <v>85</v>
      </c>
      <c r="AV2649" s="13" t="s">
        <v>85</v>
      </c>
      <c r="AW2649" s="13" t="s">
        <v>34</v>
      </c>
      <c r="AX2649" s="13" t="s">
        <v>76</v>
      </c>
      <c r="AY2649" s="161" t="s">
        <v>191</v>
      </c>
    </row>
    <row r="2650" spans="2:65" s="15" customFormat="1">
      <c r="B2650" s="174"/>
      <c r="D2650" s="154" t="s">
        <v>205</v>
      </c>
      <c r="E2650" s="175" t="s">
        <v>1</v>
      </c>
      <c r="F2650" s="176" t="s">
        <v>274</v>
      </c>
      <c r="H2650" s="177">
        <v>5.0999999999999996</v>
      </c>
      <c r="I2650" s="178"/>
      <c r="L2650" s="174"/>
      <c r="M2650" s="179"/>
      <c r="T2650" s="180"/>
      <c r="AT2650" s="175" t="s">
        <v>205</v>
      </c>
      <c r="AU2650" s="175" t="s">
        <v>85</v>
      </c>
      <c r="AV2650" s="15" t="s">
        <v>201</v>
      </c>
      <c r="AW2650" s="15" t="s">
        <v>34</v>
      </c>
      <c r="AX2650" s="15" t="s">
        <v>76</v>
      </c>
      <c r="AY2650" s="175" t="s">
        <v>191</v>
      </c>
    </row>
    <row r="2651" spans="2:65" s="14" customFormat="1">
      <c r="B2651" s="167"/>
      <c r="D2651" s="154" t="s">
        <v>205</v>
      </c>
      <c r="E2651" s="168" t="s">
        <v>1</v>
      </c>
      <c r="F2651" s="169" t="s">
        <v>217</v>
      </c>
      <c r="H2651" s="170">
        <v>103.89999999999999</v>
      </c>
      <c r="I2651" s="171"/>
      <c r="L2651" s="167"/>
      <c r="M2651" s="172"/>
      <c r="T2651" s="173"/>
      <c r="AT2651" s="168" t="s">
        <v>205</v>
      </c>
      <c r="AU2651" s="168" t="s">
        <v>85</v>
      </c>
      <c r="AV2651" s="14" t="s">
        <v>200</v>
      </c>
      <c r="AW2651" s="14" t="s">
        <v>34</v>
      </c>
      <c r="AX2651" s="14" t="s">
        <v>83</v>
      </c>
      <c r="AY2651" s="168" t="s">
        <v>191</v>
      </c>
    </row>
    <row r="2652" spans="2:65" s="1" customFormat="1" ht="26.45" customHeight="1">
      <c r="B2652" s="32"/>
      <c r="C2652" s="136" t="s">
        <v>2418</v>
      </c>
      <c r="D2652" s="136" t="s">
        <v>195</v>
      </c>
      <c r="E2652" s="137" t="s">
        <v>2419</v>
      </c>
      <c r="F2652" s="138" t="s">
        <v>2420</v>
      </c>
      <c r="G2652" s="139" t="s">
        <v>289</v>
      </c>
      <c r="H2652" s="140">
        <v>103.9</v>
      </c>
      <c r="I2652" s="141"/>
      <c r="J2652" s="142">
        <f>ROUND(I2652*H2652,2)</f>
        <v>0</v>
      </c>
      <c r="K2652" s="138" t="s">
        <v>199</v>
      </c>
      <c r="L2652" s="32"/>
      <c r="M2652" s="143" t="s">
        <v>1</v>
      </c>
      <c r="N2652" s="144" t="s">
        <v>41</v>
      </c>
      <c r="P2652" s="145">
        <f>O2652*H2652</f>
        <v>0</v>
      </c>
      <c r="Q2652" s="145">
        <v>2.9E-4</v>
      </c>
      <c r="R2652" s="145">
        <f>Q2652*H2652</f>
        <v>3.0131000000000002E-2</v>
      </c>
      <c r="S2652" s="145">
        <v>0</v>
      </c>
      <c r="T2652" s="146">
        <f>S2652*H2652</f>
        <v>0</v>
      </c>
      <c r="AR2652" s="147" t="s">
        <v>224</v>
      </c>
      <c r="AT2652" s="147" t="s">
        <v>195</v>
      </c>
      <c r="AU2652" s="147" t="s">
        <v>85</v>
      </c>
      <c r="AY2652" s="17" t="s">
        <v>191</v>
      </c>
      <c r="BE2652" s="148">
        <f>IF(N2652="základní",J2652,0)</f>
        <v>0</v>
      </c>
      <c r="BF2652" s="148">
        <f>IF(N2652="snížená",J2652,0)</f>
        <v>0</v>
      </c>
      <c r="BG2652" s="148">
        <f>IF(N2652="zákl. přenesená",J2652,0)</f>
        <v>0</v>
      </c>
      <c r="BH2652" s="148">
        <f>IF(N2652="sníž. přenesená",J2652,0)</f>
        <v>0</v>
      </c>
      <c r="BI2652" s="148">
        <f>IF(N2652="nulová",J2652,0)</f>
        <v>0</v>
      </c>
      <c r="BJ2652" s="17" t="s">
        <v>83</v>
      </c>
      <c r="BK2652" s="148">
        <f>ROUND(I2652*H2652,2)</f>
        <v>0</v>
      </c>
      <c r="BL2652" s="17" t="s">
        <v>224</v>
      </c>
      <c r="BM2652" s="147" t="s">
        <v>2421</v>
      </c>
    </row>
    <row r="2653" spans="2:65" s="1" customFormat="1">
      <c r="B2653" s="32"/>
      <c r="D2653" s="149" t="s">
        <v>203</v>
      </c>
      <c r="F2653" s="150" t="s">
        <v>2422</v>
      </c>
      <c r="I2653" s="151"/>
      <c r="L2653" s="32"/>
      <c r="M2653" s="152"/>
      <c r="T2653" s="56"/>
      <c r="AT2653" s="17" t="s">
        <v>203</v>
      </c>
      <c r="AU2653" s="17" t="s">
        <v>85</v>
      </c>
    </row>
    <row r="2654" spans="2:65" s="12" customFormat="1">
      <c r="B2654" s="153"/>
      <c r="D2654" s="154" t="s">
        <v>205</v>
      </c>
      <c r="E2654" s="155" t="s">
        <v>1</v>
      </c>
      <c r="F2654" s="156" t="s">
        <v>347</v>
      </c>
      <c r="H2654" s="155" t="s">
        <v>1</v>
      </c>
      <c r="I2654" s="157"/>
      <c r="L2654" s="153"/>
      <c r="M2654" s="158"/>
      <c r="T2654" s="159"/>
      <c r="AT2654" s="155" t="s">
        <v>205</v>
      </c>
      <c r="AU2654" s="155" t="s">
        <v>85</v>
      </c>
      <c r="AV2654" s="12" t="s">
        <v>83</v>
      </c>
      <c r="AW2654" s="12" t="s">
        <v>34</v>
      </c>
      <c r="AX2654" s="12" t="s">
        <v>76</v>
      </c>
      <c r="AY2654" s="155" t="s">
        <v>191</v>
      </c>
    </row>
    <row r="2655" spans="2:65" s="12" customFormat="1">
      <c r="B2655" s="153"/>
      <c r="D2655" s="154" t="s">
        <v>205</v>
      </c>
      <c r="E2655" s="155" t="s">
        <v>1</v>
      </c>
      <c r="F2655" s="156" t="s">
        <v>207</v>
      </c>
      <c r="H2655" s="155" t="s">
        <v>1</v>
      </c>
      <c r="I2655" s="157"/>
      <c r="L2655" s="153"/>
      <c r="M2655" s="158"/>
      <c r="T2655" s="159"/>
      <c r="AT2655" s="155" t="s">
        <v>205</v>
      </c>
      <c r="AU2655" s="155" t="s">
        <v>85</v>
      </c>
      <c r="AV2655" s="12" t="s">
        <v>83</v>
      </c>
      <c r="AW2655" s="12" t="s">
        <v>34</v>
      </c>
      <c r="AX2655" s="12" t="s">
        <v>76</v>
      </c>
      <c r="AY2655" s="155" t="s">
        <v>191</v>
      </c>
    </row>
    <row r="2656" spans="2:65" s="12" customFormat="1">
      <c r="B2656" s="153"/>
      <c r="D2656" s="154" t="s">
        <v>205</v>
      </c>
      <c r="E2656" s="155" t="s">
        <v>1</v>
      </c>
      <c r="F2656" s="156" t="s">
        <v>208</v>
      </c>
      <c r="H2656" s="155" t="s">
        <v>1</v>
      </c>
      <c r="I2656" s="157"/>
      <c r="L2656" s="153"/>
      <c r="M2656" s="158"/>
      <c r="T2656" s="159"/>
      <c r="AT2656" s="155" t="s">
        <v>205</v>
      </c>
      <c r="AU2656" s="155" t="s">
        <v>85</v>
      </c>
      <c r="AV2656" s="12" t="s">
        <v>83</v>
      </c>
      <c r="AW2656" s="12" t="s">
        <v>34</v>
      </c>
      <c r="AX2656" s="12" t="s">
        <v>76</v>
      </c>
      <c r="AY2656" s="155" t="s">
        <v>191</v>
      </c>
    </row>
    <row r="2657" spans="2:65" s="12" customFormat="1">
      <c r="B2657" s="153"/>
      <c r="D2657" s="154" t="s">
        <v>205</v>
      </c>
      <c r="E2657" s="155" t="s">
        <v>1</v>
      </c>
      <c r="F2657" s="156" t="s">
        <v>2416</v>
      </c>
      <c r="H2657" s="155" t="s">
        <v>1</v>
      </c>
      <c r="I2657" s="157"/>
      <c r="L2657" s="153"/>
      <c r="M2657" s="158"/>
      <c r="T2657" s="159"/>
      <c r="AT2657" s="155" t="s">
        <v>205</v>
      </c>
      <c r="AU2657" s="155" t="s">
        <v>85</v>
      </c>
      <c r="AV2657" s="12" t="s">
        <v>83</v>
      </c>
      <c r="AW2657" s="12" t="s">
        <v>34</v>
      </c>
      <c r="AX2657" s="12" t="s">
        <v>76</v>
      </c>
      <c r="AY2657" s="155" t="s">
        <v>191</v>
      </c>
    </row>
    <row r="2658" spans="2:65" s="13" customFormat="1">
      <c r="B2658" s="160"/>
      <c r="D2658" s="154" t="s">
        <v>205</v>
      </c>
      <c r="E2658" s="161" t="s">
        <v>1</v>
      </c>
      <c r="F2658" s="162" t="s">
        <v>2417</v>
      </c>
      <c r="H2658" s="163">
        <v>98.8</v>
      </c>
      <c r="I2658" s="164"/>
      <c r="L2658" s="160"/>
      <c r="M2658" s="165"/>
      <c r="T2658" s="166"/>
      <c r="AT2658" s="161" t="s">
        <v>205</v>
      </c>
      <c r="AU2658" s="161" t="s">
        <v>85</v>
      </c>
      <c r="AV2658" s="13" t="s">
        <v>85</v>
      </c>
      <c r="AW2658" s="13" t="s">
        <v>34</v>
      </c>
      <c r="AX2658" s="13" t="s">
        <v>76</v>
      </c>
      <c r="AY2658" s="161" t="s">
        <v>191</v>
      </c>
    </row>
    <row r="2659" spans="2:65" s="15" customFormat="1">
      <c r="B2659" s="174"/>
      <c r="D2659" s="154" t="s">
        <v>205</v>
      </c>
      <c r="E2659" s="175" t="s">
        <v>1</v>
      </c>
      <c r="F2659" s="176" t="s">
        <v>274</v>
      </c>
      <c r="H2659" s="177">
        <v>98.8</v>
      </c>
      <c r="I2659" s="178"/>
      <c r="L2659" s="174"/>
      <c r="M2659" s="179"/>
      <c r="T2659" s="180"/>
      <c r="AT2659" s="175" t="s">
        <v>205</v>
      </c>
      <c r="AU2659" s="175" t="s">
        <v>85</v>
      </c>
      <c r="AV2659" s="15" t="s">
        <v>201</v>
      </c>
      <c r="AW2659" s="15" t="s">
        <v>34</v>
      </c>
      <c r="AX2659" s="15" t="s">
        <v>76</v>
      </c>
      <c r="AY2659" s="175" t="s">
        <v>191</v>
      </c>
    </row>
    <row r="2660" spans="2:65" s="12" customFormat="1">
      <c r="B2660" s="153"/>
      <c r="D2660" s="154" t="s">
        <v>205</v>
      </c>
      <c r="E2660" s="155" t="s">
        <v>1</v>
      </c>
      <c r="F2660" s="156" t="s">
        <v>208</v>
      </c>
      <c r="H2660" s="155" t="s">
        <v>1</v>
      </c>
      <c r="I2660" s="157"/>
      <c r="L2660" s="153"/>
      <c r="M2660" s="158"/>
      <c r="T2660" s="159"/>
      <c r="AT2660" s="155" t="s">
        <v>205</v>
      </c>
      <c r="AU2660" s="155" t="s">
        <v>85</v>
      </c>
      <c r="AV2660" s="12" t="s">
        <v>83</v>
      </c>
      <c r="AW2660" s="12" t="s">
        <v>34</v>
      </c>
      <c r="AX2660" s="12" t="s">
        <v>76</v>
      </c>
      <c r="AY2660" s="155" t="s">
        <v>191</v>
      </c>
    </row>
    <row r="2661" spans="2:65" s="12" customFormat="1">
      <c r="B2661" s="153"/>
      <c r="D2661" s="154" t="s">
        <v>205</v>
      </c>
      <c r="E2661" s="155" t="s">
        <v>1</v>
      </c>
      <c r="F2661" s="156" t="s">
        <v>314</v>
      </c>
      <c r="H2661" s="155" t="s">
        <v>1</v>
      </c>
      <c r="I2661" s="157"/>
      <c r="L2661" s="153"/>
      <c r="M2661" s="158"/>
      <c r="T2661" s="159"/>
      <c r="AT2661" s="155" t="s">
        <v>205</v>
      </c>
      <c r="AU2661" s="155" t="s">
        <v>85</v>
      </c>
      <c r="AV2661" s="12" t="s">
        <v>83</v>
      </c>
      <c r="AW2661" s="12" t="s">
        <v>34</v>
      </c>
      <c r="AX2661" s="12" t="s">
        <v>76</v>
      </c>
      <c r="AY2661" s="155" t="s">
        <v>191</v>
      </c>
    </row>
    <row r="2662" spans="2:65" s="13" customFormat="1">
      <c r="B2662" s="160"/>
      <c r="D2662" s="154" t="s">
        <v>205</v>
      </c>
      <c r="E2662" s="161" t="s">
        <v>1</v>
      </c>
      <c r="F2662" s="162" t="s">
        <v>694</v>
      </c>
      <c r="H2662" s="163">
        <v>5.0999999999999996</v>
      </c>
      <c r="I2662" s="164"/>
      <c r="L2662" s="160"/>
      <c r="M2662" s="165"/>
      <c r="T2662" s="166"/>
      <c r="AT2662" s="161" t="s">
        <v>205</v>
      </c>
      <c r="AU2662" s="161" t="s">
        <v>85</v>
      </c>
      <c r="AV2662" s="13" t="s">
        <v>85</v>
      </c>
      <c r="AW2662" s="13" t="s">
        <v>34</v>
      </c>
      <c r="AX2662" s="13" t="s">
        <v>76</v>
      </c>
      <c r="AY2662" s="161" t="s">
        <v>191</v>
      </c>
    </row>
    <row r="2663" spans="2:65" s="15" customFormat="1">
      <c r="B2663" s="174"/>
      <c r="D2663" s="154" t="s">
        <v>205</v>
      </c>
      <c r="E2663" s="175" t="s">
        <v>1</v>
      </c>
      <c r="F2663" s="176" t="s">
        <v>274</v>
      </c>
      <c r="H2663" s="177">
        <v>5.0999999999999996</v>
      </c>
      <c r="I2663" s="178"/>
      <c r="L2663" s="174"/>
      <c r="M2663" s="179"/>
      <c r="T2663" s="180"/>
      <c r="AT2663" s="175" t="s">
        <v>205</v>
      </c>
      <c r="AU2663" s="175" t="s">
        <v>85</v>
      </c>
      <c r="AV2663" s="15" t="s">
        <v>201</v>
      </c>
      <c r="AW2663" s="15" t="s">
        <v>34</v>
      </c>
      <c r="AX2663" s="15" t="s">
        <v>76</v>
      </c>
      <c r="AY2663" s="175" t="s">
        <v>191</v>
      </c>
    </row>
    <row r="2664" spans="2:65" s="14" customFormat="1">
      <c r="B2664" s="167"/>
      <c r="D2664" s="154" t="s">
        <v>205</v>
      </c>
      <c r="E2664" s="168" t="s">
        <v>1</v>
      </c>
      <c r="F2664" s="169" t="s">
        <v>217</v>
      </c>
      <c r="H2664" s="170">
        <v>103.89999999999999</v>
      </c>
      <c r="I2664" s="171"/>
      <c r="L2664" s="167"/>
      <c r="M2664" s="172"/>
      <c r="T2664" s="173"/>
      <c r="AT2664" s="168" t="s">
        <v>205</v>
      </c>
      <c r="AU2664" s="168" t="s">
        <v>85</v>
      </c>
      <c r="AV2664" s="14" t="s">
        <v>200</v>
      </c>
      <c r="AW2664" s="14" t="s">
        <v>34</v>
      </c>
      <c r="AX2664" s="14" t="s">
        <v>83</v>
      </c>
      <c r="AY2664" s="168" t="s">
        <v>191</v>
      </c>
    </row>
    <row r="2665" spans="2:65" s="1" customFormat="1" ht="26.45" customHeight="1">
      <c r="B2665" s="32"/>
      <c r="C2665" s="136" t="s">
        <v>2423</v>
      </c>
      <c r="D2665" s="136" t="s">
        <v>195</v>
      </c>
      <c r="E2665" s="137" t="s">
        <v>2424</v>
      </c>
      <c r="F2665" s="138" t="s">
        <v>2425</v>
      </c>
      <c r="G2665" s="139" t="s">
        <v>289</v>
      </c>
      <c r="H2665" s="140">
        <v>103.9</v>
      </c>
      <c r="I2665" s="141"/>
      <c r="J2665" s="142">
        <f>ROUND(I2665*H2665,2)</f>
        <v>0</v>
      </c>
      <c r="K2665" s="138" t="s">
        <v>199</v>
      </c>
      <c r="L2665" s="32"/>
      <c r="M2665" s="143" t="s">
        <v>1</v>
      </c>
      <c r="N2665" s="144" t="s">
        <v>41</v>
      </c>
      <c r="P2665" s="145">
        <f>O2665*H2665</f>
        <v>0</v>
      </c>
      <c r="Q2665" s="145">
        <v>6.6E-4</v>
      </c>
      <c r="R2665" s="145">
        <f>Q2665*H2665</f>
        <v>6.857400000000001E-2</v>
      </c>
      <c r="S2665" s="145">
        <v>0</v>
      </c>
      <c r="T2665" s="146">
        <f>S2665*H2665</f>
        <v>0</v>
      </c>
      <c r="AR2665" s="147" t="s">
        <v>224</v>
      </c>
      <c r="AT2665" s="147" t="s">
        <v>195</v>
      </c>
      <c r="AU2665" s="147" t="s">
        <v>85</v>
      </c>
      <c r="AY2665" s="17" t="s">
        <v>191</v>
      </c>
      <c r="BE2665" s="148">
        <f>IF(N2665="základní",J2665,0)</f>
        <v>0</v>
      </c>
      <c r="BF2665" s="148">
        <f>IF(N2665="snížená",J2665,0)</f>
        <v>0</v>
      </c>
      <c r="BG2665" s="148">
        <f>IF(N2665="zákl. přenesená",J2665,0)</f>
        <v>0</v>
      </c>
      <c r="BH2665" s="148">
        <f>IF(N2665="sníž. přenesená",J2665,0)</f>
        <v>0</v>
      </c>
      <c r="BI2665" s="148">
        <f>IF(N2665="nulová",J2665,0)</f>
        <v>0</v>
      </c>
      <c r="BJ2665" s="17" t="s">
        <v>83</v>
      </c>
      <c r="BK2665" s="148">
        <f>ROUND(I2665*H2665,2)</f>
        <v>0</v>
      </c>
      <c r="BL2665" s="17" t="s">
        <v>224</v>
      </c>
      <c r="BM2665" s="147" t="s">
        <v>2426</v>
      </c>
    </row>
    <row r="2666" spans="2:65" s="1" customFormat="1">
      <c r="B2666" s="32"/>
      <c r="D2666" s="149" t="s">
        <v>203</v>
      </c>
      <c r="F2666" s="150" t="s">
        <v>2427</v>
      </c>
      <c r="I2666" s="151"/>
      <c r="L2666" s="32"/>
      <c r="M2666" s="152"/>
      <c r="T2666" s="56"/>
      <c r="AT2666" s="17" t="s">
        <v>203</v>
      </c>
      <c r="AU2666" s="17" t="s">
        <v>85</v>
      </c>
    </row>
    <row r="2667" spans="2:65" s="12" customFormat="1">
      <c r="B2667" s="153"/>
      <c r="D2667" s="154" t="s">
        <v>205</v>
      </c>
      <c r="E2667" s="155" t="s">
        <v>1</v>
      </c>
      <c r="F2667" s="156" t="s">
        <v>347</v>
      </c>
      <c r="H2667" s="155" t="s">
        <v>1</v>
      </c>
      <c r="I2667" s="157"/>
      <c r="L2667" s="153"/>
      <c r="M2667" s="158"/>
      <c r="T2667" s="159"/>
      <c r="AT2667" s="155" t="s">
        <v>205</v>
      </c>
      <c r="AU2667" s="155" t="s">
        <v>85</v>
      </c>
      <c r="AV2667" s="12" t="s">
        <v>83</v>
      </c>
      <c r="AW2667" s="12" t="s">
        <v>34</v>
      </c>
      <c r="AX2667" s="12" t="s">
        <v>76</v>
      </c>
      <c r="AY2667" s="155" t="s">
        <v>191</v>
      </c>
    </row>
    <row r="2668" spans="2:65" s="12" customFormat="1">
      <c r="B2668" s="153"/>
      <c r="D2668" s="154" t="s">
        <v>205</v>
      </c>
      <c r="E2668" s="155" t="s">
        <v>1</v>
      </c>
      <c r="F2668" s="156" t="s">
        <v>207</v>
      </c>
      <c r="H2668" s="155" t="s">
        <v>1</v>
      </c>
      <c r="I2668" s="157"/>
      <c r="L2668" s="153"/>
      <c r="M2668" s="158"/>
      <c r="T2668" s="159"/>
      <c r="AT2668" s="155" t="s">
        <v>205</v>
      </c>
      <c r="AU2668" s="155" t="s">
        <v>85</v>
      </c>
      <c r="AV2668" s="12" t="s">
        <v>83</v>
      </c>
      <c r="AW2668" s="12" t="s">
        <v>34</v>
      </c>
      <c r="AX2668" s="12" t="s">
        <v>76</v>
      </c>
      <c r="AY2668" s="155" t="s">
        <v>191</v>
      </c>
    </row>
    <row r="2669" spans="2:65" s="12" customFormat="1">
      <c r="B2669" s="153"/>
      <c r="D2669" s="154" t="s">
        <v>205</v>
      </c>
      <c r="E2669" s="155" t="s">
        <v>1</v>
      </c>
      <c r="F2669" s="156" t="s">
        <v>208</v>
      </c>
      <c r="H2669" s="155" t="s">
        <v>1</v>
      </c>
      <c r="I2669" s="157"/>
      <c r="L2669" s="153"/>
      <c r="M2669" s="158"/>
      <c r="T2669" s="159"/>
      <c r="AT2669" s="155" t="s">
        <v>205</v>
      </c>
      <c r="AU2669" s="155" t="s">
        <v>85</v>
      </c>
      <c r="AV2669" s="12" t="s">
        <v>83</v>
      </c>
      <c r="AW2669" s="12" t="s">
        <v>34</v>
      </c>
      <c r="AX2669" s="12" t="s">
        <v>76</v>
      </c>
      <c r="AY2669" s="155" t="s">
        <v>191</v>
      </c>
    </row>
    <row r="2670" spans="2:65" s="12" customFormat="1">
      <c r="B2670" s="153"/>
      <c r="D2670" s="154" t="s">
        <v>205</v>
      </c>
      <c r="E2670" s="155" t="s">
        <v>1</v>
      </c>
      <c r="F2670" s="156" t="s">
        <v>2416</v>
      </c>
      <c r="H2670" s="155" t="s">
        <v>1</v>
      </c>
      <c r="I2670" s="157"/>
      <c r="L2670" s="153"/>
      <c r="M2670" s="158"/>
      <c r="T2670" s="159"/>
      <c r="AT2670" s="155" t="s">
        <v>205</v>
      </c>
      <c r="AU2670" s="155" t="s">
        <v>85</v>
      </c>
      <c r="AV2670" s="12" t="s">
        <v>83</v>
      </c>
      <c r="AW2670" s="12" t="s">
        <v>34</v>
      </c>
      <c r="AX2670" s="12" t="s">
        <v>76</v>
      </c>
      <c r="AY2670" s="155" t="s">
        <v>191</v>
      </c>
    </row>
    <row r="2671" spans="2:65" s="13" customFormat="1">
      <c r="B2671" s="160"/>
      <c r="D2671" s="154" t="s">
        <v>205</v>
      </c>
      <c r="E2671" s="161" t="s">
        <v>1</v>
      </c>
      <c r="F2671" s="162" t="s">
        <v>2417</v>
      </c>
      <c r="H2671" s="163">
        <v>98.8</v>
      </c>
      <c r="I2671" s="164"/>
      <c r="L2671" s="160"/>
      <c r="M2671" s="165"/>
      <c r="T2671" s="166"/>
      <c r="AT2671" s="161" t="s">
        <v>205</v>
      </c>
      <c r="AU2671" s="161" t="s">
        <v>85</v>
      </c>
      <c r="AV2671" s="13" t="s">
        <v>85</v>
      </c>
      <c r="AW2671" s="13" t="s">
        <v>34</v>
      </c>
      <c r="AX2671" s="13" t="s">
        <v>76</v>
      </c>
      <c r="AY2671" s="161" t="s">
        <v>191</v>
      </c>
    </row>
    <row r="2672" spans="2:65" s="15" customFormat="1">
      <c r="B2672" s="174"/>
      <c r="D2672" s="154" t="s">
        <v>205</v>
      </c>
      <c r="E2672" s="175" t="s">
        <v>1</v>
      </c>
      <c r="F2672" s="176" t="s">
        <v>274</v>
      </c>
      <c r="H2672" s="177">
        <v>98.8</v>
      </c>
      <c r="I2672" s="178"/>
      <c r="L2672" s="174"/>
      <c r="M2672" s="179"/>
      <c r="T2672" s="180"/>
      <c r="AT2672" s="175" t="s">
        <v>205</v>
      </c>
      <c r="AU2672" s="175" t="s">
        <v>85</v>
      </c>
      <c r="AV2672" s="15" t="s">
        <v>201</v>
      </c>
      <c r="AW2672" s="15" t="s">
        <v>34</v>
      </c>
      <c r="AX2672" s="15" t="s">
        <v>76</v>
      </c>
      <c r="AY2672" s="175" t="s">
        <v>191</v>
      </c>
    </row>
    <row r="2673" spans="2:65" s="12" customFormat="1">
      <c r="B2673" s="153"/>
      <c r="D2673" s="154" t="s">
        <v>205</v>
      </c>
      <c r="E2673" s="155" t="s">
        <v>1</v>
      </c>
      <c r="F2673" s="156" t="s">
        <v>208</v>
      </c>
      <c r="H2673" s="155" t="s">
        <v>1</v>
      </c>
      <c r="I2673" s="157"/>
      <c r="L2673" s="153"/>
      <c r="M2673" s="158"/>
      <c r="T2673" s="159"/>
      <c r="AT2673" s="155" t="s">
        <v>205</v>
      </c>
      <c r="AU2673" s="155" t="s">
        <v>85</v>
      </c>
      <c r="AV2673" s="12" t="s">
        <v>83</v>
      </c>
      <c r="AW2673" s="12" t="s">
        <v>34</v>
      </c>
      <c r="AX2673" s="12" t="s">
        <v>76</v>
      </c>
      <c r="AY2673" s="155" t="s">
        <v>191</v>
      </c>
    </row>
    <row r="2674" spans="2:65" s="12" customFormat="1">
      <c r="B2674" s="153"/>
      <c r="D2674" s="154" t="s">
        <v>205</v>
      </c>
      <c r="E2674" s="155" t="s">
        <v>1</v>
      </c>
      <c r="F2674" s="156" t="s">
        <v>314</v>
      </c>
      <c r="H2674" s="155" t="s">
        <v>1</v>
      </c>
      <c r="I2674" s="157"/>
      <c r="L2674" s="153"/>
      <c r="M2674" s="158"/>
      <c r="T2674" s="159"/>
      <c r="AT2674" s="155" t="s">
        <v>205</v>
      </c>
      <c r="AU2674" s="155" t="s">
        <v>85</v>
      </c>
      <c r="AV2674" s="12" t="s">
        <v>83</v>
      </c>
      <c r="AW2674" s="12" t="s">
        <v>34</v>
      </c>
      <c r="AX2674" s="12" t="s">
        <v>76</v>
      </c>
      <c r="AY2674" s="155" t="s">
        <v>191</v>
      </c>
    </row>
    <row r="2675" spans="2:65" s="13" customFormat="1">
      <c r="B2675" s="160"/>
      <c r="D2675" s="154" t="s">
        <v>205</v>
      </c>
      <c r="E2675" s="161" t="s">
        <v>1</v>
      </c>
      <c r="F2675" s="162" t="s">
        <v>694</v>
      </c>
      <c r="H2675" s="163">
        <v>5.0999999999999996</v>
      </c>
      <c r="I2675" s="164"/>
      <c r="L2675" s="160"/>
      <c r="M2675" s="165"/>
      <c r="T2675" s="166"/>
      <c r="AT2675" s="161" t="s">
        <v>205</v>
      </c>
      <c r="AU2675" s="161" t="s">
        <v>85</v>
      </c>
      <c r="AV2675" s="13" t="s">
        <v>85</v>
      </c>
      <c r="AW2675" s="13" t="s">
        <v>34</v>
      </c>
      <c r="AX2675" s="13" t="s">
        <v>76</v>
      </c>
      <c r="AY2675" s="161" t="s">
        <v>191</v>
      </c>
    </row>
    <row r="2676" spans="2:65" s="15" customFormat="1">
      <c r="B2676" s="174"/>
      <c r="D2676" s="154" t="s">
        <v>205</v>
      </c>
      <c r="E2676" s="175" t="s">
        <v>1</v>
      </c>
      <c r="F2676" s="176" t="s">
        <v>274</v>
      </c>
      <c r="H2676" s="177">
        <v>5.0999999999999996</v>
      </c>
      <c r="I2676" s="178"/>
      <c r="L2676" s="174"/>
      <c r="M2676" s="179"/>
      <c r="T2676" s="180"/>
      <c r="AT2676" s="175" t="s">
        <v>205</v>
      </c>
      <c r="AU2676" s="175" t="s">
        <v>85</v>
      </c>
      <c r="AV2676" s="15" t="s">
        <v>201</v>
      </c>
      <c r="AW2676" s="15" t="s">
        <v>34</v>
      </c>
      <c r="AX2676" s="15" t="s">
        <v>76</v>
      </c>
      <c r="AY2676" s="175" t="s">
        <v>191</v>
      </c>
    </row>
    <row r="2677" spans="2:65" s="14" customFormat="1">
      <c r="B2677" s="167"/>
      <c r="D2677" s="154" t="s">
        <v>205</v>
      </c>
      <c r="E2677" s="168" t="s">
        <v>1</v>
      </c>
      <c r="F2677" s="169" t="s">
        <v>217</v>
      </c>
      <c r="H2677" s="170">
        <v>103.89999999999999</v>
      </c>
      <c r="I2677" s="171"/>
      <c r="L2677" s="167"/>
      <c r="M2677" s="172"/>
      <c r="T2677" s="173"/>
      <c r="AT2677" s="168" t="s">
        <v>205</v>
      </c>
      <c r="AU2677" s="168" t="s">
        <v>85</v>
      </c>
      <c r="AV2677" s="14" t="s">
        <v>200</v>
      </c>
      <c r="AW2677" s="14" t="s">
        <v>34</v>
      </c>
      <c r="AX2677" s="14" t="s">
        <v>83</v>
      </c>
      <c r="AY2677" s="168" t="s">
        <v>191</v>
      </c>
    </row>
    <row r="2678" spans="2:65" s="11" customFormat="1" ht="22.9" customHeight="1">
      <c r="B2678" s="124"/>
      <c r="D2678" s="125" t="s">
        <v>75</v>
      </c>
      <c r="E2678" s="134" t="s">
        <v>2428</v>
      </c>
      <c r="F2678" s="134" t="s">
        <v>2429</v>
      </c>
      <c r="I2678" s="127"/>
      <c r="J2678" s="135">
        <f>BK2678</f>
        <v>0</v>
      </c>
      <c r="L2678" s="124"/>
      <c r="M2678" s="129"/>
      <c r="P2678" s="130">
        <f>SUM(P2679:P2756)</f>
        <v>0</v>
      </c>
      <c r="R2678" s="130">
        <f>SUM(R2679:R2756)</f>
        <v>0.13327337</v>
      </c>
      <c r="T2678" s="131">
        <f>SUM(T2679:T2756)</f>
        <v>6.2084999999999996E-3</v>
      </c>
      <c r="AR2678" s="125" t="s">
        <v>85</v>
      </c>
      <c r="AT2678" s="132" t="s">
        <v>75</v>
      </c>
      <c r="AU2678" s="132" t="s">
        <v>83</v>
      </c>
      <c r="AY2678" s="125" t="s">
        <v>191</v>
      </c>
      <c r="BK2678" s="133">
        <f>SUM(BK2679:BK2756)</f>
        <v>0</v>
      </c>
    </row>
    <row r="2679" spans="2:65" s="1" customFormat="1" ht="26.45" customHeight="1">
      <c r="B2679" s="32"/>
      <c r="C2679" s="136" t="s">
        <v>2430</v>
      </c>
      <c r="D2679" s="136" t="s">
        <v>195</v>
      </c>
      <c r="E2679" s="137" t="s">
        <v>2431</v>
      </c>
      <c r="F2679" s="138" t="s">
        <v>2432</v>
      </c>
      <c r="G2679" s="139" t="s">
        <v>289</v>
      </c>
      <c r="H2679" s="140">
        <v>679.56899999999996</v>
      </c>
      <c r="I2679" s="141"/>
      <c r="J2679" s="142">
        <f>ROUND(I2679*H2679,2)</f>
        <v>0</v>
      </c>
      <c r="K2679" s="138" t="s">
        <v>199</v>
      </c>
      <c r="L2679" s="32"/>
      <c r="M2679" s="143" t="s">
        <v>1</v>
      </c>
      <c r="N2679" s="144" t="s">
        <v>41</v>
      </c>
      <c r="P2679" s="145">
        <f>O2679*H2679</f>
        <v>0</v>
      </c>
      <c r="Q2679" s="145">
        <v>0</v>
      </c>
      <c r="R2679" s="145">
        <f>Q2679*H2679</f>
        <v>0</v>
      </c>
      <c r="S2679" s="145">
        <v>0</v>
      </c>
      <c r="T2679" s="146">
        <f>S2679*H2679</f>
        <v>0</v>
      </c>
      <c r="AR2679" s="147" t="s">
        <v>224</v>
      </c>
      <c r="AT2679" s="147" t="s">
        <v>195</v>
      </c>
      <c r="AU2679" s="147" t="s">
        <v>85</v>
      </c>
      <c r="AY2679" s="17" t="s">
        <v>191</v>
      </c>
      <c r="BE2679" s="148">
        <f>IF(N2679="základní",J2679,0)</f>
        <v>0</v>
      </c>
      <c r="BF2679" s="148">
        <f>IF(N2679="snížená",J2679,0)</f>
        <v>0</v>
      </c>
      <c r="BG2679" s="148">
        <f>IF(N2679="zákl. přenesená",J2679,0)</f>
        <v>0</v>
      </c>
      <c r="BH2679" s="148">
        <f>IF(N2679="sníž. přenesená",J2679,0)</f>
        <v>0</v>
      </c>
      <c r="BI2679" s="148">
        <f>IF(N2679="nulová",J2679,0)</f>
        <v>0</v>
      </c>
      <c r="BJ2679" s="17" t="s">
        <v>83</v>
      </c>
      <c r="BK2679" s="148">
        <f>ROUND(I2679*H2679,2)</f>
        <v>0</v>
      </c>
      <c r="BL2679" s="17" t="s">
        <v>224</v>
      </c>
      <c r="BM2679" s="147" t="s">
        <v>2433</v>
      </c>
    </row>
    <row r="2680" spans="2:65" s="1" customFormat="1">
      <c r="B2680" s="32"/>
      <c r="D2680" s="149" t="s">
        <v>203</v>
      </c>
      <c r="F2680" s="150" t="s">
        <v>2434</v>
      </c>
      <c r="I2680" s="151"/>
      <c r="L2680" s="32"/>
      <c r="M2680" s="152"/>
      <c r="T2680" s="56"/>
      <c r="AT2680" s="17" t="s">
        <v>203</v>
      </c>
      <c r="AU2680" s="17" t="s">
        <v>85</v>
      </c>
    </row>
    <row r="2681" spans="2:65" s="12" customFormat="1">
      <c r="B2681" s="153"/>
      <c r="D2681" s="154" t="s">
        <v>205</v>
      </c>
      <c r="E2681" s="155" t="s">
        <v>1</v>
      </c>
      <c r="F2681" s="156" t="s">
        <v>483</v>
      </c>
      <c r="H2681" s="155" t="s">
        <v>1</v>
      </c>
      <c r="I2681" s="157"/>
      <c r="L2681" s="153"/>
      <c r="M2681" s="158"/>
      <c r="T2681" s="159"/>
      <c r="AT2681" s="155" t="s">
        <v>205</v>
      </c>
      <c r="AU2681" s="155" t="s">
        <v>85</v>
      </c>
      <c r="AV2681" s="12" t="s">
        <v>83</v>
      </c>
      <c r="AW2681" s="12" t="s">
        <v>34</v>
      </c>
      <c r="AX2681" s="12" t="s">
        <v>76</v>
      </c>
      <c r="AY2681" s="155" t="s">
        <v>191</v>
      </c>
    </row>
    <row r="2682" spans="2:65" s="12" customFormat="1">
      <c r="B2682" s="153"/>
      <c r="D2682" s="154" t="s">
        <v>205</v>
      </c>
      <c r="E2682" s="155" t="s">
        <v>1</v>
      </c>
      <c r="F2682" s="156" t="s">
        <v>207</v>
      </c>
      <c r="H2682" s="155" t="s">
        <v>1</v>
      </c>
      <c r="I2682" s="157"/>
      <c r="L2682" s="153"/>
      <c r="M2682" s="158"/>
      <c r="T2682" s="159"/>
      <c r="AT2682" s="155" t="s">
        <v>205</v>
      </c>
      <c r="AU2682" s="155" t="s">
        <v>85</v>
      </c>
      <c r="AV2682" s="12" t="s">
        <v>83</v>
      </c>
      <c r="AW2682" s="12" t="s">
        <v>34</v>
      </c>
      <c r="AX2682" s="12" t="s">
        <v>76</v>
      </c>
      <c r="AY2682" s="155" t="s">
        <v>191</v>
      </c>
    </row>
    <row r="2683" spans="2:65" s="12" customFormat="1">
      <c r="B2683" s="153"/>
      <c r="D2683" s="154" t="s">
        <v>205</v>
      </c>
      <c r="E2683" s="155" t="s">
        <v>1</v>
      </c>
      <c r="F2683" s="156" t="s">
        <v>208</v>
      </c>
      <c r="H2683" s="155" t="s">
        <v>1</v>
      </c>
      <c r="I2683" s="157"/>
      <c r="L2683" s="153"/>
      <c r="M2683" s="158"/>
      <c r="T2683" s="159"/>
      <c r="AT2683" s="155" t="s">
        <v>205</v>
      </c>
      <c r="AU2683" s="155" t="s">
        <v>85</v>
      </c>
      <c r="AV2683" s="12" t="s">
        <v>83</v>
      </c>
      <c r="AW2683" s="12" t="s">
        <v>34</v>
      </c>
      <c r="AX2683" s="12" t="s">
        <v>76</v>
      </c>
      <c r="AY2683" s="155" t="s">
        <v>191</v>
      </c>
    </row>
    <row r="2684" spans="2:65" s="13" customFormat="1">
      <c r="B2684" s="160"/>
      <c r="D2684" s="154" t="s">
        <v>205</v>
      </c>
      <c r="E2684" s="161" t="s">
        <v>1</v>
      </c>
      <c r="F2684" s="162" t="s">
        <v>2435</v>
      </c>
      <c r="H2684" s="163">
        <v>325.065</v>
      </c>
      <c r="I2684" s="164"/>
      <c r="L2684" s="160"/>
      <c r="M2684" s="165"/>
      <c r="T2684" s="166"/>
      <c r="AT2684" s="161" t="s">
        <v>205</v>
      </c>
      <c r="AU2684" s="161" t="s">
        <v>85</v>
      </c>
      <c r="AV2684" s="13" t="s">
        <v>85</v>
      </c>
      <c r="AW2684" s="13" t="s">
        <v>34</v>
      </c>
      <c r="AX2684" s="13" t="s">
        <v>76</v>
      </c>
      <c r="AY2684" s="161" t="s">
        <v>191</v>
      </c>
    </row>
    <row r="2685" spans="2:65" s="13" customFormat="1">
      <c r="B2685" s="160"/>
      <c r="D2685" s="154" t="s">
        <v>205</v>
      </c>
      <c r="E2685" s="161" t="s">
        <v>1</v>
      </c>
      <c r="F2685" s="162" t="s">
        <v>2436</v>
      </c>
      <c r="H2685" s="163">
        <v>154.148</v>
      </c>
      <c r="I2685" s="164"/>
      <c r="L2685" s="160"/>
      <c r="M2685" s="165"/>
      <c r="T2685" s="166"/>
      <c r="AT2685" s="161" t="s">
        <v>205</v>
      </c>
      <c r="AU2685" s="161" t="s">
        <v>85</v>
      </c>
      <c r="AV2685" s="13" t="s">
        <v>85</v>
      </c>
      <c r="AW2685" s="13" t="s">
        <v>34</v>
      </c>
      <c r="AX2685" s="13" t="s">
        <v>76</v>
      </c>
      <c r="AY2685" s="161" t="s">
        <v>191</v>
      </c>
    </row>
    <row r="2686" spans="2:65" s="13" customFormat="1">
      <c r="B2686" s="160"/>
      <c r="D2686" s="154" t="s">
        <v>205</v>
      </c>
      <c r="E2686" s="161" t="s">
        <v>1</v>
      </c>
      <c r="F2686" s="162" t="s">
        <v>2437</v>
      </c>
      <c r="H2686" s="163">
        <v>101.556</v>
      </c>
      <c r="I2686" s="164"/>
      <c r="L2686" s="160"/>
      <c r="M2686" s="165"/>
      <c r="T2686" s="166"/>
      <c r="AT2686" s="161" t="s">
        <v>205</v>
      </c>
      <c r="AU2686" s="161" t="s">
        <v>85</v>
      </c>
      <c r="AV2686" s="13" t="s">
        <v>85</v>
      </c>
      <c r="AW2686" s="13" t="s">
        <v>34</v>
      </c>
      <c r="AX2686" s="13" t="s">
        <v>76</v>
      </c>
      <c r="AY2686" s="161" t="s">
        <v>191</v>
      </c>
    </row>
    <row r="2687" spans="2:65" s="15" customFormat="1">
      <c r="B2687" s="174"/>
      <c r="D2687" s="154" t="s">
        <v>205</v>
      </c>
      <c r="E2687" s="175" t="s">
        <v>1</v>
      </c>
      <c r="F2687" s="176" t="s">
        <v>274</v>
      </c>
      <c r="H2687" s="177">
        <v>580.76900000000001</v>
      </c>
      <c r="I2687" s="178"/>
      <c r="L2687" s="174"/>
      <c r="M2687" s="179"/>
      <c r="T2687" s="180"/>
      <c r="AT2687" s="175" t="s">
        <v>205</v>
      </c>
      <c r="AU2687" s="175" t="s">
        <v>85</v>
      </c>
      <c r="AV2687" s="15" t="s">
        <v>201</v>
      </c>
      <c r="AW2687" s="15" t="s">
        <v>34</v>
      </c>
      <c r="AX2687" s="15" t="s">
        <v>76</v>
      </c>
      <c r="AY2687" s="175" t="s">
        <v>191</v>
      </c>
    </row>
    <row r="2688" spans="2:65" s="12" customFormat="1">
      <c r="B2688" s="153"/>
      <c r="D2688" s="154" t="s">
        <v>205</v>
      </c>
      <c r="E2688" s="155" t="s">
        <v>1</v>
      </c>
      <c r="F2688" s="156" t="s">
        <v>472</v>
      </c>
      <c r="H2688" s="155" t="s">
        <v>1</v>
      </c>
      <c r="I2688" s="157"/>
      <c r="L2688" s="153"/>
      <c r="M2688" s="158"/>
      <c r="T2688" s="159"/>
      <c r="AT2688" s="155" t="s">
        <v>205</v>
      </c>
      <c r="AU2688" s="155" t="s">
        <v>85</v>
      </c>
      <c r="AV2688" s="12" t="s">
        <v>83</v>
      </c>
      <c r="AW2688" s="12" t="s">
        <v>34</v>
      </c>
      <c r="AX2688" s="12" t="s">
        <v>76</v>
      </c>
      <c r="AY2688" s="155" t="s">
        <v>191</v>
      </c>
    </row>
    <row r="2689" spans="2:65" s="12" customFormat="1">
      <c r="B2689" s="153"/>
      <c r="D2689" s="154" t="s">
        <v>205</v>
      </c>
      <c r="E2689" s="155" t="s">
        <v>1</v>
      </c>
      <c r="F2689" s="156" t="s">
        <v>348</v>
      </c>
      <c r="H2689" s="155" t="s">
        <v>1</v>
      </c>
      <c r="I2689" s="157"/>
      <c r="L2689" s="153"/>
      <c r="M2689" s="158"/>
      <c r="T2689" s="159"/>
      <c r="AT2689" s="155" t="s">
        <v>205</v>
      </c>
      <c r="AU2689" s="155" t="s">
        <v>85</v>
      </c>
      <c r="AV2689" s="12" t="s">
        <v>83</v>
      </c>
      <c r="AW2689" s="12" t="s">
        <v>34</v>
      </c>
      <c r="AX2689" s="12" t="s">
        <v>76</v>
      </c>
      <c r="AY2689" s="155" t="s">
        <v>191</v>
      </c>
    </row>
    <row r="2690" spans="2:65" s="13" customFormat="1">
      <c r="B2690" s="160"/>
      <c r="D2690" s="154" t="s">
        <v>205</v>
      </c>
      <c r="E2690" s="161" t="s">
        <v>1</v>
      </c>
      <c r="F2690" s="162" t="s">
        <v>473</v>
      </c>
      <c r="H2690" s="163">
        <v>98.8</v>
      </c>
      <c r="I2690" s="164"/>
      <c r="L2690" s="160"/>
      <c r="M2690" s="165"/>
      <c r="T2690" s="166"/>
      <c r="AT2690" s="161" t="s">
        <v>205</v>
      </c>
      <c r="AU2690" s="161" t="s">
        <v>85</v>
      </c>
      <c r="AV2690" s="13" t="s">
        <v>85</v>
      </c>
      <c r="AW2690" s="13" t="s">
        <v>34</v>
      </c>
      <c r="AX2690" s="13" t="s">
        <v>76</v>
      </c>
      <c r="AY2690" s="161" t="s">
        <v>191</v>
      </c>
    </row>
    <row r="2691" spans="2:65" s="15" customFormat="1">
      <c r="B2691" s="174"/>
      <c r="D2691" s="154" t="s">
        <v>205</v>
      </c>
      <c r="E2691" s="175" t="s">
        <v>1</v>
      </c>
      <c r="F2691" s="176" t="s">
        <v>274</v>
      </c>
      <c r="H2691" s="177">
        <v>98.8</v>
      </c>
      <c r="I2691" s="178"/>
      <c r="L2691" s="174"/>
      <c r="M2691" s="179"/>
      <c r="T2691" s="180"/>
      <c r="AT2691" s="175" t="s">
        <v>205</v>
      </c>
      <c r="AU2691" s="175" t="s">
        <v>85</v>
      </c>
      <c r="AV2691" s="15" t="s">
        <v>201</v>
      </c>
      <c r="AW2691" s="15" t="s">
        <v>34</v>
      </c>
      <c r="AX2691" s="15" t="s">
        <v>76</v>
      </c>
      <c r="AY2691" s="175" t="s">
        <v>191</v>
      </c>
    </row>
    <row r="2692" spans="2:65" s="14" customFormat="1">
      <c r="B2692" s="167"/>
      <c r="D2692" s="154" t="s">
        <v>205</v>
      </c>
      <c r="E2692" s="168" t="s">
        <v>1</v>
      </c>
      <c r="F2692" s="169" t="s">
        <v>217</v>
      </c>
      <c r="H2692" s="170">
        <v>679.56899999999996</v>
      </c>
      <c r="I2692" s="171"/>
      <c r="L2692" s="167"/>
      <c r="M2692" s="172"/>
      <c r="T2692" s="173"/>
      <c r="AT2692" s="168" t="s">
        <v>205</v>
      </c>
      <c r="AU2692" s="168" t="s">
        <v>85</v>
      </c>
      <c r="AV2692" s="14" t="s">
        <v>200</v>
      </c>
      <c r="AW2692" s="14" t="s">
        <v>34</v>
      </c>
      <c r="AX2692" s="14" t="s">
        <v>83</v>
      </c>
      <c r="AY2692" s="168" t="s">
        <v>191</v>
      </c>
    </row>
    <row r="2693" spans="2:65" s="1" customFormat="1" ht="26.45" customHeight="1">
      <c r="B2693" s="32"/>
      <c r="C2693" s="136" t="s">
        <v>2438</v>
      </c>
      <c r="D2693" s="136" t="s">
        <v>195</v>
      </c>
      <c r="E2693" s="137" t="s">
        <v>2439</v>
      </c>
      <c r="F2693" s="138" t="s">
        <v>2440</v>
      </c>
      <c r="G2693" s="139" t="s">
        <v>403</v>
      </c>
      <c r="H2693" s="140">
        <v>180</v>
      </c>
      <c r="I2693" s="141"/>
      <c r="J2693" s="142">
        <f>ROUND(I2693*H2693,2)</f>
        <v>0</v>
      </c>
      <c r="K2693" s="138" t="s">
        <v>199</v>
      </c>
      <c r="L2693" s="32"/>
      <c r="M2693" s="143" t="s">
        <v>1</v>
      </c>
      <c r="N2693" s="144" t="s">
        <v>41</v>
      </c>
      <c r="P2693" s="145">
        <f>O2693*H2693</f>
        <v>0</v>
      </c>
      <c r="Q2693" s="145">
        <v>0</v>
      </c>
      <c r="R2693" s="145">
        <f>Q2693*H2693</f>
        <v>0</v>
      </c>
      <c r="S2693" s="145">
        <v>0</v>
      </c>
      <c r="T2693" s="146">
        <f>S2693*H2693</f>
        <v>0</v>
      </c>
      <c r="AR2693" s="147" t="s">
        <v>224</v>
      </c>
      <c r="AT2693" s="147" t="s">
        <v>195</v>
      </c>
      <c r="AU2693" s="147" t="s">
        <v>85</v>
      </c>
      <c r="AY2693" s="17" t="s">
        <v>191</v>
      </c>
      <c r="BE2693" s="148">
        <f>IF(N2693="základní",J2693,0)</f>
        <v>0</v>
      </c>
      <c r="BF2693" s="148">
        <f>IF(N2693="snížená",J2693,0)</f>
        <v>0</v>
      </c>
      <c r="BG2693" s="148">
        <f>IF(N2693="zákl. přenesená",J2693,0)</f>
        <v>0</v>
      </c>
      <c r="BH2693" s="148">
        <f>IF(N2693="sníž. přenesená",J2693,0)</f>
        <v>0</v>
      </c>
      <c r="BI2693" s="148">
        <f>IF(N2693="nulová",J2693,0)</f>
        <v>0</v>
      </c>
      <c r="BJ2693" s="17" t="s">
        <v>83</v>
      </c>
      <c r="BK2693" s="148">
        <f>ROUND(I2693*H2693,2)</f>
        <v>0</v>
      </c>
      <c r="BL2693" s="17" t="s">
        <v>224</v>
      </c>
      <c r="BM2693" s="147" t="s">
        <v>2441</v>
      </c>
    </row>
    <row r="2694" spans="2:65" s="1" customFormat="1">
      <c r="B2694" s="32"/>
      <c r="D2694" s="149" t="s">
        <v>203</v>
      </c>
      <c r="F2694" s="150" t="s">
        <v>2442</v>
      </c>
      <c r="I2694" s="151"/>
      <c r="L2694" s="32"/>
      <c r="M2694" s="152"/>
      <c r="T2694" s="56"/>
      <c r="AT2694" s="17" t="s">
        <v>203</v>
      </c>
      <c r="AU2694" s="17" t="s">
        <v>85</v>
      </c>
    </row>
    <row r="2695" spans="2:65" s="12" customFormat="1">
      <c r="B2695" s="153"/>
      <c r="D2695" s="154" t="s">
        <v>205</v>
      </c>
      <c r="E2695" s="155" t="s">
        <v>1</v>
      </c>
      <c r="F2695" s="156" t="s">
        <v>470</v>
      </c>
      <c r="H2695" s="155" t="s">
        <v>1</v>
      </c>
      <c r="I2695" s="157"/>
      <c r="L2695" s="153"/>
      <c r="M2695" s="158"/>
      <c r="T2695" s="159"/>
      <c r="AT2695" s="155" t="s">
        <v>205</v>
      </c>
      <c r="AU2695" s="155" t="s">
        <v>85</v>
      </c>
      <c r="AV2695" s="12" t="s">
        <v>83</v>
      </c>
      <c r="AW2695" s="12" t="s">
        <v>34</v>
      </c>
      <c r="AX2695" s="12" t="s">
        <v>76</v>
      </c>
      <c r="AY2695" s="155" t="s">
        <v>191</v>
      </c>
    </row>
    <row r="2696" spans="2:65" s="12" customFormat="1">
      <c r="B2696" s="153"/>
      <c r="D2696" s="154" t="s">
        <v>205</v>
      </c>
      <c r="E2696" s="155" t="s">
        <v>1</v>
      </c>
      <c r="F2696" s="156" t="s">
        <v>471</v>
      </c>
      <c r="H2696" s="155" t="s">
        <v>1</v>
      </c>
      <c r="I2696" s="157"/>
      <c r="L2696" s="153"/>
      <c r="M2696" s="158"/>
      <c r="T2696" s="159"/>
      <c r="AT2696" s="155" t="s">
        <v>205</v>
      </c>
      <c r="AU2696" s="155" t="s">
        <v>85</v>
      </c>
      <c r="AV2696" s="12" t="s">
        <v>83</v>
      </c>
      <c r="AW2696" s="12" t="s">
        <v>34</v>
      </c>
      <c r="AX2696" s="12" t="s">
        <v>76</v>
      </c>
      <c r="AY2696" s="155" t="s">
        <v>191</v>
      </c>
    </row>
    <row r="2697" spans="2:65" s="12" customFormat="1">
      <c r="B2697" s="153"/>
      <c r="D2697" s="154" t="s">
        <v>205</v>
      </c>
      <c r="E2697" s="155" t="s">
        <v>1</v>
      </c>
      <c r="F2697" s="156" t="s">
        <v>208</v>
      </c>
      <c r="H2697" s="155" t="s">
        <v>1</v>
      </c>
      <c r="I2697" s="157"/>
      <c r="L2697" s="153"/>
      <c r="M2697" s="158"/>
      <c r="T2697" s="159"/>
      <c r="AT2697" s="155" t="s">
        <v>205</v>
      </c>
      <c r="AU2697" s="155" t="s">
        <v>85</v>
      </c>
      <c r="AV2697" s="12" t="s">
        <v>83</v>
      </c>
      <c r="AW2697" s="12" t="s">
        <v>34</v>
      </c>
      <c r="AX2697" s="12" t="s">
        <v>76</v>
      </c>
      <c r="AY2697" s="155" t="s">
        <v>191</v>
      </c>
    </row>
    <row r="2698" spans="2:65" s="13" customFormat="1">
      <c r="B2698" s="160"/>
      <c r="D2698" s="154" t="s">
        <v>205</v>
      </c>
      <c r="E2698" s="161" t="s">
        <v>1</v>
      </c>
      <c r="F2698" s="162" t="s">
        <v>1431</v>
      </c>
      <c r="H2698" s="163">
        <v>180</v>
      </c>
      <c r="I2698" s="164"/>
      <c r="L2698" s="160"/>
      <c r="M2698" s="165"/>
      <c r="T2698" s="166"/>
      <c r="AT2698" s="161" t="s">
        <v>205</v>
      </c>
      <c r="AU2698" s="161" t="s">
        <v>85</v>
      </c>
      <c r="AV2698" s="13" t="s">
        <v>85</v>
      </c>
      <c r="AW2698" s="13" t="s">
        <v>34</v>
      </c>
      <c r="AX2698" s="13" t="s">
        <v>76</v>
      </c>
      <c r="AY2698" s="161" t="s">
        <v>191</v>
      </c>
    </row>
    <row r="2699" spans="2:65" s="14" customFormat="1">
      <c r="B2699" s="167"/>
      <c r="D2699" s="154" t="s">
        <v>205</v>
      </c>
      <c r="E2699" s="168" t="s">
        <v>1</v>
      </c>
      <c r="F2699" s="169" t="s">
        <v>217</v>
      </c>
      <c r="H2699" s="170">
        <v>180</v>
      </c>
      <c r="I2699" s="171"/>
      <c r="L2699" s="167"/>
      <c r="M2699" s="172"/>
      <c r="T2699" s="173"/>
      <c r="AT2699" s="168" t="s">
        <v>205</v>
      </c>
      <c r="AU2699" s="168" t="s">
        <v>85</v>
      </c>
      <c r="AV2699" s="14" t="s">
        <v>200</v>
      </c>
      <c r="AW2699" s="14" t="s">
        <v>34</v>
      </c>
      <c r="AX2699" s="14" t="s">
        <v>83</v>
      </c>
      <c r="AY2699" s="168" t="s">
        <v>191</v>
      </c>
    </row>
    <row r="2700" spans="2:65" s="1" customFormat="1" ht="26.45" customHeight="1">
      <c r="B2700" s="32"/>
      <c r="C2700" s="181" t="s">
        <v>2443</v>
      </c>
      <c r="D2700" s="181" t="s">
        <v>388</v>
      </c>
      <c r="E2700" s="182" t="s">
        <v>2444</v>
      </c>
      <c r="F2700" s="183" t="s">
        <v>2445</v>
      </c>
      <c r="G2700" s="184" t="s">
        <v>403</v>
      </c>
      <c r="H2700" s="185">
        <v>180</v>
      </c>
      <c r="I2700" s="186"/>
      <c r="J2700" s="187">
        <f>ROUND(I2700*H2700,2)</f>
        <v>0</v>
      </c>
      <c r="K2700" s="183" t="s">
        <v>199</v>
      </c>
      <c r="L2700" s="188"/>
      <c r="M2700" s="189" t="s">
        <v>1</v>
      </c>
      <c r="N2700" s="190" t="s">
        <v>41</v>
      </c>
      <c r="P2700" s="145">
        <f>O2700*H2700</f>
        <v>0</v>
      </c>
      <c r="Q2700" s="145">
        <v>0</v>
      </c>
      <c r="R2700" s="145">
        <f>Q2700*H2700</f>
        <v>0</v>
      </c>
      <c r="S2700" s="145">
        <v>0</v>
      </c>
      <c r="T2700" s="146">
        <f>S2700*H2700</f>
        <v>0</v>
      </c>
      <c r="AR2700" s="147" t="s">
        <v>414</v>
      </c>
      <c r="AT2700" s="147" t="s">
        <v>388</v>
      </c>
      <c r="AU2700" s="147" t="s">
        <v>85</v>
      </c>
      <c r="AY2700" s="17" t="s">
        <v>191</v>
      </c>
      <c r="BE2700" s="148">
        <f>IF(N2700="základní",J2700,0)</f>
        <v>0</v>
      </c>
      <c r="BF2700" s="148">
        <f>IF(N2700="snížená",J2700,0)</f>
        <v>0</v>
      </c>
      <c r="BG2700" s="148">
        <f>IF(N2700="zákl. přenesená",J2700,0)</f>
        <v>0</v>
      </c>
      <c r="BH2700" s="148">
        <f>IF(N2700="sníž. přenesená",J2700,0)</f>
        <v>0</v>
      </c>
      <c r="BI2700" s="148">
        <f>IF(N2700="nulová",J2700,0)</f>
        <v>0</v>
      </c>
      <c r="BJ2700" s="17" t="s">
        <v>83</v>
      </c>
      <c r="BK2700" s="148">
        <f>ROUND(I2700*H2700,2)</f>
        <v>0</v>
      </c>
      <c r="BL2700" s="17" t="s">
        <v>224</v>
      </c>
      <c r="BM2700" s="147" t="s">
        <v>2446</v>
      </c>
    </row>
    <row r="2701" spans="2:65" s="1" customFormat="1" ht="16.5" customHeight="1">
      <c r="B2701" s="32"/>
      <c r="C2701" s="136" t="s">
        <v>2447</v>
      </c>
      <c r="D2701" s="136" t="s">
        <v>195</v>
      </c>
      <c r="E2701" s="137" t="s">
        <v>2448</v>
      </c>
      <c r="F2701" s="138" t="s">
        <v>2449</v>
      </c>
      <c r="G2701" s="139" t="s">
        <v>289</v>
      </c>
      <c r="H2701" s="140">
        <v>119.83499999999999</v>
      </c>
      <c r="I2701" s="141"/>
      <c r="J2701" s="142">
        <f>ROUND(I2701*H2701,2)</f>
        <v>0</v>
      </c>
      <c r="K2701" s="138" t="s">
        <v>199</v>
      </c>
      <c r="L2701" s="32"/>
      <c r="M2701" s="143" t="s">
        <v>1</v>
      </c>
      <c r="N2701" s="144" t="s">
        <v>41</v>
      </c>
      <c r="P2701" s="145">
        <f>O2701*H2701</f>
        <v>0</v>
      </c>
      <c r="Q2701" s="145">
        <v>0</v>
      </c>
      <c r="R2701" s="145">
        <f>Q2701*H2701</f>
        <v>0</v>
      </c>
      <c r="S2701" s="145">
        <v>3.0000000000000001E-5</v>
      </c>
      <c r="T2701" s="146">
        <f>S2701*H2701</f>
        <v>3.5950499999999998E-3</v>
      </c>
      <c r="AR2701" s="147" t="s">
        <v>224</v>
      </c>
      <c r="AT2701" s="147" t="s">
        <v>195</v>
      </c>
      <c r="AU2701" s="147" t="s">
        <v>85</v>
      </c>
      <c r="AY2701" s="17" t="s">
        <v>191</v>
      </c>
      <c r="BE2701" s="148">
        <f>IF(N2701="základní",J2701,0)</f>
        <v>0</v>
      </c>
      <c r="BF2701" s="148">
        <f>IF(N2701="snížená",J2701,0)</f>
        <v>0</v>
      </c>
      <c r="BG2701" s="148">
        <f>IF(N2701="zákl. přenesená",J2701,0)</f>
        <v>0</v>
      </c>
      <c r="BH2701" s="148">
        <f>IF(N2701="sníž. přenesená",J2701,0)</f>
        <v>0</v>
      </c>
      <c r="BI2701" s="148">
        <f>IF(N2701="nulová",J2701,0)</f>
        <v>0</v>
      </c>
      <c r="BJ2701" s="17" t="s">
        <v>83</v>
      </c>
      <c r="BK2701" s="148">
        <f>ROUND(I2701*H2701,2)</f>
        <v>0</v>
      </c>
      <c r="BL2701" s="17" t="s">
        <v>224</v>
      </c>
      <c r="BM2701" s="147" t="s">
        <v>2450</v>
      </c>
    </row>
    <row r="2702" spans="2:65" s="1" customFormat="1">
      <c r="B2702" s="32"/>
      <c r="D2702" s="149" t="s">
        <v>203</v>
      </c>
      <c r="F2702" s="150" t="s">
        <v>2451</v>
      </c>
      <c r="I2702" s="151"/>
      <c r="L2702" s="32"/>
      <c r="M2702" s="152"/>
      <c r="T2702" s="56"/>
      <c r="AT2702" s="17" t="s">
        <v>203</v>
      </c>
      <c r="AU2702" s="17" t="s">
        <v>85</v>
      </c>
    </row>
    <row r="2703" spans="2:65" s="12" customFormat="1">
      <c r="B2703" s="153"/>
      <c r="D2703" s="154" t="s">
        <v>205</v>
      </c>
      <c r="E2703" s="155" t="s">
        <v>1</v>
      </c>
      <c r="F2703" s="156" t="s">
        <v>470</v>
      </c>
      <c r="H2703" s="155" t="s">
        <v>1</v>
      </c>
      <c r="I2703" s="157"/>
      <c r="L2703" s="153"/>
      <c r="M2703" s="158"/>
      <c r="T2703" s="159"/>
      <c r="AT2703" s="155" t="s">
        <v>205</v>
      </c>
      <c r="AU2703" s="155" t="s">
        <v>85</v>
      </c>
      <c r="AV2703" s="12" t="s">
        <v>83</v>
      </c>
      <c r="AW2703" s="12" t="s">
        <v>34</v>
      </c>
      <c r="AX2703" s="12" t="s">
        <v>76</v>
      </c>
      <c r="AY2703" s="155" t="s">
        <v>191</v>
      </c>
    </row>
    <row r="2704" spans="2:65" s="12" customFormat="1">
      <c r="B2704" s="153"/>
      <c r="D2704" s="154" t="s">
        <v>205</v>
      </c>
      <c r="E2704" s="155" t="s">
        <v>1</v>
      </c>
      <c r="F2704" s="156" t="s">
        <v>471</v>
      </c>
      <c r="H2704" s="155" t="s">
        <v>1</v>
      </c>
      <c r="I2704" s="157"/>
      <c r="L2704" s="153"/>
      <c r="M2704" s="158"/>
      <c r="T2704" s="159"/>
      <c r="AT2704" s="155" t="s">
        <v>205</v>
      </c>
      <c r="AU2704" s="155" t="s">
        <v>85</v>
      </c>
      <c r="AV2704" s="12" t="s">
        <v>83</v>
      </c>
      <c r="AW2704" s="12" t="s">
        <v>34</v>
      </c>
      <c r="AX2704" s="12" t="s">
        <v>76</v>
      </c>
      <c r="AY2704" s="155" t="s">
        <v>191</v>
      </c>
    </row>
    <row r="2705" spans="2:65" s="12" customFormat="1">
      <c r="B2705" s="153"/>
      <c r="D2705" s="154" t="s">
        <v>205</v>
      </c>
      <c r="E2705" s="155" t="s">
        <v>1</v>
      </c>
      <c r="F2705" s="156" t="s">
        <v>208</v>
      </c>
      <c r="H2705" s="155" t="s">
        <v>1</v>
      </c>
      <c r="I2705" s="157"/>
      <c r="L2705" s="153"/>
      <c r="M2705" s="158"/>
      <c r="T2705" s="159"/>
      <c r="AT2705" s="155" t="s">
        <v>205</v>
      </c>
      <c r="AU2705" s="155" t="s">
        <v>85</v>
      </c>
      <c r="AV2705" s="12" t="s">
        <v>83</v>
      </c>
      <c r="AW2705" s="12" t="s">
        <v>34</v>
      </c>
      <c r="AX2705" s="12" t="s">
        <v>76</v>
      </c>
      <c r="AY2705" s="155" t="s">
        <v>191</v>
      </c>
    </row>
    <row r="2706" spans="2:65" s="13" customFormat="1">
      <c r="B2706" s="160"/>
      <c r="D2706" s="154" t="s">
        <v>205</v>
      </c>
      <c r="E2706" s="161" t="s">
        <v>1</v>
      </c>
      <c r="F2706" s="162" t="s">
        <v>2452</v>
      </c>
      <c r="H2706" s="163">
        <v>239.67</v>
      </c>
      <c r="I2706" s="164"/>
      <c r="L2706" s="160"/>
      <c r="M2706" s="165"/>
      <c r="T2706" s="166"/>
      <c r="AT2706" s="161" t="s">
        <v>205</v>
      </c>
      <c r="AU2706" s="161" t="s">
        <v>85</v>
      </c>
      <c r="AV2706" s="13" t="s">
        <v>85</v>
      </c>
      <c r="AW2706" s="13" t="s">
        <v>34</v>
      </c>
      <c r="AX2706" s="13" t="s">
        <v>76</v>
      </c>
      <c r="AY2706" s="161" t="s">
        <v>191</v>
      </c>
    </row>
    <row r="2707" spans="2:65" s="14" customFormat="1">
      <c r="B2707" s="167"/>
      <c r="D2707" s="154" t="s">
        <v>205</v>
      </c>
      <c r="E2707" s="168" t="s">
        <v>1</v>
      </c>
      <c r="F2707" s="169" t="s">
        <v>217</v>
      </c>
      <c r="H2707" s="170">
        <v>239.67</v>
      </c>
      <c r="I2707" s="171"/>
      <c r="L2707" s="167"/>
      <c r="M2707" s="172"/>
      <c r="T2707" s="173"/>
      <c r="AT2707" s="168" t="s">
        <v>205</v>
      </c>
      <c r="AU2707" s="168" t="s">
        <v>85</v>
      </c>
      <c r="AV2707" s="14" t="s">
        <v>200</v>
      </c>
      <c r="AW2707" s="14" t="s">
        <v>34</v>
      </c>
      <c r="AX2707" s="14" t="s">
        <v>83</v>
      </c>
      <c r="AY2707" s="168" t="s">
        <v>191</v>
      </c>
    </row>
    <row r="2708" spans="2:65" s="13" customFormat="1">
      <c r="B2708" s="160"/>
      <c r="D2708" s="154" t="s">
        <v>205</v>
      </c>
      <c r="F2708" s="162" t="s">
        <v>2453</v>
      </c>
      <c r="H2708" s="163">
        <v>119.83499999999999</v>
      </c>
      <c r="I2708" s="164"/>
      <c r="L2708" s="160"/>
      <c r="M2708" s="165"/>
      <c r="T2708" s="166"/>
      <c r="AT2708" s="161" t="s">
        <v>205</v>
      </c>
      <c r="AU2708" s="161" t="s">
        <v>85</v>
      </c>
      <c r="AV2708" s="13" t="s">
        <v>85</v>
      </c>
      <c r="AW2708" s="13" t="s">
        <v>4</v>
      </c>
      <c r="AX2708" s="13" t="s">
        <v>83</v>
      </c>
      <c r="AY2708" s="161" t="s">
        <v>191</v>
      </c>
    </row>
    <row r="2709" spans="2:65" s="1" customFormat="1" ht="16.5" customHeight="1">
      <c r="B2709" s="32"/>
      <c r="C2709" s="181" t="s">
        <v>2454</v>
      </c>
      <c r="D2709" s="181" t="s">
        <v>388</v>
      </c>
      <c r="E2709" s="182" t="s">
        <v>2455</v>
      </c>
      <c r="F2709" s="183" t="s">
        <v>2456</v>
      </c>
      <c r="G2709" s="184" t="s">
        <v>289</v>
      </c>
      <c r="H2709" s="185">
        <v>275.62099999999998</v>
      </c>
      <c r="I2709" s="186"/>
      <c r="J2709" s="187">
        <f>ROUND(I2709*H2709,2)</f>
        <v>0</v>
      </c>
      <c r="K2709" s="183" t="s">
        <v>199</v>
      </c>
      <c r="L2709" s="188"/>
      <c r="M2709" s="189" t="s">
        <v>1</v>
      </c>
      <c r="N2709" s="190" t="s">
        <v>41</v>
      </c>
      <c r="P2709" s="145">
        <f>O2709*H2709</f>
        <v>0</v>
      </c>
      <c r="Q2709" s="145">
        <v>2.0000000000000002E-5</v>
      </c>
      <c r="R2709" s="145">
        <f>Q2709*H2709</f>
        <v>5.5124199999999996E-3</v>
      </c>
      <c r="S2709" s="145">
        <v>0</v>
      </c>
      <c r="T2709" s="146">
        <f>S2709*H2709</f>
        <v>0</v>
      </c>
      <c r="AR2709" s="147" t="s">
        <v>414</v>
      </c>
      <c r="AT2709" s="147" t="s">
        <v>388</v>
      </c>
      <c r="AU2709" s="147" t="s">
        <v>85</v>
      </c>
      <c r="AY2709" s="17" t="s">
        <v>191</v>
      </c>
      <c r="BE2709" s="148">
        <f>IF(N2709="základní",J2709,0)</f>
        <v>0</v>
      </c>
      <c r="BF2709" s="148">
        <f>IF(N2709="snížená",J2709,0)</f>
        <v>0</v>
      </c>
      <c r="BG2709" s="148">
        <f>IF(N2709="zákl. přenesená",J2709,0)</f>
        <v>0</v>
      </c>
      <c r="BH2709" s="148">
        <f>IF(N2709="sníž. přenesená",J2709,0)</f>
        <v>0</v>
      </c>
      <c r="BI2709" s="148">
        <f>IF(N2709="nulová",J2709,0)</f>
        <v>0</v>
      </c>
      <c r="BJ2709" s="17" t="s">
        <v>83</v>
      </c>
      <c r="BK2709" s="148">
        <f>ROUND(I2709*H2709,2)</f>
        <v>0</v>
      </c>
      <c r="BL2709" s="17" t="s">
        <v>224</v>
      </c>
      <c r="BM2709" s="147" t="s">
        <v>2457</v>
      </c>
    </row>
    <row r="2710" spans="2:65" s="13" customFormat="1">
      <c r="B2710" s="160"/>
      <c r="D2710" s="154" t="s">
        <v>205</v>
      </c>
      <c r="F2710" s="162" t="s">
        <v>2458</v>
      </c>
      <c r="H2710" s="163">
        <v>275.62099999999998</v>
      </c>
      <c r="I2710" s="164"/>
      <c r="L2710" s="160"/>
      <c r="M2710" s="165"/>
      <c r="T2710" s="166"/>
      <c r="AT2710" s="161" t="s">
        <v>205</v>
      </c>
      <c r="AU2710" s="161" t="s">
        <v>85</v>
      </c>
      <c r="AV2710" s="13" t="s">
        <v>85</v>
      </c>
      <c r="AW2710" s="13" t="s">
        <v>4</v>
      </c>
      <c r="AX2710" s="13" t="s">
        <v>83</v>
      </c>
      <c r="AY2710" s="161" t="s">
        <v>191</v>
      </c>
    </row>
    <row r="2711" spans="2:65" s="1" customFormat="1" ht="16.5" customHeight="1">
      <c r="B2711" s="32"/>
      <c r="C2711" s="181" t="s">
        <v>2459</v>
      </c>
      <c r="D2711" s="181" t="s">
        <v>388</v>
      </c>
      <c r="E2711" s="182" t="s">
        <v>2460</v>
      </c>
      <c r="F2711" s="183" t="s">
        <v>2461</v>
      </c>
      <c r="G2711" s="184" t="s">
        <v>403</v>
      </c>
      <c r="H2711" s="185">
        <v>203.72</v>
      </c>
      <c r="I2711" s="186"/>
      <c r="J2711" s="187">
        <f>ROUND(I2711*H2711,2)</f>
        <v>0</v>
      </c>
      <c r="K2711" s="183" t="s">
        <v>199</v>
      </c>
      <c r="L2711" s="188"/>
      <c r="M2711" s="189" t="s">
        <v>1</v>
      </c>
      <c r="N2711" s="190" t="s">
        <v>41</v>
      </c>
      <c r="P2711" s="145">
        <f>O2711*H2711</f>
        <v>0</v>
      </c>
      <c r="Q2711" s="145">
        <v>1.0000000000000001E-5</v>
      </c>
      <c r="R2711" s="145">
        <f>Q2711*H2711</f>
        <v>2.0372000000000003E-3</v>
      </c>
      <c r="S2711" s="145">
        <v>0</v>
      </c>
      <c r="T2711" s="146">
        <f>S2711*H2711</f>
        <v>0</v>
      </c>
      <c r="AR2711" s="147" t="s">
        <v>414</v>
      </c>
      <c r="AT2711" s="147" t="s">
        <v>388</v>
      </c>
      <c r="AU2711" s="147" t="s">
        <v>85</v>
      </c>
      <c r="AY2711" s="17" t="s">
        <v>191</v>
      </c>
      <c r="BE2711" s="148">
        <f>IF(N2711="základní",J2711,0)</f>
        <v>0</v>
      </c>
      <c r="BF2711" s="148">
        <f>IF(N2711="snížená",J2711,0)</f>
        <v>0</v>
      </c>
      <c r="BG2711" s="148">
        <f>IF(N2711="zákl. přenesená",J2711,0)</f>
        <v>0</v>
      </c>
      <c r="BH2711" s="148">
        <f>IF(N2711="sníž. přenesená",J2711,0)</f>
        <v>0</v>
      </c>
      <c r="BI2711" s="148">
        <f>IF(N2711="nulová",J2711,0)</f>
        <v>0</v>
      </c>
      <c r="BJ2711" s="17" t="s">
        <v>83</v>
      </c>
      <c r="BK2711" s="148">
        <f>ROUND(I2711*H2711,2)</f>
        <v>0</v>
      </c>
      <c r="BL2711" s="17" t="s">
        <v>224</v>
      </c>
      <c r="BM2711" s="147" t="s">
        <v>2462</v>
      </c>
    </row>
    <row r="2712" spans="2:65" s="13" customFormat="1">
      <c r="B2712" s="160"/>
      <c r="D2712" s="154" t="s">
        <v>205</v>
      </c>
      <c r="F2712" s="162" t="s">
        <v>2463</v>
      </c>
      <c r="H2712" s="163">
        <v>203.72</v>
      </c>
      <c r="I2712" s="164"/>
      <c r="L2712" s="160"/>
      <c r="M2712" s="165"/>
      <c r="T2712" s="166"/>
      <c r="AT2712" s="161" t="s">
        <v>205</v>
      </c>
      <c r="AU2712" s="161" t="s">
        <v>85</v>
      </c>
      <c r="AV2712" s="13" t="s">
        <v>85</v>
      </c>
      <c r="AW2712" s="13" t="s">
        <v>4</v>
      </c>
      <c r="AX2712" s="13" t="s">
        <v>83</v>
      </c>
      <c r="AY2712" s="161" t="s">
        <v>191</v>
      </c>
    </row>
    <row r="2713" spans="2:65" s="1" customFormat="1" ht="24" customHeight="1">
      <c r="B2713" s="32"/>
      <c r="C2713" s="136" t="s">
        <v>2464</v>
      </c>
      <c r="D2713" s="136" t="s">
        <v>195</v>
      </c>
      <c r="E2713" s="137" t="s">
        <v>2465</v>
      </c>
      <c r="F2713" s="138" t="s">
        <v>2466</v>
      </c>
      <c r="G2713" s="139" t="s">
        <v>289</v>
      </c>
      <c r="H2713" s="140">
        <v>87.114999999999995</v>
      </c>
      <c r="I2713" s="141"/>
      <c r="J2713" s="142">
        <f>ROUND(I2713*H2713,2)</f>
        <v>0</v>
      </c>
      <c r="K2713" s="138" t="s">
        <v>199</v>
      </c>
      <c r="L2713" s="32"/>
      <c r="M2713" s="143" t="s">
        <v>1</v>
      </c>
      <c r="N2713" s="144" t="s">
        <v>41</v>
      </c>
      <c r="P2713" s="145">
        <f>O2713*H2713</f>
        <v>0</v>
      </c>
      <c r="Q2713" s="145">
        <v>0</v>
      </c>
      <c r="R2713" s="145">
        <f>Q2713*H2713</f>
        <v>0</v>
      </c>
      <c r="S2713" s="145">
        <v>3.0000000000000001E-5</v>
      </c>
      <c r="T2713" s="146">
        <f>S2713*H2713</f>
        <v>2.6134499999999998E-3</v>
      </c>
      <c r="AR2713" s="147" t="s">
        <v>224</v>
      </c>
      <c r="AT2713" s="147" t="s">
        <v>195</v>
      </c>
      <c r="AU2713" s="147" t="s">
        <v>85</v>
      </c>
      <c r="AY2713" s="17" t="s">
        <v>191</v>
      </c>
      <c r="BE2713" s="148">
        <f>IF(N2713="základní",J2713,0)</f>
        <v>0</v>
      </c>
      <c r="BF2713" s="148">
        <f>IF(N2713="snížená",J2713,0)</f>
        <v>0</v>
      </c>
      <c r="BG2713" s="148">
        <f>IF(N2713="zákl. přenesená",J2713,0)</f>
        <v>0</v>
      </c>
      <c r="BH2713" s="148">
        <f>IF(N2713="sníž. přenesená",J2713,0)</f>
        <v>0</v>
      </c>
      <c r="BI2713" s="148">
        <f>IF(N2713="nulová",J2713,0)</f>
        <v>0</v>
      </c>
      <c r="BJ2713" s="17" t="s">
        <v>83</v>
      </c>
      <c r="BK2713" s="148">
        <f>ROUND(I2713*H2713,2)</f>
        <v>0</v>
      </c>
      <c r="BL2713" s="17" t="s">
        <v>224</v>
      </c>
      <c r="BM2713" s="147" t="s">
        <v>2467</v>
      </c>
    </row>
    <row r="2714" spans="2:65" s="1" customFormat="1">
      <c r="B2714" s="32"/>
      <c r="D2714" s="149" t="s">
        <v>203</v>
      </c>
      <c r="F2714" s="150" t="s">
        <v>2468</v>
      </c>
      <c r="I2714" s="151"/>
      <c r="L2714" s="32"/>
      <c r="M2714" s="152"/>
      <c r="T2714" s="56"/>
      <c r="AT2714" s="17" t="s">
        <v>203</v>
      </c>
      <c r="AU2714" s="17" t="s">
        <v>85</v>
      </c>
    </row>
    <row r="2715" spans="2:65" s="12" customFormat="1">
      <c r="B2715" s="153"/>
      <c r="D2715" s="154" t="s">
        <v>205</v>
      </c>
      <c r="E2715" s="155" t="s">
        <v>1</v>
      </c>
      <c r="F2715" s="156" t="s">
        <v>470</v>
      </c>
      <c r="H2715" s="155" t="s">
        <v>1</v>
      </c>
      <c r="I2715" s="157"/>
      <c r="L2715" s="153"/>
      <c r="M2715" s="158"/>
      <c r="T2715" s="159"/>
      <c r="AT2715" s="155" t="s">
        <v>205</v>
      </c>
      <c r="AU2715" s="155" t="s">
        <v>85</v>
      </c>
      <c r="AV2715" s="12" t="s">
        <v>83</v>
      </c>
      <c r="AW2715" s="12" t="s">
        <v>34</v>
      </c>
      <c r="AX2715" s="12" t="s">
        <v>76</v>
      </c>
      <c r="AY2715" s="155" t="s">
        <v>191</v>
      </c>
    </row>
    <row r="2716" spans="2:65" s="12" customFormat="1">
      <c r="B2716" s="153"/>
      <c r="D2716" s="154" t="s">
        <v>205</v>
      </c>
      <c r="E2716" s="155" t="s">
        <v>1</v>
      </c>
      <c r="F2716" s="156" t="s">
        <v>471</v>
      </c>
      <c r="H2716" s="155" t="s">
        <v>1</v>
      </c>
      <c r="I2716" s="157"/>
      <c r="L2716" s="153"/>
      <c r="M2716" s="158"/>
      <c r="T2716" s="159"/>
      <c r="AT2716" s="155" t="s">
        <v>205</v>
      </c>
      <c r="AU2716" s="155" t="s">
        <v>85</v>
      </c>
      <c r="AV2716" s="12" t="s">
        <v>83</v>
      </c>
      <c r="AW2716" s="12" t="s">
        <v>34</v>
      </c>
      <c r="AX2716" s="12" t="s">
        <v>76</v>
      </c>
      <c r="AY2716" s="155" t="s">
        <v>191</v>
      </c>
    </row>
    <row r="2717" spans="2:65" s="12" customFormat="1">
      <c r="B2717" s="153"/>
      <c r="D2717" s="154" t="s">
        <v>205</v>
      </c>
      <c r="E2717" s="155" t="s">
        <v>1</v>
      </c>
      <c r="F2717" s="156" t="s">
        <v>208</v>
      </c>
      <c r="H2717" s="155" t="s">
        <v>1</v>
      </c>
      <c r="I2717" s="157"/>
      <c r="L2717" s="153"/>
      <c r="M2717" s="158"/>
      <c r="T2717" s="159"/>
      <c r="AT2717" s="155" t="s">
        <v>205</v>
      </c>
      <c r="AU2717" s="155" t="s">
        <v>85</v>
      </c>
      <c r="AV2717" s="12" t="s">
        <v>83</v>
      </c>
      <c r="AW2717" s="12" t="s">
        <v>34</v>
      </c>
      <c r="AX2717" s="12" t="s">
        <v>76</v>
      </c>
      <c r="AY2717" s="155" t="s">
        <v>191</v>
      </c>
    </row>
    <row r="2718" spans="2:65" s="13" customFormat="1">
      <c r="B2718" s="160"/>
      <c r="D2718" s="154" t="s">
        <v>205</v>
      </c>
      <c r="E2718" s="161" t="s">
        <v>1</v>
      </c>
      <c r="F2718" s="162" t="s">
        <v>2469</v>
      </c>
      <c r="H2718" s="163">
        <v>87.115350000000007</v>
      </c>
      <c r="I2718" s="164"/>
      <c r="L2718" s="160"/>
      <c r="M2718" s="165"/>
      <c r="T2718" s="166"/>
      <c r="AT2718" s="161" t="s">
        <v>205</v>
      </c>
      <c r="AU2718" s="161" t="s">
        <v>85</v>
      </c>
      <c r="AV2718" s="13" t="s">
        <v>85</v>
      </c>
      <c r="AW2718" s="13" t="s">
        <v>34</v>
      </c>
      <c r="AX2718" s="13" t="s">
        <v>76</v>
      </c>
      <c r="AY2718" s="161" t="s">
        <v>191</v>
      </c>
    </row>
    <row r="2719" spans="2:65" s="14" customFormat="1">
      <c r="B2719" s="167"/>
      <c r="D2719" s="154" t="s">
        <v>205</v>
      </c>
      <c r="E2719" s="168" t="s">
        <v>1</v>
      </c>
      <c r="F2719" s="169" t="s">
        <v>217</v>
      </c>
      <c r="H2719" s="170">
        <v>87.115350000000007</v>
      </c>
      <c r="I2719" s="171"/>
      <c r="L2719" s="167"/>
      <c r="M2719" s="172"/>
      <c r="T2719" s="173"/>
      <c r="AT2719" s="168" t="s">
        <v>205</v>
      </c>
      <c r="AU2719" s="168" t="s">
        <v>85</v>
      </c>
      <c r="AV2719" s="14" t="s">
        <v>200</v>
      </c>
      <c r="AW2719" s="14" t="s">
        <v>34</v>
      </c>
      <c r="AX2719" s="14" t="s">
        <v>83</v>
      </c>
      <c r="AY2719" s="168" t="s">
        <v>191</v>
      </c>
    </row>
    <row r="2720" spans="2:65" s="1" customFormat="1" ht="16.5" customHeight="1">
      <c r="B2720" s="32"/>
      <c r="C2720" s="181" t="s">
        <v>2470</v>
      </c>
      <c r="D2720" s="181" t="s">
        <v>388</v>
      </c>
      <c r="E2720" s="182" t="s">
        <v>2471</v>
      </c>
      <c r="F2720" s="183" t="s">
        <v>2456</v>
      </c>
      <c r="G2720" s="184" t="s">
        <v>289</v>
      </c>
      <c r="H2720" s="185">
        <v>100.18300000000001</v>
      </c>
      <c r="I2720" s="186"/>
      <c r="J2720" s="187">
        <f>ROUND(I2720*H2720,2)</f>
        <v>0</v>
      </c>
      <c r="K2720" s="183" t="s">
        <v>199</v>
      </c>
      <c r="L2720" s="188"/>
      <c r="M2720" s="189" t="s">
        <v>1</v>
      </c>
      <c r="N2720" s="190" t="s">
        <v>41</v>
      </c>
      <c r="P2720" s="145">
        <f>O2720*H2720</f>
        <v>0</v>
      </c>
      <c r="Q2720" s="145">
        <v>2.0000000000000002E-5</v>
      </c>
      <c r="R2720" s="145">
        <f>Q2720*H2720</f>
        <v>2.0036600000000004E-3</v>
      </c>
      <c r="S2720" s="145">
        <v>0</v>
      </c>
      <c r="T2720" s="146">
        <f>S2720*H2720</f>
        <v>0</v>
      </c>
      <c r="AR2720" s="147" t="s">
        <v>414</v>
      </c>
      <c r="AT2720" s="147" t="s">
        <v>388</v>
      </c>
      <c r="AU2720" s="147" t="s">
        <v>85</v>
      </c>
      <c r="AY2720" s="17" t="s">
        <v>191</v>
      </c>
      <c r="BE2720" s="148">
        <f>IF(N2720="základní",J2720,0)</f>
        <v>0</v>
      </c>
      <c r="BF2720" s="148">
        <f>IF(N2720="snížená",J2720,0)</f>
        <v>0</v>
      </c>
      <c r="BG2720" s="148">
        <f>IF(N2720="zákl. přenesená",J2720,0)</f>
        <v>0</v>
      </c>
      <c r="BH2720" s="148">
        <f>IF(N2720="sníž. přenesená",J2720,0)</f>
        <v>0</v>
      </c>
      <c r="BI2720" s="148">
        <f>IF(N2720="nulová",J2720,0)</f>
        <v>0</v>
      </c>
      <c r="BJ2720" s="17" t="s">
        <v>83</v>
      </c>
      <c r="BK2720" s="148">
        <f>ROUND(I2720*H2720,2)</f>
        <v>0</v>
      </c>
      <c r="BL2720" s="17" t="s">
        <v>224</v>
      </c>
      <c r="BM2720" s="147" t="s">
        <v>2472</v>
      </c>
    </row>
    <row r="2721" spans="2:65" s="13" customFormat="1">
      <c r="B2721" s="160"/>
      <c r="D2721" s="154" t="s">
        <v>205</v>
      </c>
      <c r="F2721" s="162" t="s">
        <v>2473</v>
      </c>
      <c r="H2721" s="163">
        <v>100.18300000000001</v>
      </c>
      <c r="I2721" s="164"/>
      <c r="L2721" s="160"/>
      <c r="M2721" s="165"/>
      <c r="T2721" s="166"/>
      <c r="AT2721" s="161" t="s">
        <v>205</v>
      </c>
      <c r="AU2721" s="161" t="s">
        <v>85</v>
      </c>
      <c r="AV2721" s="13" t="s">
        <v>85</v>
      </c>
      <c r="AW2721" s="13" t="s">
        <v>4</v>
      </c>
      <c r="AX2721" s="13" t="s">
        <v>83</v>
      </c>
      <c r="AY2721" s="161" t="s">
        <v>191</v>
      </c>
    </row>
    <row r="2722" spans="2:65" s="1" customFormat="1" ht="24" customHeight="1">
      <c r="B2722" s="32"/>
      <c r="C2722" s="181" t="s">
        <v>2474</v>
      </c>
      <c r="D2722" s="181" t="s">
        <v>388</v>
      </c>
      <c r="E2722" s="182" t="s">
        <v>2475</v>
      </c>
      <c r="F2722" s="183" t="s">
        <v>2476</v>
      </c>
      <c r="G2722" s="184" t="s">
        <v>403</v>
      </c>
      <c r="H2722" s="185">
        <v>150</v>
      </c>
      <c r="I2722" s="186"/>
      <c r="J2722" s="187">
        <f>ROUND(I2722*H2722,2)</f>
        <v>0</v>
      </c>
      <c r="K2722" s="183" t="s">
        <v>199</v>
      </c>
      <c r="L2722" s="188"/>
      <c r="M2722" s="189" t="s">
        <v>1</v>
      </c>
      <c r="N2722" s="190" t="s">
        <v>41</v>
      </c>
      <c r="P2722" s="145">
        <f>O2722*H2722</f>
        <v>0</v>
      </c>
      <c r="Q2722" s="145">
        <v>0</v>
      </c>
      <c r="R2722" s="145">
        <f>Q2722*H2722</f>
        <v>0</v>
      </c>
      <c r="S2722" s="145">
        <v>0</v>
      </c>
      <c r="T2722" s="146">
        <f>S2722*H2722</f>
        <v>0</v>
      </c>
      <c r="AR2722" s="147" t="s">
        <v>414</v>
      </c>
      <c r="AT2722" s="147" t="s">
        <v>388</v>
      </c>
      <c r="AU2722" s="147" t="s">
        <v>85</v>
      </c>
      <c r="AY2722" s="17" t="s">
        <v>191</v>
      </c>
      <c r="BE2722" s="148">
        <f>IF(N2722="základní",J2722,0)</f>
        <v>0</v>
      </c>
      <c r="BF2722" s="148">
        <f>IF(N2722="snížená",J2722,0)</f>
        <v>0</v>
      </c>
      <c r="BG2722" s="148">
        <f>IF(N2722="zákl. přenesená",J2722,0)</f>
        <v>0</v>
      </c>
      <c r="BH2722" s="148">
        <f>IF(N2722="sníž. přenesená",J2722,0)</f>
        <v>0</v>
      </c>
      <c r="BI2722" s="148">
        <f>IF(N2722="nulová",J2722,0)</f>
        <v>0</v>
      </c>
      <c r="BJ2722" s="17" t="s">
        <v>83</v>
      </c>
      <c r="BK2722" s="148">
        <f>ROUND(I2722*H2722,2)</f>
        <v>0</v>
      </c>
      <c r="BL2722" s="17" t="s">
        <v>224</v>
      </c>
      <c r="BM2722" s="147" t="s">
        <v>2477</v>
      </c>
    </row>
    <row r="2723" spans="2:65" s="1" customFormat="1" ht="48" customHeight="1">
      <c r="B2723" s="32"/>
      <c r="C2723" s="136" t="s">
        <v>2478</v>
      </c>
      <c r="D2723" s="136" t="s">
        <v>195</v>
      </c>
      <c r="E2723" s="137" t="s">
        <v>2479</v>
      </c>
      <c r="F2723" s="138" t="s">
        <v>2480</v>
      </c>
      <c r="G2723" s="139" t="s">
        <v>289</v>
      </c>
      <c r="H2723" s="140">
        <v>325.065</v>
      </c>
      <c r="I2723" s="141"/>
      <c r="J2723" s="142">
        <f>ROUND(I2723*H2723,2)</f>
        <v>0</v>
      </c>
      <c r="K2723" s="138" t="s">
        <v>1</v>
      </c>
      <c r="L2723" s="32"/>
      <c r="M2723" s="143" t="s">
        <v>1</v>
      </c>
      <c r="N2723" s="144" t="s">
        <v>41</v>
      </c>
      <c r="P2723" s="145">
        <f>O2723*H2723</f>
        <v>0</v>
      </c>
      <c r="Q2723" s="145">
        <v>2.9E-4</v>
      </c>
      <c r="R2723" s="145">
        <f>Q2723*H2723</f>
        <v>9.4268850000000001E-2</v>
      </c>
      <c r="S2723" s="145">
        <v>0</v>
      </c>
      <c r="T2723" s="146">
        <f>S2723*H2723</f>
        <v>0</v>
      </c>
      <c r="AR2723" s="147" t="s">
        <v>224</v>
      </c>
      <c r="AT2723" s="147" t="s">
        <v>195</v>
      </c>
      <c r="AU2723" s="147" t="s">
        <v>85</v>
      </c>
      <c r="AY2723" s="17" t="s">
        <v>191</v>
      </c>
      <c r="BE2723" s="148">
        <f>IF(N2723="základní",J2723,0)</f>
        <v>0</v>
      </c>
      <c r="BF2723" s="148">
        <f>IF(N2723="snížená",J2723,0)</f>
        <v>0</v>
      </c>
      <c r="BG2723" s="148">
        <f>IF(N2723="zákl. přenesená",J2723,0)</f>
        <v>0</v>
      </c>
      <c r="BH2723" s="148">
        <f>IF(N2723="sníž. přenesená",J2723,0)</f>
        <v>0</v>
      </c>
      <c r="BI2723" s="148">
        <f>IF(N2723="nulová",J2723,0)</f>
        <v>0</v>
      </c>
      <c r="BJ2723" s="17" t="s">
        <v>83</v>
      </c>
      <c r="BK2723" s="148">
        <f>ROUND(I2723*H2723,2)</f>
        <v>0</v>
      </c>
      <c r="BL2723" s="17" t="s">
        <v>224</v>
      </c>
      <c r="BM2723" s="147" t="s">
        <v>2481</v>
      </c>
    </row>
    <row r="2724" spans="2:65" s="12" customFormat="1">
      <c r="B2724" s="153"/>
      <c r="D2724" s="154" t="s">
        <v>205</v>
      </c>
      <c r="E2724" s="155" t="s">
        <v>1</v>
      </c>
      <c r="F2724" s="156" t="s">
        <v>470</v>
      </c>
      <c r="H2724" s="155" t="s">
        <v>1</v>
      </c>
      <c r="I2724" s="157"/>
      <c r="L2724" s="153"/>
      <c r="M2724" s="158"/>
      <c r="T2724" s="159"/>
      <c r="AT2724" s="155" t="s">
        <v>205</v>
      </c>
      <c r="AU2724" s="155" t="s">
        <v>85</v>
      </c>
      <c r="AV2724" s="12" t="s">
        <v>83</v>
      </c>
      <c r="AW2724" s="12" t="s">
        <v>34</v>
      </c>
      <c r="AX2724" s="12" t="s">
        <v>76</v>
      </c>
      <c r="AY2724" s="155" t="s">
        <v>191</v>
      </c>
    </row>
    <row r="2725" spans="2:65" s="12" customFormat="1">
      <c r="B2725" s="153"/>
      <c r="D2725" s="154" t="s">
        <v>205</v>
      </c>
      <c r="E2725" s="155" t="s">
        <v>1</v>
      </c>
      <c r="F2725" s="156" t="s">
        <v>471</v>
      </c>
      <c r="H2725" s="155" t="s">
        <v>1</v>
      </c>
      <c r="I2725" s="157"/>
      <c r="L2725" s="153"/>
      <c r="M2725" s="158"/>
      <c r="T2725" s="159"/>
      <c r="AT2725" s="155" t="s">
        <v>205</v>
      </c>
      <c r="AU2725" s="155" t="s">
        <v>85</v>
      </c>
      <c r="AV2725" s="12" t="s">
        <v>83</v>
      </c>
      <c r="AW2725" s="12" t="s">
        <v>34</v>
      </c>
      <c r="AX2725" s="12" t="s">
        <v>76</v>
      </c>
      <c r="AY2725" s="155" t="s">
        <v>191</v>
      </c>
    </row>
    <row r="2726" spans="2:65" s="12" customFormat="1">
      <c r="B2726" s="153"/>
      <c r="D2726" s="154" t="s">
        <v>205</v>
      </c>
      <c r="E2726" s="155" t="s">
        <v>1</v>
      </c>
      <c r="F2726" s="156" t="s">
        <v>208</v>
      </c>
      <c r="H2726" s="155" t="s">
        <v>1</v>
      </c>
      <c r="I2726" s="157"/>
      <c r="L2726" s="153"/>
      <c r="M2726" s="158"/>
      <c r="T2726" s="159"/>
      <c r="AT2726" s="155" t="s">
        <v>205</v>
      </c>
      <c r="AU2726" s="155" t="s">
        <v>85</v>
      </c>
      <c r="AV2726" s="12" t="s">
        <v>83</v>
      </c>
      <c r="AW2726" s="12" t="s">
        <v>34</v>
      </c>
      <c r="AX2726" s="12" t="s">
        <v>76</v>
      </c>
      <c r="AY2726" s="155" t="s">
        <v>191</v>
      </c>
    </row>
    <row r="2727" spans="2:65" s="12" customFormat="1">
      <c r="B2727" s="153"/>
      <c r="D2727" s="154" t="s">
        <v>205</v>
      </c>
      <c r="E2727" s="155" t="s">
        <v>1</v>
      </c>
      <c r="F2727" s="156" t="s">
        <v>2482</v>
      </c>
      <c r="H2727" s="155" t="s">
        <v>1</v>
      </c>
      <c r="I2727" s="157"/>
      <c r="L2727" s="153"/>
      <c r="M2727" s="158"/>
      <c r="T2727" s="159"/>
      <c r="AT2727" s="155" t="s">
        <v>205</v>
      </c>
      <c r="AU2727" s="155" t="s">
        <v>85</v>
      </c>
      <c r="AV2727" s="12" t="s">
        <v>83</v>
      </c>
      <c r="AW2727" s="12" t="s">
        <v>34</v>
      </c>
      <c r="AX2727" s="12" t="s">
        <v>76</v>
      </c>
      <c r="AY2727" s="155" t="s">
        <v>191</v>
      </c>
    </row>
    <row r="2728" spans="2:65" s="13" customFormat="1">
      <c r="B2728" s="160"/>
      <c r="D2728" s="154" t="s">
        <v>205</v>
      </c>
      <c r="E2728" s="161" t="s">
        <v>1</v>
      </c>
      <c r="F2728" s="162" t="s">
        <v>2483</v>
      </c>
      <c r="H2728" s="163">
        <v>27.81</v>
      </c>
      <c r="I2728" s="164"/>
      <c r="L2728" s="160"/>
      <c r="M2728" s="165"/>
      <c r="T2728" s="166"/>
      <c r="AT2728" s="161" t="s">
        <v>205</v>
      </c>
      <c r="AU2728" s="161" t="s">
        <v>85</v>
      </c>
      <c r="AV2728" s="13" t="s">
        <v>85</v>
      </c>
      <c r="AW2728" s="13" t="s">
        <v>34</v>
      </c>
      <c r="AX2728" s="13" t="s">
        <v>76</v>
      </c>
      <c r="AY2728" s="161" t="s">
        <v>191</v>
      </c>
    </row>
    <row r="2729" spans="2:65" s="13" customFormat="1">
      <c r="B2729" s="160"/>
      <c r="D2729" s="154" t="s">
        <v>205</v>
      </c>
      <c r="E2729" s="161" t="s">
        <v>1</v>
      </c>
      <c r="F2729" s="162" t="s">
        <v>2484</v>
      </c>
      <c r="H2729" s="163">
        <v>51.21</v>
      </c>
      <c r="I2729" s="164"/>
      <c r="L2729" s="160"/>
      <c r="M2729" s="165"/>
      <c r="T2729" s="166"/>
      <c r="AT2729" s="161" t="s">
        <v>205</v>
      </c>
      <c r="AU2729" s="161" t="s">
        <v>85</v>
      </c>
      <c r="AV2729" s="13" t="s">
        <v>85</v>
      </c>
      <c r="AW2729" s="13" t="s">
        <v>34</v>
      </c>
      <c r="AX2729" s="13" t="s">
        <v>76</v>
      </c>
      <c r="AY2729" s="161" t="s">
        <v>191</v>
      </c>
    </row>
    <row r="2730" spans="2:65" s="13" customFormat="1">
      <c r="B2730" s="160"/>
      <c r="D2730" s="154" t="s">
        <v>205</v>
      </c>
      <c r="E2730" s="161" t="s">
        <v>1</v>
      </c>
      <c r="F2730" s="162" t="s">
        <v>2485</v>
      </c>
      <c r="H2730" s="163">
        <v>36.999499999999998</v>
      </c>
      <c r="I2730" s="164"/>
      <c r="L2730" s="160"/>
      <c r="M2730" s="165"/>
      <c r="T2730" s="166"/>
      <c r="AT2730" s="161" t="s">
        <v>205</v>
      </c>
      <c r="AU2730" s="161" t="s">
        <v>85</v>
      </c>
      <c r="AV2730" s="13" t="s">
        <v>85</v>
      </c>
      <c r="AW2730" s="13" t="s">
        <v>34</v>
      </c>
      <c r="AX2730" s="13" t="s">
        <v>76</v>
      </c>
      <c r="AY2730" s="161" t="s">
        <v>191</v>
      </c>
    </row>
    <row r="2731" spans="2:65" s="13" customFormat="1">
      <c r="B2731" s="160"/>
      <c r="D2731" s="154" t="s">
        <v>205</v>
      </c>
      <c r="E2731" s="161" t="s">
        <v>1</v>
      </c>
      <c r="F2731" s="162" t="s">
        <v>2486</v>
      </c>
      <c r="H2731" s="163">
        <v>209.04499999999999</v>
      </c>
      <c r="I2731" s="164"/>
      <c r="L2731" s="160"/>
      <c r="M2731" s="165"/>
      <c r="T2731" s="166"/>
      <c r="AT2731" s="161" t="s">
        <v>205</v>
      </c>
      <c r="AU2731" s="161" t="s">
        <v>85</v>
      </c>
      <c r="AV2731" s="13" t="s">
        <v>85</v>
      </c>
      <c r="AW2731" s="13" t="s">
        <v>34</v>
      </c>
      <c r="AX2731" s="13" t="s">
        <v>76</v>
      </c>
      <c r="AY2731" s="161" t="s">
        <v>191</v>
      </c>
    </row>
    <row r="2732" spans="2:65" s="14" customFormat="1">
      <c r="B2732" s="167"/>
      <c r="D2732" s="154" t="s">
        <v>205</v>
      </c>
      <c r="E2732" s="168" t="s">
        <v>1</v>
      </c>
      <c r="F2732" s="169" t="s">
        <v>217</v>
      </c>
      <c r="H2732" s="170">
        <v>325.06450000000001</v>
      </c>
      <c r="I2732" s="171"/>
      <c r="L2732" s="167"/>
      <c r="M2732" s="172"/>
      <c r="T2732" s="173"/>
      <c r="AT2732" s="168" t="s">
        <v>205</v>
      </c>
      <c r="AU2732" s="168" t="s">
        <v>85</v>
      </c>
      <c r="AV2732" s="14" t="s">
        <v>200</v>
      </c>
      <c r="AW2732" s="14" t="s">
        <v>34</v>
      </c>
      <c r="AX2732" s="14" t="s">
        <v>83</v>
      </c>
      <c r="AY2732" s="168" t="s">
        <v>191</v>
      </c>
    </row>
    <row r="2733" spans="2:65" s="1" customFormat="1" ht="60" customHeight="1">
      <c r="B2733" s="32"/>
      <c r="C2733" s="136" t="s">
        <v>2487</v>
      </c>
      <c r="D2733" s="136" t="s">
        <v>195</v>
      </c>
      <c r="E2733" s="137" t="s">
        <v>2488</v>
      </c>
      <c r="F2733" s="138" t="s">
        <v>2489</v>
      </c>
      <c r="G2733" s="139" t="s">
        <v>289</v>
      </c>
      <c r="H2733" s="140">
        <v>154.148</v>
      </c>
      <c r="I2733" s="141"/>
      <c r="J2733" s="142">
        <f>ROUND(I2733*H2733,2)</f>
        <v>0</v>
      </c>
      <c r="K2733" s="138" t="s">
        <v>1</v>
      </c>
      <c r="L2733" s="32"/>
      <c r="M2733" s="143" t="s">
        <v>1</v>
      </c>
      <c r="N2733" s="144" t="s">
        <v>41</v>
      </c>
      <c r="P2733" s="145">
        <f>O2733*H2733</f>
        <v>0</v>
      </c>
      <c r="Q2733" s="145">
        <v>0</v>
      </c>
      <c r="R2733" s="145">
        <f>Q2733*H2733</f>
        <v>0</v>
      </c>
      <c r="S2733" s="145">
        <v>0</v>
      </c>
      <c r="T2733" s="146">
        <f>S2733*H2733</f>
        <v>0</v>
      </c>
      <c r="AR2733" s="147" t="s">
        <v>224</v>
      </c>
      <c r="AT2733" s="147" t="s">
        <v>195</v>
      </c>
      <c r="AU2733" s="147" t="s">
        <v>85</v>
      </c>
      <c r="AY2733" s="17" t="s">
        <v>191</v>
      </c>
      <c r="BE2733" s="148">
        <f>IF(N2733="základní",J2733,0)</f>
        <v>0</v>
      </c>
      <c r="BF2733" s="148">
        <f>IF(N2733="snížená",J2733,0)</f>
        <v>0</v>
      </c>
      <c r="BG2733" s="148">
        <f>IF(N2733="zákl. přenesená",J2733,0)</f>
        <v>0</v>
      </c>
      <c r="BH2733" s="148">
        <f>IF(N2733="sníž. přenesená",J2733,0)</f>
        <v>0</v>
      </c>
      <c r="BI2733" s="148">
        <f>IF(N2733="nulová",J2733,0)</f>
        <v>0</v>
      </c>
      <c r="BJ2733" s="17" t="s">
        <v>83</v>
      </c>
      <c r="BK2733" s="148">
        <f>ROUND(I2733*H2733,2)</f>
        <v>0</v>
      </c>
      <c r="BL2733" s="17" t="s">
        <v>224</v>
      </c>
      <c r="BM2733" s="147" t="s">
        <v>2490</v>
      </c>
    </row>
    <row r="2734" spans="2:65" s="12" customFormat="1">
      <c r="B2734" s="153"/>
      <c r="D2734" s="154" t="s">
        <v>205</v>
      </c>
      <c r="E2734" s="155" t="s">
        <v>1</v>
      </c>
      <c r="F2734" s="156" t="s">
        <v>2491</v>
      </c>
      <c r="H2734" s="155" t="s">
        <v>1</v>
      </c>
      <c r="I2734" s="157"/>
      <c r="L2734" s="153"/>
      <c r="M2734" s="158"/>
      <c r="T2734" s="159"/>
      <c r="AT2734" s="155" t="s">
        <v>205</v>
      </c>
      <c r="AU2734" s="155" t="s">
        <v>85</v>
      </c>
      <c r="AV2734" s="12" t="s">
        <v>83</v>
      </c>
      <c r="AW2734" s="12" t="s">
        <v>34</v>
      </c>
      <c r="AX2734" s="12" t="s">
        <v>76</v>
      </c>
      <c r="AY2734" s="155" t="s">
        <v>191</v>
      </c>
    </row>
    <row r="2735" spans="2:65" s="12" customFormat="1">
      <c r="B2735" s="153"/>
      <c r="D2735" s="154" t="s">
        <v>205</v>
      </c>
      <c r="E2735" s="155" t="s">
        <v>1</v>
      </c>
      <c r="F2735" s="156" t="s">
        <v>471</v>
      </c>
      <c r="H2735" s="155" t="s">
        <v>1</v>
      </c>
      <c r="I2735" s="157"/>
      <c r="L2735" s="153"/>
      <c r="M2735" s="158"/>
      <c r="T2735" s="159"/>
      <c r="AT2735" s="155" t="s">
        <v>205</v>
      </c>
      <c r="AU2735" s="155" t="s">
        <v>85</v>
      </c>
      <c r="AV2735" s="12" t="s">
        <v>83</v>
      </c>
      <c r="AW2735" s="12" t="s">
        <v>34</v>
      </c>
      <c r="AX2735" s="12" t="s">
        <v>76</v>
      </c>
      <c r="AY2735" s="155" t="s">
        <v>191</v>
      </c>
    </row>
    <row r="2736" spans="2:65" s="12" customFormat="1">
      <c r="B2736" s="153"/>
      <c r="D2736" s="154" t="s">
        <v>205</v>
      </c>
      <c r="E2736" s="155" t="s">
        <v>1</v>
      </c>
      <c r="F2736" s="156" t="s">
        <v>208</v>
      </c>
      <c r="H2736" s="155" t="s">
        <v>1</v>
      </c>
      <c r="I2736" s="157"/>
      <c r="L2736" s="153"/>
      <c r="M2736" s="158"/>
      <c r="T2736" s="159"/>
      <c r="AT2736" s="155" t="s">
        <v>205</v>
      </c>
      <c r="AU2736" s="155" t="s">
        <v>85</v>
      </c>
      <c r="AV2736" s="12" t="s">
        <v>83</v>
      </c>
      <c r="AW2736" s="12" t="s">
        <v>34</v>
      </c>
      <c r="AX2736" s="12" t="s">
        <v>76</v>
      </c>
      <c r="AY2736" s="155" t="s">
        <v>191</v>
      </c>
    </row>
    <row r="2737" spans="2:65" s="13" customFormat="1">
      <c r="B2737" s="160"/>
      <c r="D2737" s="154" t="s">
        <v>205</v>
      </c>
      <c r="E2737" s="161" t="s">
        <v>1</v>
      </c>
      <c r="F2737" s="162" t="s">
        <v>2492</v>
      </c>
      <c r="H2737" s="163">
        <v>83.84</v>
      </c>
      <c r="I2737" s="164"/>
      <c r="L2737" s="160"/>
      <c r="M2737" s="165"/>
      <c r="T2737" s="166"/>
      <c r="AT2737" s="161" t="s">
        <v>205</v>
      </c>
      <c r="AU2737" s="161" t="s">
        <v>85</v>
      </c>
      <c r="AV2737" s="13" t="s">
        <v>85</v>
      </c>
      <c r="AW2737" s="13" t="s">
        <v>34</v>
      </c>
      <c r="AX2737" s="13" t="s">
        <v>76</v>
      </c>
      <c r="AY2737" s="161" t="s">
        <v>191</v>
      </c>
    </row>
    <row r="2738" spans="2:65" s="13" customFormat="1">
      <c r="B2738" s="160"/>
      <c r="D2738" s="154" t="s">
        <v>205</v>
      </c>
      <c r="E2738" s="161" t="s">
        <v>1</v>
      </c>
      <c r="F2738" s="162" t="s">
        <v>2493</v>
      </c>
      <c r="H2738" s="163">
        <v>34.554000000000002</v>
      </c>
      <c r="I2738" s="164"/>
      <c r="L2738" s="160"/>
      <c r="M2738" s="165"/>
      <c r="T2738" s="166"/>
      <c r="AT2738" s="161" t="s">
        <v>205</v>
      </c>
      <c r="AU2738" s="161" t="s">
        <v>85</v>
      </c>
      <c r="AV2738" s="13" t="s">
        <v>85</v>
      </c>
      <c r="AW2738" s="13" t="s">
        <v>34</v>
      </c>
      <c r="AX2738" s="13" t="s">
        <v>76</v>
      </c>
      <c r="AY2738" s="161" t="s">
        <v>191</v>
      </c>
    </row>
    <row r="2739" spans="2:65" s="13" customFormat="1">
      <c r="B2739" s="160"/>
      <c r="D2739" s="154" t="s">
        <v>205</v>
      </c>
      <c r="E2739" s="161" t="s">
        <v>1</v>
      </c>
      <c r="F2739" s="162" t="s">
        <v>2494</v>
      </c>
      <c r="H2739" s="163">
        <v>35.753999999999998</v>
      </c>
      <c r="I2739" s="164"/>
      <c r="L2739" s="160"/>
      <c r="M2739" s="165"/>
      <c r="T2739" s="166"/>
      <c r="AT2739" s="161" t="s">
        <v>205</v>
      </c>
      <c r="AU2739" s="161" t="s">
        <v>85</v>
      </c>
      <c r="AV2739" s="13" t="s">
        <v>85</v>
      </c>
      <c r="AW2739" s="13" t="s">
        <v>34</v>
      </c>
      <c r="AX2739" s="13" t="s">
        <v>76</v>
      </c>
      <c r="AY2739" s="161" t="s">
        <v>191</v>
      </c>
    </row>
    <row r="2740" spans="2:65" s="14" customFormat="1">
      <c r="B2740" s="167"/>
      <c r="D2740" s="154" t="s">
        <v>205</v>
      </c>
      <c r="E2740" s="168" t="s">
        <v>1</v>
      </c>
      <c r="F2740" s="169" t="s">
        <v>217</v>
      </c>
      <c r="H2740" s="170">
        <v>154.148</v>
      </c>
      <c r="I2740" s="171"/>
      <c r="L2740" s="167"/>
      <c r="M2740" s="172"/>
      <c r="T2740" s="173"/>
      <c r="AT2740" s="168" t="s">
        <v>205</v>
      </c>
      <c r="AU2740" s="168" t="s">
        <v>85</v>
      </c>
      <c r="AV2740" s="14" t="s">
        <v>200</v>
      </c>
      <c r="AW2740" s="14" t="s">
        <v>34</v>
      </c>
      <c r="AX2740" s="14" t="s">
        <v>83</v>
      </c>
      <c r="AY2740" s="168" t="s">
        <v>191</v>
      </c>
    </row>
    <row r="2741" spans="2:65" s="1" customFormat="1" ht="26.45" customHeight="1">
      <c r="B2741" s="32"/>
      <c r="C2741" s="136" t="s">
        <v>2495</v>
      </c>
      <c r="D2741" s="136" t="s">
        <v>195</v>
      </c>
      <c r="E2741" s="137" t="s">
        <v>2496</v>
      </c>
      <c r="F2741" s="138" t="s">
        <v>2497</v>
      </c>
      <c r="G2741" s="139" t="s">
        <v>289</v>
      </c>
      <c r="H2741" s="140">
        <v>101.556</v>
      </c>
      <c r="I2741" s="141"/>
      <c r="J2741" s="142">
        <f>ROUND(I2741*H2741,2)</f>
        <v>0</v>
      </c>
      <c r="K2741" s="138" t="s">
        <v>1</v>
      </c>
      <c r="L2741" s="32"/>
      <c r="M2741" s="143" t="s">
        <v>1</v>
      </c>
      <c r="N2741" s="144" t="s">
        <v>41</v>
      </c>
      <c r="P2741" s="145">
        <f>O2741*H2741</f>
        <v>0</v>
      </c>
      <c r="Q2741" s="145">
        <v>2.9E-4</v>
      </c>
      <c r="R2741" s="145">
        <f>Q2741*H2741</f>
        <v>2.945124E-2</v>
      </c>
      <c r="S2741" s="145">
        <v>0</v>
      </c>
      <c r="T2741" s="146">
        <f>S2741*H2741</f>
        <v>0</v>
      </c>
      <c r="AR2741" s="147" t="s">
        <v>224</v>
      </c>
      <c r="AT2741" s="147" t="s">
        <v>195</v>
      </c>
      <c r="AU2741" s="147" t="s">
        <v>85</v>
      </c>
      <c r="AY2741" s="17" t="s">
        <v>191</v>
      </c>
      <c r="BE2741" s="148">
        <f>IF(N2741="základní",J2741,0)</f>
        <v>0</v>
      </c>
      <c r="BF2741" s="148">
        <f>IF(N2741="snížená",J2741,0)</f>
        <v>0</v>
      </c>
      <c r="BG2741" s="148">
        <f>IF(N2741="zákl. přenesená",J2741,0)</f>
        <v>0</v>
      </c>
      <c r="BH2741" s="148">
        <f>IF(N2741="sníž. přenesená",J2741,0)</f>
        <v>0</v>
      </c>
      <c r="BI2741" s="148">
        <f>IF(N2741="nulová",J2741,0)</f>
        <v>0</v>
      </c>
      <c r="BJ2741" s="17" t="s">
        <v>83</v>
      </c>
      <c r="BK2741" s="148">
        <f>ROUND(I2741*H2741,2)</f>
        <v>0</v>
      </c>
      <c r="BL2741" s="17" t="s">
        <v>224</v>
      </c>
      <c r="BM2741" s="147" t="s">
        <v>2498</v>
      </c>
    </row>
    <row r="2742" spans="2:65" s="12" customFormat="1">
      <c r="B2742" s="153"/>
      <c r="D2742" s="154" t="s">
        <v>205</v>
      </c>
      <c r="E2742" s="155" t="s">
        <v>1</v>
      </c>
      <c r="F2742" s="156" t="s">
        <v>470</v>
      </c>
      <c r="H2742" s="155" t="s">
        <v>1</v>
      </c>
      <c r="I2742" s="157"/>
      <c r="L2742" s="153"/>
      <c r="M2742" s="158"/>
      <c r="T2742" s="159"/>
      <c r="AT2742" s="155" t="s">
        <v>205</v>
      </c>
      <c r="AU2742" s="155" t="s">
        <v>85</v>
      </c>
      <c r="AV2742" s="12" t="s">
        <v>83</v>
      </c>
      <c r="AW2742" s="12" t="s">
        <v>34</v>
      </c>
      <c r="AX2742" s="12" t="s">
        <v>76</v>
      </c>
      <c r="AY2742" s="155" t="s">
        <v>191</v>
      </c>
    </row>
    <row r="2743" spans="2:65" s="12" customFormat="1">
      <c r="B2743" s="153"/>
      <c r="D2743" s="154" t="s">
        <v>205</v>
      </c>
      <c r="E2743" s="155" t="s">
        <v>1</v>
      </c>
      <c r="F2743" s="156" t="s">
        <v>471</v>
      </c>
      <c r="H2743" s="155" t="s">
        <v>1</v>
      </c>
      <c r="I2743" s="157"/>
      <c r="L2743" s="153"/>
      <c r="M2743" s="158"/>
      <c r="T2743" s="159"/>
      <c r="AT2743" s="155" t="s">
        <v>205</v>
      </c>
      <c r="AU2743" s="155" t="s">
        <v>85</v>
      </c>
      <c r="AV2743" s="12" t="s">
        <v>83</v>
      </c>
      <c r="AW2743" s="12" t="s">
        <v>34</v>
      </c>
      <c r="AX2743" s="12" t="s">
        <v>76</v>
      </c>
      <c r="AY2743" s="155" t="s">
        <v>191</v>
      </c>
    </row>
    <row r="2744" spans="2:65" s="12" customFormat="1">
      <c r="B2744" s="153"/>
      <c r="D2744" s="154" t="s">
        <v>205</v>
      </c>
      <c r="E2744" s="155" t="s">
        <v>1</v>
      </c>
      <c r="F2744" s="156" t="s">
        <v>208</v>
      </c>
      <c r="H2744" s="155" t="s">
        <v>1</v>
      </c>
      <c r="I2744" s="157"/>
      <c r="L2744" s="153"/>
      <c r="M2744" s="158"/>
      <c r="T2744" s="159"/>
      <c r="AT2744" s="155" t="s">
        <v>205</v>
      </c>
      <c r="AU2744" s="155" t="s">
        <v>85</v>
      </c>
      <c r="AV2744" s="12" t="s">
        <v>83</v>
      </c>
      <c r="AW2744" s="12" t="s">
        <v>34</v>
      </c>
      <c r="AX2744" s="12" t="s">
        <v>76</v>
      </c>
      <c r="AY2744" s="155" t="s">
        <v>191</v>
      </c>
    </row>
    <row r="2745" spans="2:65" s="12" customFormat="1">
      <c r="B2745" s="153"/>
      <c r="D2745" s="154" t="s">
        <v>205</v>
      </c>
      <c r="E2745" s="155" t="s">
        <v>1</v>
      </c>
      <c r="F2745" s="156" t="s">
        <v>2499</v>
      </c>
      <c r="H2745" s="155" t="s">
        <v>1</v>
      </c>
      <c r="I2745" s="157"/>
      <c r="L2745" s="153"/>
      <c r="M2745" s="158"/>
      <c r="T2745" s="159"/>
      <c r="AT2745" s="155" t="s">
        <v>205</v>
      </c>
      <c r="AU2745" s="155" t="s">
        <v>85</v>
      </c>
      <c r="AV2745" s="12" t="s">
        <v>83</v>
      </c>
      <c r="AW2745" s="12" t="s">
        <v>34</v>
      </c>
      <c r="AX2745" s="12" t="s">
        <v>76</v>
      </c>
      <c r="AY2745" s="155" t="s">
        <v>191</v>
      </c>
    </row>
    <row r="2746" spans="2:65" s="12" customFormat="1">
      <c r="B2746" s="153"/>
      <c r="D2746" s="154" t="s">
        <v>205</v>
      </c>
      <c r="E2746" s="155" t="s">
        <v>1</v>
      </c>
      <c r="F2746" s="156" t="s">
        <v>2500</v>
      </c>
      <c r="H2746" s="155" t="s">
        <v>1</v>
      </c>
      <c r="I2746" s="157"/>
      <c r="L2746" s="153"/>
      <c r="M2746" s="158"/>
      <c r="T2746" s="159"/>
      <c r="AT2746" s="155" t="s">
        <v>205</v>
      </c>
      <c r="AU2746" s="155" t="s">
        <v>85</v>
      </c>
      <c r="AV2746" s="12" t="s">
        <v>83</v>
      </c>
      <c r="AW2746" s="12" t="s">
        <v>34</v>
      </c>
      <c r="AX2746" s="12" t="s">
        <v>76</v>
      </c>
      <c r="AY2746" s="155" t="s">
        <v>191</v>
      </c>
    </row>
    <row r="2747" spans="2:65" s="12" customFormat="1">
      <c r="B2747" s="153"/>
      <c r="D2747" s="154" t="s">
        <v>205</v>
      </c>
      <c r="E2747" s="155" t="s">
        <v>1</v>
      </c>
      <c r="F2747" s="156" t="s">
        <v>2501</v>
      </c>
      <c r="H2747" s="155" t="s">
        <v>1</v>
      </c>
      <c r="I2747" s="157"/>
      <c r="L2747" s="153"/>
      <c r="M2747" s="158"/>
      <c r="T2747" s="159"/>
      <c r="AT2747" s="155" t="s">
        <v>205</v>
      </c>
      <c r="AU2747" s="155" t="s">
        <v>85</v>
      </c>
      <c r="AV2747" s="12" t="s">
        <v>83</v>
      </c>
      <c r="AW2747" s="12" t="s">
        <v>34</v>
      </c>
      <c r="AX2747" s="12" t="s">
        <v>76</v>
      </c>
      <c r="AY2747" s="155" t="s">
        <v>191</v>
      </c>
    </row>
    <row r="2748" spans="2:65" s="12" customFormat="1">
      <c r="B2748" s="153"/>
      <c r="D2748" s="154" t="s">
        <v>205</v>
      </c>
      <c r="E2748" s="155" t="s">
        <v>1</v>
      </c>
      <c r="F2748" s="156" t="s">
        <v>2502</v>
      </c>
      <c r="H2748" s="155" t="s">
        <v>1</v>
      </c>
      <c r="I2748" s="157"/>
      <c r="L2748" s="153"/>
      <c r="M2748" s="158"/>
      <c r="T2748" s="159"/>
      <c r="AT2748" s="155" t="s">
        <v>205</v>
      </c>
      <c r="AU2748" s="155" t="s">
        <v>85</v>
      </c>
      <c r="AV2748" s="12" t="s">
        <v>83</v>
      </c>
      <c r="AW2748" s="12" t="s">
        <v>34</v>
      </c>
      <c r="AX2748" s="12" t="s">
        <v>76</v>
      </c>
      <c r="AY2748" s="155" t="s">
        <v>191</v>
      </c>
    </row>
    <row r="2749" spans="2:65" s="12" customFormat="1">
      <c r="B2749" s="153"/>
      <c r="D2749" s="154" t="s">
        <v>205</v>
      </c>
      <c r="E2749" s="155" t="s">
        <v>1</v>
      </c>
      <c r="F2749" s="156" t="s">
        <v>2503</v>
      </c>
      <c r="H2749" s="155" t="s">
        <v>1</v>
      </c>
      <c r="I2749" s="157"/>
      <c r="L2749" s="153"/>
      <c r="M2749" s="158"/>
      <c r="T2749" s="159"/>
      <c r="AT2749" s="155" t="s">
        <v>205</v>
      </c>
      <c r="AU2749" s="155" t="s">
        <v>85</v>
      </c>
      <c r="AV2749" s="12" t="s">
        <v>83</v>
      </c>
      <c r="AW2749" s="12" t="s">
        <v>34</v>
      </c>
      <c r="AX2749" s="12" t="s">
        <v>76</v>
      </c>
      <c r="AY2749" s="155" t="s">
        <v>191</v>
      </c>
    </row>
    <row r="2750" spans="2:65" s="12" customFormat="1">
      <c r="B2750" s="153"/>
      <c r="D2750" s="154" t="s">
        <v>205</v>
      </c>
      <c r="E2750" s="155" t="s">
        <v>1</v>
      </c>
      <c r="F2750" s="156" t="s">
        <v>2504</v>
      </c>
      <c r="H2750" s="155" t="s">
        <v>1</v>
      </c>
      <c r="I2750" s="157"/>
      <c r="L2750" s="153"/>
      <c r="M2750" s="158"/>
      <c r="T2750" s="159"/>
      <c r="AT2750" s="155" t="s">
        <v>205</v>
      </c>
      <c r="AU2750" s="155" t="s">
        <v>85</v>
      </c>
      <c r="AV2750" s="12" t="s">
        <v>83</v>
      </c>
      <c r="AW2750" s="12" t="s">
        <v>34</v>
      </c>
      <c r="AX2750" s="12" t="s">
        <v>76</v>
      </c>
      <c r="AY2750" s="155" t="s">
        <v>191</v>
      </c>
    </row>
    <row r="2751" spans="2:65" s="12" customFormat="1">
      <c r="B2751" s="153"/>
      <c r="D2751" s="154" t="s">
        <v>205</v>
      </c>
      <c r="E2751" s="155" t="s">
        <v>1</v>
      </c>
      <c r="F2751" s="156" t="s">
        <v>208</v>
      </c>
      <c r="H2751" s="155" t="s">
        <v>1</v>
      </c>
      <c r="I2751" s="157"/>
      <c r="L2751" s="153"/>
      <c r="M2751" s="158"/>
      <c r="T2751" s="159"/>
      <c r="AT2751" s="155" t="s">
        <v>205</v>
      </c>
      <c r="AU2751" s="155" t="s">
        <v>85</v>
      </c>
      <c r="AV2751" s="12" t="s">
        <v>83</v>
      </c>
      <c r="AW2751" s="12" t="s">
        <v>34</v>
      </c>
      <c r="AX2751" s="12" t="s">
        <v>76</v>
      </c>
      <c r="AY2751" s="155" t="s">
        <v>191</v>
      </c>
    </row>
    <row r="2752" spans="2:65" s="12" customFormat="1">
      <c r="B2752" s="153"/>
      <c r="D2752" s="154" t="s">
        <v>205</v>
      </c>
      <c r="E2752" s="155" t="s">
        <v>1</v>
      </c>
      <c r="F2752" s="156" t="s">
        <v>2505</v>
      </c>
      <c r="H2752" s="155" t="s">
        <v>1</v>
      </c>
      <c r="I2752" s="157"/>
      <c r="L2752" s="153"/>
      <c r="M2752" s="158"/>
      <c r="T2752" s="159"/>
      <c r="AT2752" s="155" t="s">
        <v>205</v>
      </c>
      <c r="AU2752" s="155" t="s">
        <v>85</v>
      </c>
      <c r="AV2752" s="12" t="s">
        <v>83</v>
      </c>
      <c r="AW2752" s="12" t="s">
        <v>34</v>
      </c>
      <c r="AX2752" s="12" t="s">
        <v>76</v>
      </c>
      <c r="AY2752" s="155" t="s">
        <v>191</v>
      </c>
    </row>
    <row r="2753" spans="2:65" s="13" customFormat="1">
      <c r="B2753" s="160"/>
      <c r="D2753" s="154" t="s">
        <v>205</v>
      </c>
      <c r="E2753" s="161" t="s">
        <v>1</v>
      </c>
      <c r="F2753" s="162" t="s">
        <v>2506</v>
      </c>
      <c r="H2753" s="163">
        <v>48.54</v>
      </c>
      <c r="I2753" s="164"/>
      <c r="L2753" s="160"/>
      <c r="M2753" s="165"/>
      <c r="T2753" s="166"/>
      <c r="AT2753" s="161" t="s">
        <v>205</v>
      </c>
      <c r="AU2753" s="161" t="s">
        <v>85</v>
      </c>
      <c r="AV2753" s="13" t="s">
        <v>85</v>
      </c>
      <c r="AW2753" s="13" t="s">
        <v>34</v>
      </c>
      <c r="AX2753" s="13" t="s">
        <v>76</v>
      </c>
      <c r="AY2753" s="161" t="s">
        <v>191</v>
      </c>
    </row>
    <row r="2754" spans="2:65" s="13" customFormat="1">
      <c r="B2754" s="160"/>
      <c r="D2754" s="154" t="s">
        <v>205</v>
      </c>
      <c r="E2754" s="161" t="s">
        <v>1</v>
      </c>
      <c r="F2754" s="162" t="s">
        <v>2507</v>
      </c>
      <c r="H2754" s="163">
        <v>14.46</v>
      </c>
      <c r="I2754" s="164"/>
      <c r="L2754" s="160"/>
      <c r="M2754" s="165"/>
      <c r="T2754" s="166"/>
      <c r="AT2754" s="161" t="s">
        <v>205</v>
      </c>
      <c r="AU2754" s="161" t="s">
        <v>85</v>
      </c>
      <c r="AV2754" s="13" t="s">
        <v>85</v>
      </c>
      <c r="AW2754" s="13" t="s">
        <v>34</v>
      </c>
      <c r="AX2754" s="13" t="s">
        <v>76</v>
      </c>
      <c r="AY2754" s="161" t="s">
        <v>191</v>
      </c>
    </row>
    <row r="2755" spans="2:65" s="13" customFormat="1">
      <c r="B2755" s="160"/>
      <c r="D2755" s="154" t="s">
        <v>205</v>
      </c>
      <c r="E2755" s="161" t="s">
        <v>1</v>
      </c>
      <c r="F2755" s="162" t="s">
        <v>2508</v>
      </c>
      <c r="H2755" s="163">
        <v>38.555999999999997</v>
      </c>
      <c r="I2755" s="164"/>
      <c r="L2755" s="160"/>
      <c r="M2755" s="165"/>
      <c r="T2755" s="166"/>
      <c r="AT2755" s="161" t="s">
        <v>205</v>
      </c>
      <c r="AU2755" s="161" t="s">
        <v>85</v>
      </c>
      <c r="AV2755" s="13" t="s">
        <v>85</v>
      </c>
      <c r="AW2755" s="13" t="s">
        <v>34</v>
      </c>
      <c r="AX2755" s="13" t="s">
        <v>76</v>
      </c>
      <c r="AY2755" s="161" t="s">
        <v>191</v>
      </c>
    </row>
    <row r="2756" spans="2:65" s="14" customFormat="1">
      <c r="B2756" s="167"/>
      <c r="D2756" s="154" t="s">
        <v>205</v>
      </c>
      <c r="E2756" s="168" t="s">
        <v>1</v>
      </c>
      <c r="F2756" s="169" t="s">
        <v>217</v>
      </c>
      <c r="H2756" s="170">
        <v>101.556</v>
      </c>
      <c r="I2756" s="171"/>
      <c r="L2756" s="167"/>
      <c r="M2756" s="172"/>
      <c r="T2756" s="173"/>
      <c r="AT2756" s="168" t="s">
        <v>205</v>
      </c>
      <c r="AU2756" s="168" t="s">
        <v>85</v>
      </c>
      <c r="AV2756" s="14" t="s">
        <v>200</v>
      </c>
      <c r="AW2756" s="14" t="s">
        <v>34</v>
      </c>
      <c r="AX2756" s="14" t="s">
        <v>83</v>
      </c>
      <c r="AY2756" s="168" t="s">
        <v>191</v>
      </c>
    </row>
    <row r="2757" spans="2:65" s="11" customFormat="1" ht="25.9" customHeight="1">
      <c r="B2757" s="124"/>
      <c r="D2757" s="125" t="s">
        <v>75</v>
      </c>
      <c r="E2757" s="126" t="s">
        <v>2509</v>
      </c>
      <c r="F2757" s="126" t="s">
        <v>2510</v>
      </c>
      <c r="I2757" s="127"/>
      <c r="J2757" s="128">
        <f>BK2757</f>
        <v>0</v>
      </c>
      <c r="L2757" s="124"/>
      <c r="M2757" s="129"/>
      <c r="P2757" s="130">
        <f>P2758</f>
        <v>0</v>
      </c>
      <c r="R2757" s="130">
        <f>R2758</f>
        <v>4.40343996</v>
      </c>
      <c r="T2757" s="131">
        <f>T2758</f>
        <v>2.7699809999999996</v>
      </c>
      <c r="AR2757" s="125" t="s">
        <v>200</v>
      </c>
      <c r="AT2757" s="132" t="s">
        <v>75</v>
      </c>
      <c r="AU2757" s="132" t="s">
        <v>76</v>
      </c>
      <c r="AY2757" s="125" t="s">
        <v>191</v>
      </c>
      <c r="BK2757" s="133">
        <f>BK2758</f>
        <v>0</v>
      </c>
    </row>
    <row r="2758" spans="2:65" s="11" customFormat="1" ht="22.9" customHeight="1">
      <c r="B2758" s="124"/>
      <c r="D2758" s="125" t="s">
        <v>75</v>
      </c>
      <c r="E2758" s="134" t="s">
        <v>2511</v>
      </c>
      <c r="F2758" s="134" t="s">
        <v>2512</v>
      </c>
      <c r="I2758" s="127"/>
      <c r="J2758" s="135">
        <f>BK2758</f>
        <v>0</v>
      </c>
      <c r="L2758" s="124"/>
      <c r="M2758" s="129"/>
      <c r="P2758" s="130">
        <f>SUM(P2759:P2837)</f>
        <v>0</v>
      </c>
      <c r="R2758" s="130">
        <f>SUM(R2759:R2837)</f>
        <v>4.40343996</v>
      </c>
      <c r="T2758" s="131">
        <f>SUM(T2759:T2837)</f>
        <v>2.7699809999999996</v>
      </c>
      <c r="AR2758" s="125" t="s">
        <v>200</v>
      </c>
      <c r="AT2758" s="132" t="s">
        <v>75</v>
      </c>
      <c r="AU2758" s="132" t="s">
        <v>83</v>
      </c>
      <c r="AY2758" s="125" t="s">
        <v>191</v>
      </c>
      <c r="BK2758" s="133">
        <f>SUM(BK2759:BK2837)</f>
        <v>0</v>
      </c>
    </row>
    <row r="2759" spans="2:65" s="1" customFormat="1" ht="26.45" customHeight="1">
      <c r="B2759" s="32"/>
      <c r="C2759" s="136" t="s">
        <v>2513</v>
      </c>
      <c r="D2759" s="136" t="s">
        <v>195</v>
      </c>
      <c r="E2759" s="137" t="s">
        <v>2514</v>
      </c>
      <c r="F2759" s="138" t="s">
        <v>2515</v>
      </c>
      <c r="G2759" s="139" t="s">
        <v>869</v>
      </c>
      <c r="H2759" s="140">
        <v>1</v>
      </c>
      <c r="I2759" s="141"/>
      <c r="J2759" s="142">
        <f>ROUND(I2759*H2759,2)</f>
        <v>0</v>
      </c>
      <c r="K2759" s="138" t="s">
        <v>1</v>
      </c>
      <c r="L2759" s="32"/>
      <c r="M2759" s="143" t="s">
        <v>1</v>
      </c>
      <c r="N2759" s="144" t="s">
        <v>41</v>
      </c>
      <c r="P2759" s="145">
        <f>O2759*H2759</f>
        <v>0</v>
      </c>
      <c r="Q2759" s="145">
        <v>5.1330000000000001E-2</v>
      </c>
      <c r="R2759" s="145">
        <f>Q2759*H2759</f>
        <v>5.1330000000000001E-2</v>
      </c>
      <c r="S2759" s="145">
        <v>0</v>
      </c>
      <c r="T2759" s="146">
        <f>S2759*H2759</f>
        <v>0</v>
      </c>
      <c r="AR2759" s="147" t="s">
        <v>224</v>
      </c>
      <c r="AT2759" s="147" t="s">
        <v>195</v>
      </c>
      <c r="AU2759" s="147" t="s">
        <v>85</v>
      </c>
      <c r="AY2759" s="17" t="s">
        <v>191</v>
      </c>
      <c r="BE2759" s="148">
        <f>IF(N2759="základní",J2759,0)</f>
        <v>0</v>
      </c>
      <c r="BF2759" s="148">
        <f>IF(N2759="snížená",J2759,0)</f>
        <v>0</v>
      </c>
      <c r="BG2759" s="148">
        <f>IF(N2759="zákl. přenesená",J2759,0)</f>
        <v>0</v>
      </c>
      <c r="BH2759" s="148">
        <f>IF(N2759="sníž. přenesená",J2759,0)</f>
        <v>0</v>
      </c>
      <c r="BI2759" s="148">
        <f>IF(N2759="nulová",J2759,0)</f>
        <v>0</v>
      </c>
      <c r="BJ2759" s="17" t="s">
        <v>83</v>
      </c>
      <c r="BK2759" s="148">
        <f>ROUND(I2759*H2759,2)</f>
        <v>0</v>
      </c>
      <c r="BL2759" s="17" t="s">
        <v>224</v>
      </c>
      <c r="BM2759" s="147" t="s">
        <v>2516</v>
      </c>
    </row>
    <row r="2760" spans="2:65" s="12" customFormat="1">
      <c r="B2760" s="153"/>
      <c r="D2760" s="154" t="s">
        <v>205</v>
      </c>
      <c r="E2760" s="155" t="s">
        <v>1</v>
      </c>
      <c r="F2760" s="156" t="s">
        <v>347</v>
      </c>
      <c r="H2760" s="155" t="s">
        <v>1</v>
      </c>
      <c r="I2760" s="157"/>
      <c r="L2760" s="153"/>
      <c r="M2760" s="158"/>
      <c r="T2760" s="159"/>
      <c r="AT2760" s="155" t="s">
        <v>205</v>
      </c>
      <c r="AU2760" s="155" t="s">
        <v>85</v>
      </c>
      <c r="AV2760" s="12" t="s">
        <v>83</v>
      </c>
      <c r="AW2760" s="12" t="s">
        <v>34</v>
      </c>
      <c r="AX2760" s="12" t="s">
        <v>76</v>
      </c>
      <c r="AY2760" s="155" t="s">
        <v>191</v>
      </c>
    </row>
    <row r="2761" spans="2:65" s="12" customFormat="1">
      <c r="B2761" s="153"/>
      <c r="D2761" s="154" t="s">
        <v>205</v>
      </c>
      <c r="E2761" s="155" t="s">
        <v>1</v>
      </c>
      <c r="F2761" s="156" t="s">
        <v>208</v>
      </c>
      <c r="H2761" s="155" t="s">
        <v>1</v>
      </c>
      <c r="I2761" s="157"/>
      <c r="L2761" s="153"/>
      <c r="M2761" s="158"/>
      <c r="T2761" s="159"/>
      <c r="AT2761" s="155" t="s">
        <v>205</v>
      </c>
      <c r="AU2761" s="155" t="s">
        <v>85</v>
      </c>
      <c r="AV2761" s="12" t="s">
        <v>83</v>
      </c>
      <c r="AW2761" s="12" t="s">
        <v>34</v>
      </c>
      <c r="AX2761" s="12" t="s">
        <v>76</v>
      </c>
      <c r="AY2761" s="155" t="s">
        <v>191</v>
      </c>
    </row>
    <row r="2762" spans="2:65" s="12" customFormat="1">
      <c r="B2762" s="153"/>
      <c r="D2762" s="154" t="s">
        <v>205</v>
      </c>
      <c r="E2762" s="155" t="s">
        <v>1</v>
      </c>
      <c r="F2762" s="156" t="s">
        <v>2517</v>
      </c>
      <c r="H2762" s="155" t="s">
        <v>1</v>
      </c>
      <c r="I2762" s="157"/>
      <c r="L2762" s="153"/>
      <c r="M2762" s="158"/>
      <c r="T2762" s="159"/>
      <c r="AT2762" s="155" t="s">
        <v>205</v>
      </c>
      <c r="AU2762" s="155" t="s">
        <v>85</v>
      </c>
      <c r="AV2762" s="12" t="s">
        <v>83</v>
      </c>
      <c r="AW2762" s="12" t="s">
        <v>34</v>
      </c>
      <c r="AX2762" s="12" t="s">
        <v>76</v>
      </c>
      <c r="AY2762" s="155" t="s">
        <v>191</v>
      </c>
    </row>
    <row r="2763" spans="2:65" s="12" customFormat="1">
      <c r="B2763" s="153"/>
      <c r="D2763" s="154" t="s">
        <v>205</v>
      </c>
      <c r="E2763" s="155" t="s">
        <v>1</v>
      </c>
      <c r="F2763" s="156" t="s">
        <v>2518</v>
      </c>
      <c r="H2763" s="155" t="s">
        <v>1</v>
      </c>
      <c r="I2763" s="157"/>
      <c r="L2763" s="153"/>
      <c r="M2763" s="158"/>
      <c r="T2763" s="159"/>
      <c r="AT2763" s="155" t="s">
        <v>205</v>
      </c>
      <c r="AU2763" s="155" t="s">
        <v>85</v>
      </c>
      <c r="AV2763" s="12" t="s">
        <v>83</v>
      </c>
      <c r="AW2763" s="12" t="s">
        <v>34</v>
      </c>
      <c r="AX2763" s="12" t="s">
        <v>76</v>
      </c>
      <c r="AY2763" s="155" t="s">
        <v>191</v>
      </c>
    </row>
    <row r="2764" spans="2:65" s="13" customFormat="1">
      <c r="B2764" s="160"/>
      <c r="D2764" s="154" t="s">
        <v>205</v>
      </c>
      <c r="E2764" s="161" t="s">
        <v>1</v>
      </c>
      <c r="F2764" s="162" t="s">
        <v>83</v>
      </c>
      <c r="H2764" s="163">
        <v>1</v>
      </c>
      <c r="I2764" s="164"/>
      <c r="L2764" s="160"/>
      <c r="M2764" s="165"/>
      <c r="T2764" s="166"/>
      <c r="AT2764" s="161" t="s">
        <v>205</v>
      </c>
      <c r="AU2764" s="161" t="s">
        <v>85</v>
      </c>
      <c r="AV2764" s="13" t="s">
        <v>85</v>
      </c>
      <c r="AW2764" s="13" t="s">
        <v>34</v>
      </c>
      <c r="AX2764" s="13" t="s">
        <v>76</v>
      </c>
      <c r="AY2764" s="161" t="s">
        <v>191</v>
      </c>
    </row>
    <row r="2765" spans="2:65" s="1" customFormat="1" ht="55.15" customHeight="1">
      <c r="B2765" s="32"/>
      <c r="C2765" s="136" t="s">
        <v>2519</v>
      </c>
      <c r="D2765" s="136" t="s">
        <v>195</v>
      </c>
      <c r="E2765" s="137" t="s">
        <v>2520</v>
      </c>
      <c r="F2765" s="138" t="s">
        <v>2521</v>
      </c>
      <c r="G2765" s="139" t="s">
        <v>289</v>
      </c>
      <c r="H2765" s="140">
        <v>82.811999999999998</v>
      </c>
      <c r="I2765" s="141"/>
      <c r="J2765" s="142">
        <f>ROUND(I2765*H2765,2)</f>
        <v>0</v>
      </c>
      <c r="K2765" s="138" t="s">
        <v>1</v>
      </c>
      <c r="L2765" s="32"/>
      <c r="M2765" s="143" t="s">
        <v>1</v>
      </c>
      <c r="N2765" s="144" t="s">
        <v>41</v>
      </c>
      <c r="P2765" s="145">
        <f>O2765*H2765</f>
        <v>0</v>
      </c>
      <c r="Q2765" s="145">
        <v>5.1330000000000001E-2</v>
      </c>
      <c r="R2765" s="145">
        <f>Q2765*H2765</f>
        <v>4.2507399599999998</v>
      </c>
      <c r="S2765" s="145">
        <v>0</v>
      </c>
      <c r="T2765" s="146">
        <f>S2765*H2765</f>
        <v>0</v>
      </c>
      <c r="AR2765" s="147" t="s">
        <v>224</v>
      </c>
      <c r="AT2765" s="147" t="s">
        <v>195</v>
      </c>
      <c r="AU2765" s="147" t="s">
        <v>85</v>
      </c>
      <c r="AY2765" s="17" t="s">
        <v>191</v>
      </c>
      <c r="BE2765" s="148">
        <f>IF(N2765="základní",J2765,0)</f>
        <v>0</v>
      </c>
      <c r="BF2765" s="148">
        <f>IF(N2765="snížená",J2765,0)</f>
        <v>0</v>
      </c>
      <c r="BG2765" s="148">
        <f>IF(N2765="zákl. přenesená",J2765,0)</f>
        <v>0</v>
      </c>
      <c r="BH2765" s="148">
        <f>IF(N2765="sníž. přenesená",J2765,0)</f>
        <v>0</v>
      </c>
      <c r="BI2765" s="148">
        <f>IF(N2765="nulová",J2765,0)</f>
        <v>0</v>
      </c>
      <c r="BJ2765" s="17" t="s">
        <v>83</v>
      </c>
      <c r="BK2765" s="148">
        <f>ROUND(I2765*H2765,2)</f>
        <v>0</v>
      </c>
      <c r="BL2765" s="17" t="s">
        <v>224</v>
      </c>
      <c r="BM2765" s="147" t="s">
        <v>2522</v>
      </c>
    </row>
    <row r="2766" spans="2:65" s="12" customFormat="1">
      <c r="B2766" s="153"/>
      <c r="D2766" s="154" t="s">
        <v>205</v>
      </c>
      <c r="E2766" s="155" t="s">
        <v>1</v>
      </c>
      <c r="F2766" s="156" t="s">
        <v>347</v>
      </c>
      <c r="H2766" s="155" t="s">
        <v>1</v>
      </c>
      <c r="I2766" s="157"/>
      <c r="L2766" s="153"/>
      <c r="M2766" s="158"/>
      <c r="T2766" s="159"/>
      <c r="AT2766" s="155" t="s">
        <v>205</v>
      </c>
      <c r="AU2766" s="155" t="s">
        <v>85</v>
      </c>
      <c r="AV2766" s="12" t="s">
        <v>83</v>
      </c>
      <c r="AW2766" s="12" t="s">
        <v>34</v>
      </c>
      <c r="AX2766" s="12" t="s">
        <v>76</v>
      </c>
      <c r="AY2766" s="155" t="s">
        <v>191</v>
      </c>
    </row>
    <row r="2767" spans="2:65" s="12" customFormat="1">
      <c r="B2767" s="153"/>
      <c r="D2767" s="154" t="s">
        <v>205</v>
      </c>
      <c r="E2767" s="155" t="s">
        <v>1</v>
      </c>
      <c r="F2767" s="156" t="s">
        <v>208</v>
      </c>
      <c r="H2767" s="155" t="s">
        <v>1</v>
      </c>
      <c r="I2767" s="157"/>
      <c r="L2767" s="153"/>
      <c r="M2767" s="158"/>
      <c r="T2767" s="159"/>
      <c r="AT2767" s="155" t="s">
        <v>205</v>
      </c>
      <c r="AU2767" s="155" t="s">
        <v>85</v>
      </c>
      <c r="AV2767" s="12" t="s">
        <v>83</v>
      </c>
      <c r="AW2767" s="12" t="s">
        <v>34</v>
      </c>
      <c r="AX2767" s="12" t="s">
        <v>76</v>
      </c>
      <c r="AY2767" s="155" t="s">
        <v>191</v>
      </c>
    </row>
    <row r="2768" spans="2:65" s="12" customFormat="1">
      <c r="B2768" s="153"/>
      <c r="D2768" s="154" t="s">
        <v>205</v>
      </c>
      <c r="E2768" s="155" t="s">
        <v>1</v>
      </c>
      <c r="F2768" s="156" t="s">
        <v>2523</v>
      </c>
      <c r="H2768" s="155" t="s">
        <v>1</v>
      </c>
      <c r="I2768" s="157"/>
      <c r="L2768" s="153"/>
      <c r="M2768" s="158"/>
      <c r="T2768" s="159"/>
      <c r="AT2768" s="155" t="s">
        <v>205</v>
      </c>
      <c r="AU2768" s="155" t="s">
        <v>85</v>
      </c>
      <c r="AV2768" s="12" t="s">
        <v>83</v>
      </c>
      <c r="AW2768" s="12" t="s">
        <v>34</v>
      </c>
      <c r="AX2768" s="12" t="s">
        <v>76</v>
      </c>
      <c r="AY2768" s="155" t="s">
        <v>191</v>
      </c>
    </row>
    <row r="2769" spans="2:65" s="12" customFormat="1">
      <c r="B2769" s="153"/>
      <c r="D2769" s="154" t="s">
        <v>205</v>
      </c>
      <c r="E2769" s="155" t="s">
        <v>1</v>
      </c>
      <c r="F2769" s="156" t="s">
        <v>2524</v>
      </c>
      <c r="H2769" s="155" t="s">
        <v>1</v>
      </c>
      <c r="I2769" s="157"/>
      <c r="L2769" s="153"/>
      <c r="M2769" s="158"/>
      <c r="T2769" s="159"/>
      <c r="AT2769" s="155" t="s">
        <v>205</v>
      </c>
      <c r="AU2769" s="155" t="s">
        <v>85</v>
      </c>
      <c r="AV2769" s="12" t="s">
        <v>83</v>
      </c>
      <c r="AW2769" s="12" t="s">
        <v>34</v>
      </c>
      <c r="AX2769" s="12" t="s">
        <v>76</v>
      </c>
      <c r="AY2769" s="155" t="s">
        <v>191</v>
      </c>
    </row>
    <row r="2770" spans="2:65" s="12" customFormat="1">
      <c r="B2770" s="153"/>
      <c r="D2770" s="154" t="s">
        <v>205</v>
      </c>
      <c r="E2770" s="155" t="s">
        <v>1</v>
      </c>
      <c r="F2770" s="156" t="s">
        <v>2525</v>
      </c>
      <c r="H2770" s="155" t="s">
        <v>1</v>
      </c>
      <c r="I2770" s="157"/>
      <c r="L2770" s="153"/>
      <c r="M2770" s="158"/>
      <c r="T2770" s="159"/>
      <c r="AT2770" s="155" t="s">
        <v>205</v>
      </c>
      <c r="AU2770" s="155" t="s">
        <v>85</v>
      </c>
      <c r="AV2770" s="12" t="s">
        <v>83</v>
      </c>
      <c r="AW2770" s="12" t="s">
        <v>34</v>
      </c>
      <c r="AX2770" s="12" t="s">
        <v>76</v>
      </c>
      <c r="AY2770" s="155" t="s">
        <v>191</v>
      </c>
    </row>
    <row r="2771" spans="2:65" s="12" customFormat="1">
      <c r="B2771" s="153"/>
      <c r="D2771" s="154" t="s">
        <v>205</v>
      </c>
      <c r="E2771" s="155" t="s">
        <v>1</v>
      </c>
      <c r="F2771" s="156" t="s">
        <v>208</v>
      </c>
      <c r="H2771" s="155" t="s">
        <v>1</v>
      </c>
      <c r="I2771" s="157"/>
      <c r="L2771" s="153"/>
      <c r="M2771" s="158"/>
      <c r="T2771" s="159"/>
      <c r="AT2771" s="155" t="s">
        <v>205</v>
      </c>
      <c r="AU2771" s="155" t="s">
        <v>85</v>
      </c>
      <c r="AV2771" s="12" t="s">
        <v>83</v>
      </c>
      <c r="AW2771" s="12" t="s">
        <v>34</v>
      </c>
      <c r="AX2771" s="12" t="s">
        <v>76</v>
      </c>
      <c r="AY2771" s="155" t="s">
        <v>191</v>
      </c>
    </row>
    <row r="2772" spans="2:65" s="12" customFormat="1">
      <c r="B2772" s="153"/>
      <c r="D2772" s="154" t="s">
        <v>205</v>
      </c>
      <c r="E2772" s="155" t="s">
        <v>1</v>
      </c>
      <c r="F2772" s="156" t="s">
        <v>2526</v>
      </c>
      <c r="H2772" s="155" t="s">
        <v>1</v>
      </c>
      <c r="I2772" s="157"/>
      <c r="L2772" s="153"/>
      <c r="M2772" s="158"/>
      <c r="T2772" s="159"/>
      <c r="AT2772" s="155" t="s">
        <v>205</v>
      </c>
      <c r="AU2772" s="155" t="s">
        <v>85</v>
      </c>
      <c r="AV2772" s="12" t="s">
        <v>83</v>
      </c>
      <c r="AW2772" s="12" t="s">
        <v>34</v>
      </c>
      <c r="AX2772" s="12" t="s">
        <v>76</v>
      </c>
      <c r="AY2772" s="155" t="s">
        <v>191</v>
      </c>
    </row>
    <row r="2773" spans="2:65" s="12" customFormat="1">
      <c r="B2773" s="153"/>
      <c r="D2773" s="154" t="s">
        <v>205</v>
      </c>
      <c r="E2773" s="155" t="s">
        <v>1</v>
      </c>
      <c r="F2773" s="156" t="s">
        <v>208</v>
      </c>
      <c r="H2773" s="155" t="s">
        <v>1</v>
      </c>
      <c r="I2773" s="157"/>
      <c r="L2773" s="153"/>
      <c r="M2773" s="158"/>
      <c r="T2773" s="159"/>
      <c r="AT2773" s="155" t="s">
        <v>205</v>
      </c>
      <c r="AU2773" s="155" t="s">
        <v>85</v>
      </c>
      <c r="AV2773" s="12" t="s">
        <v>83</v>
      </c>
      <c r="AW2773" s="12" t="s">
        <v>34</v>
      </c>
      <c r="AX2773" s="12" t="s">
        <v>76</v>
      </c>
      <c r="AY2773" s="155" t="s">
        <v>191</v>
      </c>
    </row>
    <row r="2774" spans="2:65" s="12" customFormat="1">
      <c r="B2774" s="153"/>
      <c r="D2774" s="154" t="s">
        <v>205</v>
      </c>
      <c r="E2774" s="155" t="s">
        <v>1</v>
      </c>
      <c r="F2774" s="156" t="s">
        <v>2527</v>
      </c>
      <c r="H2774" s="155" t="s">
        <v>1</v>
      </c>
      <c r="I2774" s="157"/>
      <c r="L2774" s="153"/>
      <c r="M2774" s="158"/>
      <c r="T2774" s="159"/>
      <c r="AT2774" s="155" t="s">
        <v>205</v>
      </c>
      <c r="AU2774" s="155" t="s">
        <v>85</v>
      </c>
      <c r="AV2774" s="12" t="s">
        <v>83</v>
      </c>
      <c r="AW2774" s="12" t="s">
        <v>34</v>
      </c>
      <c r="AX2774" s="12" t="s">
        <v>76</v>
      </c>
      <c r="AY2774" s="155" t="s">
        <v>191</v>
      </c>
    </row>
    <row r="2775" spans="2:65" s="13" customFormat="1">
      <c r="B2775" s="160"/>
      <c r="D2775" s="154" t="s">
        <v>205</v>
      </c>
      <c r="E2775" s="161" t="s">
        <v>1</v>
      </c>
      <c r="F2775" s="162" t="s">
        <v>2528</v>
      </c>
      <c r="H2775" s="163">
        <v>12.6295</v>
      </c>
      <c r="I2775" s="164"/>
      <c r="L2775" s="160"/>
      <c r="M2775" s="165"/>
      <c r="T2775" s="166"/>
      <c r="AT2775" s="161" t="s">
        <v>205</v>
      </c>
      <c r="AU2775" s="161" t="s">
        <v>85</v>
      </c>
      <c r="AV2775" s="13" t="s">
        <v>85</v>
      </c>
      <c r="AW2775" s="13" t="s">
        <v>34</v>
      </c>
      <c r="AX2775" s="13" t="s">
        <v>76</v>
      </c>
      <c r="AY2775" s="161" t="s">
        <v>191</v>
      </c>
    </row>
    <row r="2776" spans="2:65" s="13" customFormat="1">
      <c r="B2776" s="160"/>
      <c r="D2776" s="154" t="s">
        <v>205</v>
      </c>
      <c r="E2776" s="161" t="s">
        <v>1</v>
      </c>
      <c r="F2776" s="162" t="s">
        <v>2529</v>
      </c>
      <c r="H2776" s="163">
        <v>70.182500000000005</v>
      </c>
      <c r="I2776" s="164"/>
      <c r="L2776" s="160"/>
      <c r="M2776" s="165"/>
      <c r="T2776" s="166"/>
      <c r="AT2776" s="161" t="s">
        <v>205</v>
      </c>
      <c r="AU2776" s="161" t="s">
        <v>85</v>
      </c>
      <c r="AV2776" s="13" t="s">
        <v>85</v>
      </c>
      <c r="AW2776" s="13" t="s">
        <v>34</v>
      </c>
      <c r="AX2776" s="13" t="s">
        <v>76</v>
      </c>
      <c r="AY2776" s="161" t="s">
        <v>191</v>
      </c>
    </row>
    <row r="2777" spans="2:65" s="14" customFormat="1">
      <c r="B2777" s="167"/>
      <c r="D2777" s="154" t="s">
        <v>205</v>
      </c>
      <c r="E2777" s="168" t="s">
        <v>1</v>
      </c>
      <c r="F2777" s="169" t="s">
        <v>217</v>
      </c>
      <c r="H2777" s="170">
        <v>82.811999999999998</v>
      </c>
      <c r="I2777" s="171"/>
      <c r="L2777" s="167"/>
      <c r="M2777" s="172"/>
      <c r="T2777" s="173"/>
      <c r="AT2777" s="168" t="s">
        <v>205</v>
      </c>
      <c r="AU2777" s="168" t="s">
        <v>85</v>
      </c>
      <c r="AV2777" s="14" t="s">
        <v>200</v>
      </c>
      <c r="AW2777" s="14" t="s">
        <v>34</v>
      </c>
      <c r="AX2777" s="14" t="s">
        <v>83</v>
      </c>
      <c r="AY2777" s="168" t="s">
        <v>191</v>
      </c>
    </row>
    <row r="2778" spans="2:65" s="1" customFormat="1" ht="16.5" customHeight="1">
      <c r="B2778" s="32"/>
      <c r="C2778" s="136" t="s">
        <v>2530</v>
      </c>
      <c r="D2778" s="136" t="s">
        <v>195</v>
      </c>
      <c r="E2778" s="137" t="s">
        <v>2531</v>
      </c>
      <c r="F2778" s="138" t="s">
        <v>2532</v>
      </c>
      <c r="G2778" s="139" t="s">
        <v>289</v>
      </c>
      <c r="H2778" s="140">
        <v>1</v>
      </c>
      <c r="I2778" s="141"/>
      <c r="J2778" s="142">
        <f>ROUND(I2778*H2778,2)</f>
        <v>0</v>
      </c>
      <c r="K2778" s="138" t="s">
        <v>1</v>
      </c>
      <c r="L2778" s="32"/>
      <c r="M2778" s="143" t="s">
        <v>1</v>
      </c>
      <c r="N2778" s="144" t="s">
        <v>41</v>
      </c>
      <c r="P2778" s="145">
        <f>O2778*H2778</f>
        <v>0</v>
      </c>
      <c r="Q2778" s="145">
        <v>5.1330000000000001E-2</v>
      </c>
      <c r="R2778" s="145">
        <f>Q2778*H2778</f>
        <v>5.1330000000000001E-2</v>
      </c>
      <c r="S2778" s="145">
        <v>0</v>
      </c>
      <c r="T2778" s="146">
        <f>S2778*H2778</f>
        <v>0</v>
      </c>
      <c r="AR2778" s="147" t="s">
        <v>224</v>
      </c>
      <c r="AT2778" s="147" t="s">
        <v>195</v>
      </c>
      <c r="AU2778" s="147" t="s">
        <v>85</v>
      </c>
      <c r="AY2778" s="17" t="s">
        <v>191</v>
      </c>
      <c r="BE2778" s="148">
        <f>IF(N2778="základní",J2778,0)</f>
        <v>0</v>
      </c>
      <c r="BF2778" s="148">
        <f>IF(N2778="snížená",J2778,0)</f>
        <v>0</v>
      </c>
      <c r="BG2778" s="148">
        <f>IF(N2778="zákl. přenesená",J2778,0)</f>
        <v>0</v>
      </c>
      <c r="BH2778" s="148">
        <f>IF(N2778="sníž. přenesená",J2778,0)</f>
        <v>0</v>
      </c>
      <c r="BI2778" s="148">
        <f>IF(N2778="nulová",J2778,0)</f>
        <v>0</v>
      </c>
      <c r="BJ2778" s="17" t="s">
        <v>83</v>
      </c>
      <c r="BK2778" s="148">
        <f>ROUND(I2778*H2778,2)</f>
        <v>0</v>
      </c>
      <c r="BL2778" s="17" t="s">
        <v>224</v>
      </c>
      <c r="BM2778" s="147" t="s">
        <v>2533</v>
      </c>
    </row>
    <row r="2779" spans="2:65" s="12" customFormat="1">
      <c r="B2779" s="153"/>
      <c r="D2779" s="154" t="s">
        <v>205</v>
      </c>
      <c r="E2779" s="155" t="s">
        <v>1</v>
      </c>
      <c r="F2779" s="156" t="s">
        <v>347</v>
      </c>
      <c r="H2779" s="155" t="s">
        <v>1</v>
      </c>
      <c r="I2779" s="157"/>
      <c r="L2779" s="153"/>
      <c r="M2779" s="158"/>
      <c r="T2779" s="159"/>
      <c r="AT2779" s="155" t="s">
        <v>205</v>
      </c>
      <c r="AU2779" s="155" t="s">
        <v>85</v>
      </c>
      <c r="AV2779" s="12" t="s">
        <v>83</v>
      </c>
      <c r="AW2779" s="12" t="s">
        <v>34</v>
      </c>
      <c r="AX2779" s="12" t="s">
        <v>76</v>
      </c>
      <c r="AY2779" s="155" t="s">
        <v>191</v>
      </c>
    </row>
    <row r="2780" spans="2:65" s="12" customFormat="1">
      <c r="B2780" s="153"/>
      <c r="D2780" s="154" t="s">
        <v>205</v>
      </c>
      <c r="E2780" s="155" t="s">
        <v>1</v>
      </c>
      <c r="F2780" s="156" t="s">
        <v>208</v>
      </c>
      <c r="H2780" s="155" t="s">
        <v>1</v>
      </c>
      <c r="I2780" s="157"/>
      <c r="L2780" s="153"/>
      <c r="M2780" s="158"/>
      <c r="T2780" s="159"/>
      <c r="AT2780" s="155" t="s">
        <v>205</v>
      </c>
      <c r="AU2780" s="155" t="s">
        <v>85</v>
      </c>
      <c r="AV2780" s="12" t="s">
        <v>83</v>
      </c>
      <c r="AW2780" s="12" t="s">
        <v>34</v>
      </c>
      <c r="AX2780" s="12" t="s">
        <v>76</v>
      </c>
      <c r="AY2780" s="155" t="s">
        <v>191</v>
      </c>
    </row>
    <row r="2781" spans="2:65" s="12" customFormat="1">
      <c r="B2781" s="153"/>
      <c r="D2781" s="154" t="s">
        <v>205</v>
      </c>
      <c r="E2781" s="155" t="s">
        <v>1</v>
      </c>
      <c r="F2781" s="156" t="s">
        <v>2534</v>
      </c>
      <c r="H2781" s="155" t="s">
        <v>1</v>
      </c>
      <c r="I2781" s="157"/>
      <c r="L2781" s="153"/>
      <c r="M2781" s="158"/>
      <c r="T2781" s="159"/>
      <c r="AT2781" s="155" t="s">
        <v>205</v>
      </c>
      <c r="AU2781" s="155" t="s">
        <v>85</v>
      </c>
      <c r="AV2781" s="12" t="s">
        <v>83</v>
      </c>
      <c r="AW2781" s="12" t="s">
        <v>34</v>
      </c>
      <c r="AX2781" s="12" t="s">
        <v>76</v>
      </c>
      <c r="AY2781" s="155" t="s">
        <v>191</v>
      </c>
    </row>
    <row r="2782" spans="2:65" s="12" customFormat="1">
      <c r="B2782" s="153"/>
      <c r="D2782" s="154" t="s">
        <v>205</v>
      </c>
      <c r="E2782" s="155" t="s">
        <v>1</v>
      </c>
      <c r="F2782" s="156" t="s">
        <v>2535</v>
      </c>
      <c r="H2782" s="155" t="s">
        <v>1</v>
      </c>
      <c r="I2782" s="157"/>
      <c r="L2782" s="153"/>
      <c r="M2782" s="158"/>
      <c r="T2782" s="159"/>
      <c r="AT2782" s="155" t="s">
        <v>205</v>
      </c>
      <c r="AU2782" s="155" t="s">
        <v>85</v>
      </c>
      <c r="AV2782" s="12" t="s">
        <v>83</v>
      </c>
      <c r="AW2782" s="12" t="s">
        <v>34</v>
      </c>
      <c r="AX2782" s="12" t="s">
        <v>76</v>
      </c>
      <c r="AY2782" s="155" t="s">
        <v>191</v>
      </c>
    </row>
    <row r="2783" spans="2:65" s="12" customFormat="1">
      <c r="B2783" s="153"/>
      <c r="D2783" s="154" t="s">
        <v>205</v>
      </c>
      <c r="E2783" s="155" t="s">
        <v>1</v>
      </c>
      <c r="F2783" s="156" t="s">
        <v>2536</v>
      </c>
      <c r="H2783" s="155" t="s">
        <v>1</v>
      </c>
      <c r="I2783" s="157"/>
      <c r="L2783" s="153"/>
      <c r="M2783" s="158"/>
      <c r="T2783" s="159"/>
      <c r="AT2783" s="155" t="s">
        <v>205</v>
      </c>
      <c r="AU2783" s="155" t="s">
        <v>85</v>
      </c>
      <c r="AV2783" s="12" t="s">
        <v>83</v>
      </c>
      <c r="AW2783" s="12" t="s">
        <v>34</v>
      </c>
      <c r="AX2783" s="12" t="s">
        <v>76</v>
      </c>
      <c r="AY2783" s="155" t="s">
        <v>191</v>
      </c>
    </row>
    <row r="2784" spans="2:65" s="12" customFormat="1">
      <c r="B2784" s="153"/>
      <c r="D2784" s="154" t="s">
        <v>205</v>
      </c>
      <c r="E2784" s="155" t="s">
        <v>1</v>
      </c>
      <c r="F2784" s="156" t="s">
        <v>2537</v>
      </c>
      <c r="H2784" s="155" t="s">
        <v>1</v>
      </c>
      <c r="I2784" s="157"/>
      <c r="L2784" s="153"/>
      <c r="M2784" s="158"/>
      <c r="T2784" s="159"/>
      <c r="AT2784" s="155" t="s">
        <v>205</v>
      </c>
      <c r="AU2784" s="155" t="s">
        <v>85</v>
      </c>
      <c r="AV2784" s="12" t="s">
        <v>83</v>
      </c>
      <c r="AW2784" s="12" t="s">
        <v>34</v>
      </c>
      <c r="AX2784" s="12" t="s">
        <v>76</v>
      </c>
      <c r="AY2784" s="155" t="s">
        <v>191</v>
      </c>
    </row>
    <row r="2785" spans="2:65" s="12" customFormat="1">
      <c r="B2785" s="153"/>
      <c r="D2785" s="154" t="s">
        <v>205</v>
      </c>
      <c r="E2785" s="155" t="s">
        <v>1</v>
      </c>
      <c r="F2785" s="156" t="s">
        <v>208</v>
      </c>
      <c r="H2785" s="155" t="s">
        <v>1</v>
      </c>
      <c r="I2785" s="157"/>
      <c r="L2785" s="153"/>
      <c r="M2785" s="158"/>
      <c r="T2785" s="159"/>
      <c r="AT2785" s="155" t="s">
        <v>205</v>
      </c>
      <c r="AU2785" s="155" t="s">
        <v>85</v>
      </c>
      <c r="AV2785" s="12" t="s">
        <v>83</v>
      </c>
      <c r="AW2785" s="12" t="s">
        <v>34</v>
      </c>
      <c r="AX2785" s="12" t="s">
        <v>76</v>
      </c>
      <c r="AY2785" s="155" t="s">
        <v>191</v>
      </c>
    </row>
    <row r="2786" spans="2:65" s="13" customFormat="1">
      <c r="B2786" s="160"/>
      <c r="D2786" s="154" t="s">
        <v>205</v>
      </c>
      <c r="E2786" s="161" t="s">
        <v>1</v>
      </c>
      <c r="F2786" s="162" t="s">
        <v>2538</v>
      </c>
      <c r="H2786" s="163">
        <v>1</v>
      </c>
      <c r="I2786" s="164"/>
      <c r="L2786" s="160"/>
      <c r="M2786" s="165"/>
      <c r="T2786" s="166"/>
      <c r="AT2786" s="161" t="s">
        <v>205</v>
      </c>
      <c r="AU2786" s="161" t="s">
        <v>85</v>
      </c>
      <c r="AV2786" s="13" t="s">
        <v>85</v>
      </c>
      <c r="AW2786" s="13" t="s">
        <v>34</v>
      </c>
      <c r="AX2786" s="13" t="s">
        <v>76</v>
      </c>
      <c r="AY2786" s="161" t="s">
        <v>191</v>
      </c>
    </row>
    <row r="2787" spans="2:65" s="14" customFormat="1">
      <c r="B2787" s="167"/>
      <c r="D2787" s="154" t="s">
        <v>205</v>
      </c>
      <c r="E2787" s="168" t="s">
        <v>1</v>
      </c>
      <c r="F2787" s="169" t="s">
        <v>217</v>
      </c>
      <c r="H2787" s="170">
        <v>1</v>
      </c>
      <c r="I2787" s="171"/>
      <c r="L2787" s="167"/>
      <c r="M2787" s="172"/>
      <c r="T2787" s="173"/>
      <c r="AT2787" s="168" t="s">
        <v>205</v>
      </c>
      <c r="AU2787" s="168" t="s">
        <v>85</v>
      </c>
      <c r="AV2787" s="14" t="s">
        <v>200</v>
      </c>
      <c r="AW2787" s="14" t="s">
        <v>34</v>
      </c>
      <c r="AX2787" s="14" t="s">
        <v>83</v>
      </c>
      <c r="AY2787" s="168" t="s">
        <v>191</v>
      </c>
    </row>
    <row r="2788" spans="2:65" s="1" customFormat="1" ht="26.45" customHeight="1">
      <c r="B2788" s="32"/>
      <c r="C2788" s="136" t="s">
        <v>2539</v>
      </c>
      <c r="D2788" s="136" t="s">
        <v>195</v>
      </c>
      <c r="E2788" s="137" t="s">
        <v>2540</v>
      </c>
      <c r="F2788" s="138" t="s">
        <v>2541</v>
      </c>
      <c r="G2788" s="139" t="s">
        <v>289</v>
      </c>
      <c r="H2788" s="140">
        <v>82.811999999999998</v>
      </c>
      <c r="I2788" s="141"/>
      <c r="J2788" s="142">
        <f>ROUND(I2788*H2788,2)</f>
        <v>0</v>
      </c>
      <c r="K2788" s="138" t="s">
        <v>199</v>
      </c>
      <c r="L2788" s="32"/>
      <c r="M2788" s="143" t="s">
        <v>1</v>
      </c>
      <c r="N2788" s="144" t="s">
        <v>41</v>
      </c>
      <c r="P2788" s="145">
        <f>O2788*H2788</f>
        <v>0</v>
      </c>
      <c r="Q2788" s="145">
        <v>0</v>
      </c>
      <c r="R2788" s="145">
        <f>Q2788*H2788</f>
        <v>0</v>
      </c>
      <c r="S2788" s="145">
        <v>3.175E-2</v>
      </c>
      <c r="T2788" s="146">
        <f>S2788*H2788</f>
        <v>2.6292809999999998</v>
      </c>
      <c r="AR2788" s="147" t="s">
        <v>224</v>
      </c>
      <c r="AT2788" s="147" t="s">
        <v>195</v>
      </c>
      <c r="AU2788" s="147" t="s">
        <v>85</v>
      </c>
      <c r="AY2788" s="17" t="s">
        <v>191</v>
      </c>
      <c r="BE2788" s="148">
        <f>IF(N2788="základní",J2788,0)</f>
        <v>0</v>
      </c>
      <c r="BF2788" s="148">
        <f>IF(N2788="snížená",J2788,0)</f>
        <v>0</v>
      </c>
      <c r="BG2788" s="148">
        <f>IF(N2788="zákl. přenesená",J2788,0)</f>
        <v>0</v>
      </c>
      <c r="BH2788" s="148">
        <f>IF(N2788="sníž. přenesená",J2788,0)</f>
        <v>0</v>
      </c>
      <c r="BI2788" s="148">
        <f>IF(N2788="nulová",J2788,0)</f>
        <v>0</v>
      </c>
      <c r="BJ2788" s="17" t="s">
        <v>83</v>
      </c>
      <c r="BK2788" s="148">
        <f>ROUND(I2788*H2788,2)</f>
        <v>0</v>
      </c>
      <c r="BL2788" s="17" t="s">
        <v>224</v>
      </c>
      <c r="BM2788" s="147" t="s">
        <v>2542</v>
      </c>
    </row>
    <row r="2789" spans="2:65" s="1" customFormat="1">
      <c r="B2789" s="32"/>
      <c r="D2789" s="149" t="s">
        <v>203</v>
      </c>
      <c r="F2789" s="150" t="s">
        <v>2543</v>
      </c>
      <c r="I2789" s="151"/>
      <c r="L2789" s="32"/>
      <c r="M2789" s="152"/>
      <c r="T2789" s="56"/>
      <c r="AT2789" s="17" t="s">
        <v>203</v>
      </c>
      <c r="AU2789" s="17" t="s">
        <v>85</v>
      </c>
    </row>
    <row r="2790" spans="2:65" s="12" customFormat="1">
      <c r="B2790" s="153"/>
      <c r="D2790" s="154" t="s">
        <v>205</v>
      </c>
      <c r="E2790" s="155" t="s">
        <v>1</v>
      </c>
      <c r="F2790" s="156" t="s">
        <v>347</v>
      </c>
      <c r="H2790" s="155" t="s">
        <v>1</v>
      </c>
      <c r="I2790" s="157"/>
      <c r="L2790" s="153"/>
      <c r="M2790" s="158"/>
      <c r="T2790" s="159"/>
      <c r="AT2790" s="155" t="s">
        <v>205</v>
      </c>
      <c r="AU2790" s="155" t="s">
        <v>85</v>
      </c>
      <c r="AV2790" s="12" t="s">
        <v>83</v>
      </c>
      <c r="AW2790" s="12" t="s">
        <v>34</v>
      </c>
      <c r="AX2790" s="12" t="s">
        <v>76</v>
      </c>
      <c r="AY2790" s="155" t="s">
        <v>191</v>
      </c>
    </row>
    <row r="2791" spans="2:65" s="12" customFormat="1">
      <c r="B2791" s="153"/>
      <c r="D2791" s="154" t="s">
        <v>205</v>
      </c>
      <c r="E2791" s="155" t="s">
        <v>1</v>
      </c>
      <c r="F2791" s="156" t="s">
        <v>207</v>
      </c>
      <c r="H2791" s="155" t="s">
        <v>1</v>
      </c>
      <c r="I2791" s="157"/>
      <c r="L2791" s="153"/>
      <c r="M2791" s="158"/>
      <c r="T2791" s="159"/>
      <c r="AT2791" s="155" t="s">
        <v>205</v>
      </c>
      <c r="AU2791" s="155" t="s">
        <v>85</v>
      </c>
      <c r="AV2791" s="12" t="s">
        <v>83</v>
      </c>
      <c r="AW2791" s="12" t="s">
        <v>34</v>
      </c>
      <c r="AX2791" s="12" t="s">
        <v>76</v>
      </c>
      <c r="AY2791" s="155" t="s">
        <v>191</v>
      </c>
    </row>
    <row r="2792" spans="2:65" s="12" customFormat="1">
      <c r="B2792" s="153"/>
      <c r="D2792" s="154" t="s">
        <v>205</v>
      </c>
      <c r="E2792" s="155" t="s">
        <v>1</v>
      </c>
      <c r="F2792" s="156" t="s">
        <v>208</v>
      </c>
      <c r="H2792" s="155" t="s">
        <v>1</v>
      </c>
      <c r="I2792" s="157"/>
      <c r="L2792" s="153"/>
      <c r="M2792" s="158"/>
      <c r="T2792" s="159"/>
      <c r="AT2792" s="155" t="s">
        <v>205</v>
      </c>
      <c r="AU2792" s="155" t="s">
        <v>85</v>
      </c>
      <c r="AV2792" s="12" t="s">
        <v>83</v>
      </c>
      <c r="AW2792" s="12" t="s">
        <v>34</v>
      </c>
      <c r="AX2792" s="12" t="s">
        <v>76</v>
      </c>
      <c r="AY2792" s="155" t="s">
        <v>191</v>
      </c>
    </row>
    <row r="2793" spans="2:65" s="12" customFormat="1">
      <c r="B2793" s="153"/>
      <c r="D2793" s="154" t="s">
        <v>205</v>
      </c>
      <c r="E2793" s="155" t="s">
        <v>1</v>
      </c>
      <c r="F2793" s="156" t="s">
        <v>2526</v>
      </c>
      <c r="H2793" s="155" t="s">
        <v>1</v>
      </c>
      <c r="I2793" s="157"/>
      <c r="L2793" s="153"/>
      <c r="M2793" s="158"/>
      <c r="T2793" s="159"/>
      <c r="AT2793" s="155" t="s">
        <v>205</v>
      </c>
      <c r="AU2793" s="155" t="s">
        <v>85</v>
      </c>
      <c r="AV2793" s="12" t="s">
        <v>83</v>
      </c>
      <c r="AW2793" s="12" t="s">
        <v>34</v>
      </c>
      <c r="AX2793" s="12" t="s">
        <v>76</v>
      </c>
      <c r="AY2793" s="155" t="s">
        <v>191</v>
      </c>
    </row>
    <row r="2794" spans="2:65" s="12" customFormat="1">
      <c r="B2794" s="153"/>
      <c r="D2794" s="154" t="s">
        <v>205</v>
      </c>
      <c r="E2794" s="155" t="s">
        <v>1</v>
      </c>
      <c r="F2794" s="156" t="s">
        <v>208</v>
      </c>
      <c r="H2794" s="155" t="s">
        <v>1</v>
      </c>
      <c r="I2794" s="157"/>
      <c r="L2794" s="153"/>
      <c r="M2794" s="158"/>
      <c r="T2794" s="159"/>
      <c r="AT2794" s="155" t="s">
        <v>205</v>
      </c>
      <c r="AU2794" s="155" t="s">
        <v>85</v>
      </c>
      <c r="AV2794" s="12" t="s">
        <v>83</v>
      </c>
      <c r="AW2794" s="12" t="s">
        <v>34</v>
      </c>
      <c r="AX2794" s="12" t="s">
        <v>76</v>
      </c>
      <c r="AY2794" s="155" t="s">
        <v>191</v>
      </c>
    </row>
    <row r="2795" spans="2:65" s="12" customFormat="1">
      <c r="B2795" s="153"/>
      <c r="D2795" s="154" t="s">
        <v>205</v>
      </c>
      <c r="E2795" s="155" t="s">
        <v>1</v>
      </c>
      <c r="F2795" s="156" t="s">
        <v>2527</v>
      </c>
      <c r="H2795" s="155" t="s">
        <v>1</v>
      </c>
      <c r="I2795" s="157"/>
      <c r="L2795" s="153"/>
      <c r="M2795" s="158"/>
      <c r="T2795" s="159"/>
      <c r="AT2795" s="155" t="s">
        <v>205</v>
      </c>
      <c r="AU2795" s="155" t="s">
        <v>85</v>
      </c>
      <c r="AV2795" s="12" t="s">
        <v>83</v>
      </c>
      <c r="AW2795" s="12" t="s">
        <v>34</v>
      </c>
      <c r="AX2795" s="12" t="s">
        <v>76</v>
      </c>
      <c r="AY2795" s="155" t="s">
        <v>191</v>
      </c>
    </row>
    <row r="2796" spans="2:65" s="13" customFormat="1">
      <c r="B2796" s="160"/>
      <c r="D2796" s="154" t="s">
        <v>205</v>
      </c>
      <c r="E2796" s="161" t="s">
        <v>1</v>
      </c>
      <c r="F2796" s="162" t="s">
        <v>2528</v>
      </c>
      <c r="H2796" s="163">
        <v>12.6295</v>
      </c>
      <c r="I2796" s="164"/>
      <c r="L2796" s="160"/>
      <c r="M2796" s="165"/>
      <c r="T2796" s="166"/>
      <c r="AT2796" s="161" t="s">
        <v>205</v>
      </c>
      <c r="AU2796" s="161" t="s">
        <v>85</v>
      </c>
      <c r="AV2796" s="13" t="s">
        <v>85</v>
      </c>
      <c r="AW2796" s="13" t="s">
        <v>34</v>
      </c>
      <c r="AX2796" s="13" t="s">
        <v>76</v>
      </c>
      <c r="AY2796" s="161" t="s">
        <v>191</v>
      </c>
    </row>
    <row r="2797" spans="2:65" s="13" customFormat="1">
      <c r="B2797" s="160"/>
      <c r="D2797" s="154" t="s">
        <v>205</v>
      </c>
      <c r="E2797" s="161" t="s">
        <v>1</v>
      </c>
      <c r="F2797" s="162" t="s">
        <v>2529</v>
      </c>
      <c r="H2797" s="163">
        <v>70.182500000000005</v>
      </c>
      <c r="I2797" s="164"/>
      <c r="L2797" s="160"/>
      <c r="M2797" s="165"/>
      <c r="T2797" s="166"/>
      <c r="AT2797" s="161" t="s">
        <v>205</v>
      </c>
      <c r="AU2797" s="161" t="s">
        <v>85</v>
      </c>
      <c r="AV2797" s="13" t="s">
        <v>85</v>
      </c>
      <c r="AW2797" s="13" t="s">
        <v>34</v>
      </c>
      <c r="AX2797" s="13" t="s">
        <v>76</v>
      </c>
      <c r="AY2797" s="161" t="s">
        <v>191</v>
      </c>
    </row>
    <row r="2798" spans="2:65" s="14" customFormat="1">
      <c r="B2798" s="167"/>
      <c r="D2798" s="154" t="s">
        <v>205</v>
      </c>
      <c r="E2798" s="168" t="s">
        <v>1</v>
      </c>
      <c r="F2798" s="169" t="s">
        <v>217</v>
      </c>
      <c r="H2798" s="170">
        <v>82.811999999999998</v>
      </c>
      <c r="I2798" s="171"/>
      <c r="L2798" s="167"/>
      <c r="M2798" s="172"/>
      <c r="T2798" s="173"/>
      <c r="AT2798" s="168" t="s">
        <v>205</v>
      </c>
      <c r="AU2798" s="168" t="s">
        <v>85</v>
      </c>
      <c r="AV2798" s="14" t="s">
        <v>200</v>
      </c>
      <c r="AW2798" s="14" t="s">
        <v>34</v>
      </c>
      <c r="AX2798" s="14" t="s">
        <v>83</v>
      </c>
      <c r="AY2798" s="168" t="s">
        <v>191</v>
      </c>
    </row>
    <row r="2799" spans="2:65" s="1" customFormat="1" ht="24" customHeight="1">
      <c r="B2799" s="32"/>
      <c r="C2799" s="136" t="s">
        <v>2544</v>
      </c>
      <c r="D2799" s="136" t="s">
        <v>195</v>
      </c>
      <c r="E2799" s="137" t="s">
        <v>2545</v>
      </c>
      <c r="F2799" s="138" t="s">
        <v>2546</v>
      </c>
      <c r="G2799" s="139" t="s">
        <v>378</v>
      </c>
      <c r="H2799" s="140">
        <v>3</v>
      </c>
      <c r="I2799" s="141"/>
      <c r="J2799" s="142">
        <f>ROUND(I2799*H2799,2)</f>
        <v>0</v>
      </c>
      <c r="K2799" s="138" t="s">
        <v>199</v>
      </c>
      <c r="L2799" s="32"/>
      <c r="M2799" s="143" t="s">
        <v>1</v>
      </c>
      <c r="N2799" s="144" t="s">
        <v>41</v>
      </c>
      <c r="P2799" s="145">
        <f>O2799*H2799</f>
        <v>0</v>
      </c>
      <c r="Q2799" s="145">
        <v>2.2000000000000001E-4</v>
      </c>
      <c r="R2799" s="145">
        <f>Q2799*H2799</f>
        <v>6.6E-4</v>
      </c>
      <c r="S2799" s="145">
        <v>0</v>
      </c>
      <c r="T2799" s="146">
        <f>S2799*H2799</f>
        <v>0</v>
      </c>
      <c r="AR2799" s="147" t="s">
        <v>224</v>
      </c>
      <c r="AT2799" s="147" t="s">
        <v>195</v>
      </c>
      <c r="AU2799" s="147" t="s">
        <v>85</v>
      </c>
      <c r="AY2799" s="17" t="s">
        <v>191</v>
      </c>
      <c r="BE2799" s="148">
        <f>IF(N2799="základní",J2799,0)</f>
        <v>0</v>
      </c>
      <c r="BF2799" s="148">
        <f>IF(N2799="snížená",J2799,0)</f>
        <v>0</v>
      </c>
      <c r="BG2799" s="148">
        <f>IF(N2799="zákl. přenesená",J2799,0)</f>
        <v>0</v>
      </c>
      <c r="BH2799" s="148">
        <f>IF(N2799="sníž. přenesená",J2799,0)</f>
        <v>0</v>
      </c>
      <c r="BI2799" s="148">
        <f>IF(N2799="nulová",J2799,0)</f>
        <v>0</v>
      </c>
      <c r="BJ2799" s="17" t="s">
        <v>83</v>
      </c>
      <c r="BK2799" s="148">
        <f>ROUND(I2799*H2799,2)</f>
        <v>0</v>
      </c>
      <c r="BL2799" s="17" t="s">
        <v>224</v>
      </c>
      <c r="BM2799" s="147" t="s">
        <v>2547</v>
      </c>
    </row>
    <row r="2800" spans="2:65" s="1" customFormat="1">
      <c r="B2800" s="32"/>
      <c r="D2800" s="149" t="s">
        <v>203</v>
      </c>
      <c r="F2800" s="150" t="s">
        <v>2548</v>
      </c>
      <c r="I2800" s="151"/>
      <c r="L2800" s="32"/>
      <c r="M2800" s="152"/>
      <c r="T2800" s="56"/>
      <c r="AT2800" s="17" t="s">
        <v>203</v>
      </c>
      <c r="AU2800" s="17" t="s">
        <v>85</v>
      </c>
    </row>
    <row r="2801" spans="2:65" s="12" customFormat="1">
      <c r="B2801" s="153"/>
      <c r="D2801" s="154" t="s">
        <v>205</v>
      </c>
      <c r="E2801" s="155" t="s">
        <v>1</v>
      </c>
      <c r="F2801" s="156" t="s">
        <v>347</v>
      </c>
      <c r="H2801" s="155" t="s">
        <v>1</v>
      </c>
      <c r="I2801" s="157"/>
      <c r="L2801" s="153"/>
      <c r="M2801" s="158"/>
      <c r="T2801" s="159"/>
      <c r="AT2801" s="155" t="s">
        <v>205</v>
      </c>
      <c r="AU2801" s="155" t="s">
        <v>85</v>
      </c>
      <c r="AV2801" s="12" t="s">
        <v>83</v>
      </c>
      <c r="AW2801" s="12" t="s">
        <v>34</v>
      </c>
      <c r="AX2801" s="12" t="s">
        <v>76</v>
      </c>
      <c r="AY2801" s="155" t="s">
        <v>191</v>
      </c>
    </row>
    <row r="2802" spans="2:65" s="12" customFormat="1">
      <c r="B2802" s="153"/>
      <c r="D2802" s="154" t="s">
        <v>205</v>
      </c>
      <c r="E2802" s="155" t="s">
        <v>1</v>
      </c>
      <c r="F2802" s="156" t="s">
        <v>207</v>
      </c>
      <c r="H2802" s="155" t="s">
        <v>1</v>
      </c>
      <c r="I2802" s="157"/>
      <c r="L2802" s="153"/>
      <c r="M2802" s="158"/>
      <c r="T2802" s="159"/>
      <c r="AT2802" s="155" t="s">
        <v>205</v>
      </c>
      <c r="AU2802" s="155" t="s">
        <v>85</v>
      </c>
      <c r="AV2802" s="12" t="s">
        <v>83</v>
      </c>
      <c r="AW2802" s="12" t="s">
        <v>34</v>
      </c>
      <c r="AX2802" s="12" t="s">
        <v>76</v>
      </c>
      <c r="AY2802" s="155" t="s">
        <v>191</v>
      </c>
    </row>
    <row r="2803" spans="2:65" s="12" customFormat="1">
      <c r="B2803" s="153"/>
      <c r="D2803" s="154" t="s">
        <v>205</v>
      </c>
      <c r="E2803" s="155" t="s">
        <v>1</v>
      </c>
      <c r="F2803" s="156" t="s">
        <v>208</v>
      </c>
      <c r="H2803" s="155" t="s">
        <v>1</v>
      </c>
      <c r="I2803" s="157"/>
      <c r="L2803" s="153"/>
      <c r="M2803" s="158"/>
      <c r="T2803" s="159"/>
      <c r="AT2803" s="155" t="s">
        <v>205</v>
      </c>
      <c r="AU2803" s="155" t="s">
        <v>85</v>
      </c>
      <c r="AV2803" s="12" t="s">
        <v>83</v>
      </c>
      <c r="AW2803" s="12" t="s">
        <v>34</v>
      </c>
      <c r="AX2803" s="12" t="s">
        <v>76</v>
      </c>
      <c r="AY2803" s="155" t="s">
        <v>191</v>
      </c>
    </row>
    <row r="2804" spans="2:65" s="12" customFormat="1">
      <c r="B2804" s="153"/>
      <c r="D2804" s="154" t="s">
        <v>205</v>
      </c>
      <c r="E2804" s="155" t="s">
        <v>1</v>
      </c>
      <c r="F2804" s="156" t="s">
        <v>2549</v>
      </c>
      <c r="H2804" s="155" t="s">
        <v>1</v>
      </c>
      <c r="I2804" s="157"/>
      <c r="L2804" s="153"/>
      <c r="M2804" s="158"/>
      <c r="T2804" s="159"/>
      <c r="AT2804" s="155" t="s">
        <v>205</v>
      </c>
      <c r="AU2804" s="155" t="s">
        <v>85</v>
      </c>
      <c r="AV2804" s="12" t="s">
        <v>83</v>
      </c>
      <c r="AW2804" s="12" t="s">
        <v>34</v>
      </c>
      <c r="AX2804" s="12" t="s">
        <v>76</v>
      </c>
      <c r="AY2804" s="155" t="s">
        <v>191</v>
      </c>
    </row>
    <row r="2805" spans="2:65" s="13" customFormat="1">
      <c r="B2805" s="160"/>
      <c r="D2805" s="154" t="s">
        <v>205</v>
      </c>
      <c r="E2805" s="161" t="s">
        <v>1</v>
      </c>
      <c r="F2805" s="162" t="s">
        <v>2550</v>
      </c>
      <c r="H2805" s="163">
        <v>2</v>
      </c>
      <c r="I2805" s="164"/>
      <c r="L2805" s="160"/>
      <c r="M2805" s="165"/>
      <c r="T2805" s="166"/>
      <c r="AT2805" s="161" t="s">
        <v>205</v>
      </c>
      <c r="AU2805" s="161" t="s">
        <v>85</v>
      </c>
      <c r="AV2805" s="13" t="s">
        <v>85</v>
      </c>
      <c r="AW2805" s="13" t="s">
        <v>34</v>
      </c>
      <c r="AX2805" s="13" t="s">
        <v>76</v>
      </c>
      <c r="AY2805" s="161" t="s">
        <v>191</v>
      </c>
    </row>
    <row r="2806" spans="2:65" s="13" customFormat="1">
      <c r="B2806" s="160"/>
      <c r="D2806" s="154" t="s">
        <v>205</v>
      </c>
      <c r="E2806" s="161" t="s">
        <v>1</v>
      </c>
      <c r="F2806" s="162" t="s">
        <v>2551</v>
      </c>
      <c r="H2806" s="163">
        <v>1</v>
      </c>
      <c r="I2806" s="164"/>
      <c r="L2806" s="160"/>
      <c r="M2806" s="165"/>
      <c r="T2806" s="166"/>
      <c r="AT2806" s="161" t="s">
        <v>205</v>
      </c>
      <c r="AU2806" s="161" t="s">
        <v>85</v>
      </c>
      <c r="AV2806" s="13" t="s">
        <v>85</v>
      </c>
      <c r="AW2806" s="13" t="s">
        <v>34</v>
      </c>
      <c r="AX2806" s="13" t="s">
        <v>76</v>
      </c>
      <c r="AY2806" s="161" t="s">
        <v>191</v>
      </c>
    </row>
    <row r="2807" spans="2:65" s="14" customFormat="1">
      <c r="B2807" s="167"/>
      <c r="D2807" s="154" t="s">
        <v>205</v>
      </c>
      <c r="E2807" s="168" t="s">
        <v>1</v>
      </c>
      <c r="F2807" s="169" t="s">
        <v>217</v>
      </c>
      <c r="H2807" s="170">
        <v>3</v>
      </c>
      <c r="I2807" s="171"/>
      <c r="L2807" s="167"/>
      <c r="M2807" s="172"/>
      <c r="T2807" s="173"/>
      <c r="AT2807" s="168" t="s">
        <v>205</v>
      </c>
      <c r="AU2807" s="168" t="s">
        <v>85</v>
      </c>
      <c r="AV2807" s="14" t="s">
        <v>200</v>
      </c>
      <c r="AW2807" s="14" t="s">
        <v>34</v>
      </c>
      <c r="AX2807" s="14" t="s">
        <v>83</v>
      </c>
      <c r="AY2807" s="168" t="s">
        <v>191</v>
      </c>
    </row>
    <row r="2808" spans="2:65" s="1" customFormat="1" ht="40.9" customHeight="1">
      <c r="B2808" s="32"/>
      <c r="C2808" s="181" t="s">
        <v>2552</v>
      </c>
      <c r="D2808" s="181" t="s">
        <v>388</v>
      </c>
      <c r="E2808" s="182" t="s">
        <v>2553</v>
      </c>
      <c r="F2808" s="183" t="s">
        <v>2554</v>
      </c>
      <c r="G2808" s="184" t="s">
        <v>378</v>
      </c>
      <c r="H2808" s="185">
        <v>3</v>
      </c>
      <c r="I2808" s="186"/>
      <c r="J2808" s="187">
        <f>ROUND(I2808*H2808,2)</f>
        <v>0</v>
      </c>
      <c r="K2808" s="183" t="s">
        <v>1</v>
      </c>
      <c r="L2808" s="188"/>
      <c r="M2808" s="189" t="s">
        <v>1</v>
      </c>
      <c r="N2808" s="190" t="s">
        <v>41</v>
      </c>
      <c r="P2808" s="145">
        <f>O2808*H2808</f>
        <v>0</v>
      </c>
      <c r="Q2808" s="145">
        <v>1.6240000000000001E-2</v>
      </c>
      <c r="R2808" s="145">
        <f>Q2808*H2808</f>
        <v>4.8719999999999999E-2</v>
      </c>
      <c r="S2808" s="145">
        <v>0</v>
      </c>
      <c r="T2808" s="146">
        <f>S2808*H2808</f>
        <v>0</v>
      </c>
      <c r="AR2808" s="147" t="s">
        <v>414</v>
      </c>
      <c r="AT2808" s="147" t="s">
        <v>388</v>
      </c>
      <c r="AU2808" s="147" t="s">
        <v>85</v>
      </c>
      <c r="AY2808" s="17" t="s">
        <v>191</v>
      </c>
      <c r="BE2808" s="148">
        <f>IF(N2808="základní",J2808,0)</f>
        <v>0</v>
      </c>
      <c r="BF2808" s="148">
        <f>IF(N2808="snížená",J2808,0)</f>
        <v>0</v>
      </c>
      <c r="BG2808" s="148">
        <f>IF(N2808="zákl. přenesená",J2808,0)</f>
        <v>0</v>
      </c>
      <c r="BH2808" s="148">
        <f>IF(N2808="sníž. přenesená",J2808,0)</f>
        <v>0</v>
      </c>
      <c r="BI2808" s="148">
        <f>IF(N2808="nulová",J2808,0)</f>
        <v>0</v>
      </c>
      <c r="BJ2808" s="17" t="s">
        <v>83</v>
      </c>
      <c r="BK2808" s="148">
        <f>ROUND(I2808*H2808,2)</f>
        <v>0</v>
      </c>
      <c r="BL2808" s="17" t="s">
        <v>224</v>
      </c>
      <c r="BM2808" s="147" t="s">
        <v>2555</v>
      </c>
    </row>
    <row r="2809" spans="2:65" s="1" customFormat="1" ht="26.45" customHeight="1">
      <c r="B2809" s="32"/>
      <c r="C2809" s="136" t="s">
        <v>2556</v>
      </c>
      <c r="D2809" s="136" t="s">
        <v>195</v>
      </c>
      <c r="E2809" s="137" t="s">
        <v>2557</v>
      </c>
      <c r="F2809" s="138" t="s">
        <v>2558</v>
      </c>
      <c r="G2809" s="139" t="s">
        <v>378</v>
      </c>
      <c r="H2809" s="140">
        <v>3</v>
      </c>
      <c r="I2809" s="141"/>
      <c r="J2809" s="142">
        <f>ROUND(I2809*H2809,2)</f>
        <v>0</v>
      </c>
      <c r="K2809" s="138" t="s">
        <v>1</v>
      </c>
      <c r="L2809" s="32"/>
      <c r="M2809" s="143" t="s">
        <v>1</v>
      </c>
      <c r="N2809" s="144" t="s">
        <v>41</v>
      </c>
      <c r="P2809" s="145">
        <f>O2809*H2809</f>
        <v>0</v>
      </c>
      <c r="Q2809" s="145">
        <v>2.2000000000000001E-4</v>
      </c>
      <c r="R2809" s="145">
        <f>Q2809*H2809</f>
        <v>6.6E-4</v>
      </c>
      <c r="S2809" s="145">
        <v>0</v>
      </c>
      <c r="T2809" s="146">
        <f>S2809*H2809</f>
        <v>0</v>
      </c>
      <c r="AR2809" s="147" t="s">
        <v>224</v>
      </c>
      <c r="AT2809" s="147" t="s">
        <v>195</v>
      </c>
      <c r="AU2809" s="147" t="s">
        <v>85</v>
      </c>
      <c r="AY2809" s="17" t="s">
        <v>191</v>
      </c>
      <c r="BE2809" s="148">
        <f>IF(N2809="základní",J2809,0)</f>
        <v>0</v>
      </c>
      <c r="BF2809" s="148">
        <f>IF(N2809="snížená",J2809,0)</f>
        <v>0</v>
      </c>
      <c r="BG2809" s="148">
        <f>IF(N2809="zákl. přenesená",J2809,0)</f>
        <v>0</v>
      </c>
      <c r="BH2809" s="148">
        <f>IF(N2809="sníž. přenesená",J2809,0)</f>
        <v>0</v>
      </c>
      <c r="BI2809" s="148">
        <f>IF(N2809="nulová",J2809,0)</f>
        <v>0</v>
      </c>
      <c r="BJ2809" s="17" t="s">
        <v>83</v>
      </c>
      <c r="BK2809" s="148">
        <f>ROUND(I2809*H2809,2)</f>
        <v>0</v>
      </c>
      <c r="BL2809" s="17" t="s">
        <v>224</v>
      </c>
      <c r="BM2809" s="147" t="s">
        <v>2559</v>
      </c>
    </row>
    <row r="2810" spans="2:65" s="12" customFormat="1">
      <c r="B2810" s="153"/>
      <c r="D2810" s="154" t="s">
        <v>205</v>
      </c>
      <c r="E2810" s="155" t="s">
        <v>1</v>
      </c>
      <c r="F2810" s="156" t="s">
        <v>2491</v>
      </c>
      <c r="H2810" s="155" t="s">
        <v>1</v>
      </c>
      <c r="I2810" s="157"/>
      <c r="L2810" s="153"/>
      <c r="M2810" s="158"/>
      <c r="T2810" s="159"/>
      <c r="AT2810" s="155" t="s">
        <v>205</v>
      </c>
      <c r="AU2810" s="155" t="s">
        <v>85</v>
      </c>
      <c r="AV2810" s="12" t="s">
        <v>83</v>
      </c>
      <c r="AW2810" s="12" t="s">
        <v>34</v>
      </c>
      <c r="AX2810" s="12" t="s">
        <v>76</v>
      </c>
      <c r="AY2810" s="155" t="s">
        <v>191</v>
      </c>
    </row>
    <row r="2811" spans="2:65" s="12" customFormat="1">
      <c r="B2811" s="153"/>
      <c r="D2811" s="154" t="s">
        <v>205</v>
      </c>
      <c r="E2811" s="155" t="s">
        <v>1</v>
      </c>
      <c r="F2811" s="156" t="s">
        <v>207</v>
      </c>
      <c r="H2811" s="155" t="s">
        <v>1</v>
      </c>
      <c r="I2811" s="157"/>
      <c r="L2811" s="153"/>
      <c r="M2811" s="158"/>
      <c r="T2811" s="159"/>
      <c r="AT2811" s="155" t="s">
        <v>205</v>
      </c>
      <c r="AU2811" s="155" t="s">
        <v>85</v>
      </c>
      <c r="AV2811" s="12" t="s">
        <v>83</v>
      </c>
      <c r="AW2811" s="12" t="s">
        <v>34</v>
      </c>
      <c r="AX2811" s="12" t="s">
        <v>76</v>
      </c>
      <c r="AY2811" s="155" t="s">
        <v>191</v>
      </c>
    </row>
    <row r="2812" spans="2:65" s="12" customFormat="1">
      <c r="B2812" s="153"/>
      <c r="D2812" s="154" t="s">
        <v>205</v>
      </c>
      <c r="E2812" s="155" t="s">
        <v>1</v>
      </c>
      <c r="F2812" s="156" t="s">
        <v>208</v>
      </c>
      <c r="H2812" s="155" t="s">
        <v>1</v>
      </c>
      <c r="I2812" s="157"/>
      <c r="L2812" s="153"/>
      <c r="M2812" s="158"/>
      <c r="T2812" s="159"/>
      <c r="AT2812" s="155" t="s">
        <v>205</v>
      </c>
      <c r="AU2812" s="155" t="s">
        <v>85</v>
      </c>
      <c r="AV2812" s="12" t="s">
        <v>83</v>
      </c>
      <c r="AW2812" s="12" t="s">
        <v>34</v>
      </c>
      <c r="AX2812" s="12" t="s">
        <v>76</v>
      </c>
      <c r="AY2812" s="155" t="s">
        <v>191</v>
      </c>
    </row>
    <row r="2813" spans="2:65" s="12" customFormat="1">
      <c r="B2813" s="153"/>
      <c r="D2813" s="154" t="s">
        <v>205</v>
      </c>
      <c r="E2813" s="155" t="s">
        <v>1</v>
      </c>
      <c r="F2813" s="156" t="s">
        <v>2560</v>
      </c>
      <c r="H2813" s="155" t="s">
        <v>1</v>
      </c>
      <c r="I2813" s="157"/>
      <c r="L2813" s="153"/>
      <c r="M2813" s="158"/>
      <c r="T2813" s="159"/>
      <c r="AT2813" s="155" t="s">
        <v>205</v>
      </c>
      <c r="AU2813" s="155" t="s">
        <v>85</v>
      </c>
      <c r="AV2813" s="12" t="s">
        <v>83</v>
      </c>
      <c r="AW2813" s="12" t="s">
        <v>34</v>
      </c>
      <c r="AX2813" s="12" t="s">
        <v>76</v>
      </c>
      <c r="AY2813" s="155" t="s">
        <v>191</v>
      </c>
    </row>
    <row r="2814" spans="2:65" s="12" customFormat="1">
      <c r="B2814" s="153"/>
      <c r="D2814" s="154" t="s">
        <v>205</v>
      </c>
      <c r="E2814" s="155" t="s">
        <v>1</v>
      </c>
      <c r="F2814" s="156" t="s">
        <v>2561</v>
      </c>
      <c r="H2814" s="155" t="s">
        <v>1</v>
      </c>
      <c r="I2814" s="157"/>
      <c r="L2814" s="153"/>
      <c r="M2814" s="158"/>
      <c r="T2814" s="159"/>
      <c r="AT2814" s="155" t="s">
        <v>205</v>
      </c>
      <c r="AU2814" s="155" t="s">
        <v>85</v>
      </c>
      <c r="AV2814" s="12" t="s">
        <v>83</v>
      </c>
      <c r="AW2814" s="12" t="s">
        <v>34</v>
      </c>
      <c r="AX2814" s="12" t="s">
        <v>76</v>
      </c>
      <c r="AY2814" s="155" t="s">
        <v>191</v>
      </c>
    </row>
    <row r="2815" spans="2:65" s="13" customFormat="1">
      <c r="B2815" s="160"/>
      <c r="D2815" s="154" t="s">
        <v>205</v>
      </c>
      <c r="E2815" s="161" t="s">
        <v>1</v>
      </c>
      <c r="F2815" s="162" t="s">
        <v>201</v>
      </c>
      <c r="H2815" s="163">
        <v>3</v>
      </c>
      <c r="I2815" s="164"/>
      <c r="L2815" s="160"/>
      <c r="M2815" s="165"/>
      <c r="T2815" s="166"/>
      <c r="AT2815" s="161" t="s">
        <v>205</v>
      </c>
      <c r="AU2815" s="161" t="s">
        <v>85</v>
      </c>
      <c r="AV2815" s="13" t="s">
        <v>85</v>
      </c>
      <c r="AW2815" s="13" t="s">
        <v>34</v>
      </c>
      <c r="AX2815" s="13" t="s">
        <v>76</v>
      </c>
      <c r="AY2815" s="161" t="s">
        <v>191</v>
      </c>
    </row>
    <row r="2816" spans="2:65" s="14" customFormat="1">
      <c r="B2816" s="167"/>
      <c r="D2816" s="154" t="s">
        <v>205</v>
      </c>
      <c r="E2816" s="168" t="s">
        <v>1</v>
      </c>
      <c r="F2816" s="169" t="s">
        <v>217</v>
      </c>
      <c r="H2816" s="170">
        <v>3</v>
      </c>
      <c r="I2816" s="171"/>
      <c r="L2816" s="167"/>
      <c r="M2816" s="172"/>
      <c r="T2816" s="173"/>
      <c r="AT2816" s="168" t="s">
        <v>205</v>
      </c>
      <c r="AU2816" s="168" t="s">
        <v>85</v>
      </c>
      <c r="AV2816" s="14" t="s">
        <v>200</v>
      </c>
      <c r="AW2816" s="14" t="s">
        <v>34</v>
      </c>
      <c r="AX2816" s="14" t="s">
        <v>83</v>
      </c>
      <c r="AY2816" s="168" t="s">
        <v>191</v>
      </c>
    </row>
    <row r="2817" spans="2:65" s="1" customFormat="1" ht="26.45" customHeight="1">
      <c r="B2817" s="32"/>
      <c r="C2817" s="136" t="s">
        <v>2562</v>
      </c>
      <c r="D2817" s="136" t="s">
        <v>195</v>
      </c>
      <c r="E2817" s="137" t="s">
        <v>2563</v>
      </c>
      <c r="F2817" s="138" t="s">
        <v>2564</v>
      </c>
      <c r="G2817" s="139" t="s">
        <v>378</v>
      </c>
      <c r="H2817" s="140">
        <v>3</v>
      </c>
      <c r="I2817" s="141"/>
      <c r="J2817" s="142">
        <f>ROUND(I2817*H2817,2)</f>
        <v>0</v>
      </c>
      <c r="K2817" s="138" t="s">
        <v>199</v>
      </c>
      <c r="L2817" s="32"/>
      <c r="M2817" s="143" t="s">
        <v>1</v>
      </c>
      <c r="N2817" s="144" t="s">
        <v>41</v>
      </c>
      <c r="P2817" s="145">
        <f>O2817*H2817</f>
        <v>0</v>
      </c>
      <c r="Q2817" s="145">
        <v>0</v>
      </c>
      <c r="R2817" s="145">
        <f>Q2817*H2817</f>
        <v>0</v>
      </c>
      <c r="S2817" s="145">
        <v>1.6899999999999998E-2</v>
      </c>
      <c r="T2817" s="146">
        <f>S2817*H2817</f>
        <v>5.0699999999999995E-2</v>
      </c>
      <c r="AR2817" s="147" t="s">
        <v>224</v>
      </c>
      <c r="AT2817" s="147" t="s">
        <v>195</v>
      </c>
      <c r="AU2817" s="147" t="s">
        <v>85</v>
      </c>
      <c r="AY2817" s="17" t="s">
        <v>191</v>
      </c>
      <c r="BE2817" s="148">
        <f>IF(N2817="základní",J2817,0)</f>
        <v>0</v>
      </c>
      <c r="BF2817" s="148">
        <f>IF(N2817="snížená",J2817,0)</f>
        <v>0</v>
      </c>
      <c r="BG2817" s="148">
        <f>IF(N2817="zákl. přenesená",J2817,0)</f>
        <v>0</v>
      </c>
      <c r="BH2817" s="148">
        <f>IF(N2817="sníž. přenesená",J2817,0)</f>
        <v>0</v>
      </c>
      <c r="BI2817" s="148">
        <f>IF(N2817="nulová",J2817,0)</f>
        <v>0</v>
      </c>
      <c r="BJ2817" s="17" t="s">
        <v>83</v>
      </c>
      <c r="BK2817" s="148">
        <f>ROUND(I2817*H2817,2)</f>
        <v>0</v>
      </c>
      <c r="BL2817" s="17" t="s">
        <v>224</v>
      </c>
      <c r="BM2817" s="147" t="s">
        <v>2565</v>
      </c>
    </row>
    <row r="2818" spans="2:65" s="1" customFormat="1">
      <c r="B2818" s="32"/>
      <c r="D2818" s="149" t="s">
        <v>203</v>
      </c>
      <c r="F2818" s="150" t="s">
        <v>2566</v>
      </c>
      <c r="I2818" s="151"/>
      <c r="L2818" s="32"/>
      <c r="M2818" s="152"/>
      <c r="T2818" s="56"/>
      <c r="AT2818" s="17" t="s">
        <v>203</v>
      </c>
      <c r="AU2818" s="17" t="s">
        <v>85</v>
      </c>
    </row>
    <row r="2819" spans="2:65" s="12" customFormat="1">
      <c r="B2819" s="153"/>
      <c r="D2819" s="154" t="s">
        <v>205</v>
      </c>
      <c r="E2819" s="155" t="s">
        <v>1</v>
      </c>
      <c r="F2819" s="156" t="s">
        <v>2491</v>
      </c>
      <c r="H2819" s="155" t="s">
        <v>1</v>
      </c>
      <c r="I2819" s="157"/>
      <c r="L2819" s="153"/>
      <c r="M2819" s="158"/>
      <c r="T2819" s="159"/>
      <c r="AT2819" s="155" t="s">
        <v>205</v>
      </c>
      <c r="AU2819" s="155" t="s">
        <v>85</v>
      </c>
      <c r="AV2819" s="12" t="s">
        <v>83</v>
      </c>
      <c r="AW2819" s="12" t="s">
        <v>34</v>
      </c>
      <c r="AX2819" s="12" t="s">
        <v>76</v>
      </c>
      <c r="AY2819" s="155" t="s">
        <v>191</v>
      </c>
    </row>
    <row r="2820" spans="2:65" s="12" customFormat="1">
      <c r="B2820" s="153"/>
      <c r="D2820" s="154" t="s">
        <v>205</v>
      </c>
      <c r="E2820" s="155" t="s">
        <v>1</v>
      </c>
      <c r="F2820" s="156" t="s">
        <v>208</v>
      </c>
      <c r="H2820" s="155" t="s">
        <v>1</v>
      </c>
      <c r="I2820" s="157"/>
      <c r="L2820" s="153"/>
      <c r="M2820" s="158"/>
      <c r="T2820" s="159"/>
      <c r="AT2820" s="155" t="s">
        <v>205</v>
      </c>
      <c r="AU2820" s="155" t="s">
        <v>85</v>
      </c>
      <c r="AV2820" s="12" t="s">
        <v>83</v>
      </c>
      <c r="AW2820" s="12" t="s">
        <v>34</v>
      </c>
      <c r="AX2820" s="12" t="s">
        <v>76</v>
      </c>
      <c r="AY2820" s="155" t="s">
        <v>191</v>
      </c>
    </row>
    <row r="2821" spans="2:65" s="13" customFormat="1">
      <c r="B2821" s="160"/>
      <c r="D2821" s="154" t="s">
        <v>205</v>
      </c>
      <c r="E2821" s="161" t="s">
        <v>1</v>
      </c>
      <c r="F2821" s="162" t="s">
        <v>2567</v>
      </c>
      <c r="H2821" s="163">
        <v>3</v>
      </c>
      <c r="I2821" s="164"/>
      <c r="L2821" s="160"/>
      <c r="M2821" s="165"/>
      <c r="T2821" s="166"/>
      <c r="AT2821" s="161" t="s">
        <v>205</v>
      </c>
      <c r="AU2821" s="161" t="s">
        <v>85</v>
      </c>
      <c r="AV2821" s="13" t="s">
        <v>85</v>
      </c>
      <c r="AW2821" s="13" t="s">
        <v>34</v>
      </c>
      <c r="AX2821" s="13" t="s">
        <v>76</v>
      </c>
      <c r="AY2821" s="161" t="s">
        <v>191</v>
      </c>
    </row>
    <row r="2822" spans="2:65" s="14" customFormat="1">
      <c r="B2822" s="167"/>
      <c r="D2822" s="154" t="s">
        <v>205</v>
      </c>
      <c r="E2822" s="168" t="s">
        <v>1</v>
      </c>
      <c r="F2822" s="169" t="s">
        <v>217</v>
      </c>
      <c r="H2822" s="170">
        <v>3</v>
      </c>
      <c r="I2822" s="171"/>
      <c r="L2822" s="167"/>
      <c r="M2822" s="172"/>
      <c r="T2822" s="173"/>
      <c r="AT2822" s="168" t="s">
        <v>205</v>
      </c>
      <c r="AU2822" s="168" t="s">
        <v>85</v>
      </c>
      <c r="AV2822" s="14" t="s">
        <v>200</v>
      </c>
      <c r="AW2822" s="14" t="s">
        <v>34</v>
      </c>
      <c r="AX2822" s="14" t="s">
        <v>83</v>
      </c>
      <c r="AY2822" s="168" t="s">
        <v>191</v>
      </c>
    </row>
    <row r="2823" spans="2:65" s="1" customFormat="1" ht="26.45" customHeight="1">
      <c r="B2823" s="32"/>
      <c r="C2823" s="136" t="s">
        <v>2568</v>
      </c>
      <c r="D2823" s="136" t="s">
        <v>195</v>
      </c>
      <c r="E2823" s="137" t="s">
        <v>2569</v>
      </c>
      <c r="F2823" s="138" t="s">
        <v>2570</v>
      </c>
      <c r="G2823" s="139" t="s">
        <v>1608</v>
      </c>
      <c r="H2823" s="140">
        <v>3</v>
      </c>
      <c r="I2823" s="141"/>
      <c r="J2823" s="142">
        <f>ROUND(I2823*H2823,2)</f>
        <v>0</v>
      </c>
      <c r="K2823" s="138" t="s">
        <v>1</v>
      </c>
      <c r="L2823" s="32"/>
      <c r="M2823" s="143" t="s">
        <v>1</v>
      </c>
      <c r="N2823" s="144" t="s">
        <v>41</v>
      </c>
      <c r="P2823" s="145">
        <f>O2823*H2823</f>
        <v>0</v>
      </c>
      <c r="Q2823" s="145">
        <v>0</v>
      </c>
      <c r="R2823" s="145">
        <f>Q2823*H2823</f>
        <v>0</v>
      </c>
      <c r="S2823" s="145">
        <v>0</v>
      </c>
      <c r="T2823" s="146">
        <f>S2823*H2823</f>
        <v>0</v>
      </c>
      <c r="AR2823" s="147" t="s">
        <v>224</v>
      </c>
      <c r="AT2823" s="147" t="s">
        <v>195</v>
      </c>
      <c r="AU2823" s="147" t="s">
        <v>85</v>
      </c>
      <c r="AY2823" s="17" t="s">
        <v>191</v>
      </c>
      <c r="BE2823" s="148">
        <f>IF(N2823="základní",J2823,0)</f>
        <v>0</v>
      </c>
      <c r="BF2823" s="148">
        <f>IF(N2823="snížená",J2823,0)</f>
        <v>0</v>
      </c>
      <c r="BG2823" s="148">
        <f>IF(N2823="zákl. přenesená",J2823,0)</f>
        <v>0</v>
      </c>
      <c r="BH2823" s="148">
        <f>IF(N2823="sníž. přenesená",J2823,0)</f>
        <v>0</v>
      </c>
      <c r="BI2823" s="148">
        <f>IF(N2823="nulová",J2823,0)</f>
        <v>0</v>
      </c>
      <c r="BJ2823" s="17" t="s">
        <v>83</v>
      </c>
      <c r="BK2823" s="148">
        <f>ROUND(I2823*H2823,2)</f>
        <v>0</v>
      </c>
      <c r="BL2823" s="17" t="s">
        <v>224</v>
      </c>
      <c r="BM2823" s="147" t="s">
        <v>2571</v>
      </c>
    </row>
    <row r="2824" spans="2:65" s="12" customFormat="1">
      <c r="B2824" s="153"/>
      <c r="D2824" s="154" t="s">
        <v>205</v>
      </c>
      <c r="E2824" s="155" t="s">
        <v>1</v>
      </c>
      <c r="F2824" s="156" t="s">
        <v>347</v>
      </c>
      <c r="H2824" s="155" t="s">
        <v>1</v>
      </c>
      <c r="I2824" s="157"/>
      <c r="L2824" s="153"/>
      <c r="M2824" s="158"/>
      <c r="T2824" s="159"/>
      <c r="AT2824" s="155" t="s">
        <v>205</v>
      </c>
      <c r="AU2824" s="155" t="s">
        <v>85</v>
      </c>
      <c r="AV2824" s="12" t="s">
        <v>83</v>
      </c>
      <c r="AW2824" s="12" t="s">
        <v>34</v>
      </c>
      <c r="AX2824" s="12" t="s">
        <v>76</v>
      </c>
      <c r="AY2824" s="155" t="s">
        <v>191</v>
      </c>
    </row>
    <row r="2825" spans="2:65" s="12" customFormat="1">
      <c r="B2825" s="153"/>
      <c r="D2825" s="154" t="s">
        <v>205</v>
      </c>
      <c r="E2825" s="155" t="s">
        <v>1</v>
      </c>
      <c r="F2825" s="156" t="s">
        <v>207</v>
      </c>
      <c r="H2825" s="155" t="s">
        <v>1</v>
      </c>
      <c r="I2825" s="157"/>
      <c r="L2825" s="153"/>
      <c r="M2825" s="158"/>
      <c r="T2825" s="159"/>
      <c r="AT2825" s="155" t="s">
        <v>205</v>
      </c>
      <c r="AU2825" s="155" t="s">
        <v>85</v>
      </c>
      <c r="AV2825" s="12" t="s">
        <v>83</v>
      </c>
      <c r="AW2825" s="12" t="s">
        <v>34</v>
      </c>
      <c r="AX2825" s="12" t="s">
        <v>76</v>
      </c>
      <c r="AY2825" s="155" t="s">
        <v>191</v>
      </c>
    </row>
    <row r="2826" spans="2:65" s="12" customFormat="1">
      <c r="B2826" s="153"/>
      <c r="D2826" s="154" t="s">
        <v>205</v>
      </c>
      <c r="E2826" s="155" t="s">
        <v>1</v>
      </c>
      <c r="F2826" s="156" t="s">
        <v>208</v>
      </c>
      <c r="H2826" s="155" t="s">
        <v>1</v>
      </c>
      <c r="I2826" s="157"/>
      <c r="L2826" s="153"/>
      <c r="M2826" s="158"/>
      <c r="T2826" s="159"/>
      <c r="AT2826" s="155" t="s">
        <v>205</v>
      </c>
      <c r="AU2826" s="155" t="s">
        <v>85</v>
      </c>
      <c r="AV2826" s="12" t="s">
        <v>83</v>
      </c>
      <c r="AW2826" s="12" t="s">
        <v>34</v>
      </c>
      <c r="AX2826" s="12" t="s">
        <v>76</v>
      </c>
      <c r="AY2826" s="155" t="s">
        <v>191</v>
      </c>
    </row>
    <row r="2827" spans="2:65" s="12" customFormat="1">
      <c r="B2827" s="153"/>
      <c r="D2827" s="154" t="s">
        <v>205</v>
      </c>
      <c r="E2827" s="155" t="s">
        <v>1</v>
      </c>
      <c r="F2827" s="156" t="s">
        <v>2549</v>
      </c>
      <c r="H2827" s="155" t="s">
        <v>1</v>
      </c>
      <c r="I2827" s="157"/>
      <c r="L2827" s="153"/>
      <c r="M2827" s="158"/>
      <c r="T2827" s="159"/>
      <c r="AT2827" s="155" t="s">
        <v>205</v>
      </c>
      <c r="AU2827" s="155" t="s">
        <v>85</v>
      </c>
      <c r="AV2827" s="12" t="s">
        <v>83</v>
      </c>
      <c r="AW2827" s="12" t="s">
        <v>34</v>
      </c>
      <c r="AX2827" s="12" t="s">
        <v>76</v>
      </c>
      <c r="AY2827" s="155" t="s">
        <v>191</v>
      </c>
    </row>
    <row r="2828" spans="2:65" s="13" customFormat="1">
      <c r="B2828" s="160"/>
      <c r="D2828" s="154" t="s">
        <v>205</v>
      </c>
      <c r="E2828" s="161" t="s">
        <v>1</v>
      </c>
      <c r="F2828" s="162" t="s">
        <v>2550</v>
      </c>
      <c r="H2828" s="163">
        <v>2</v>
      </c>
      <c r="I2828" s="164"/>
      <c r="L2828" s="160"/>
      <c r="M2828" s="165"/>
      <c r="T2828" s="166"/>
      <c r="AT2828" s="161" t="s">
        <v>205</v>
      </c>
      <c r="AU2828" s="161" t="s">
        <v>85</v>
      </c>
      <c r="AV2828" s="13" t="s">
        <v>85</v>
      </c>
      <c r="AW2828" s="13" t="s">
        <v>34</v>
      </c>
      <c r="AX2828" s="13" t="s">
        <v>76</v>
      </c>
      <c r="AY2828" s="161" t="s">
        <v>191</v>
      </c>
    </row>
    <row r="2829" spans="2:65" s="13" customFormat="1">
      <c r="B2829" s="160"/>
      <c r="D2829" s="154" t="s">
        <v>205</v>
      </c>
      <c r="E2829" s="161" t="s">
        <v>1</v>
      </c>
      <c r="F2829" s="162" t="s">
        <v>2551</v>
      </c>
      <c r="H2829" s="163">
        <v>1</v>
      </c>
      <c r="I2829" s="164"/>
      <c r="L2829" s="160"/>
      <c r="M2829" s="165"/>
      <c r="T2829" s="166"/>
      <c r="AT2829" s="161" t="s">
        <v>205</v>
      </c>
      <c r="AU2829" s="161" t="s">
        <v>85</v>
      </c>
      <c r="AV2829" s="13" t="s">
        <v>85</v>
      </c>
      <c r="AW2829" s="13" t="s">
        <v>34</v>
      </c>
      <c r="AX2829" s="13" t="s">
        <v>76</v>
      </c>
      <c r="AY2829" s="161" t="s">
        <v>191</v>
      </c>
    </row>
    <row r="2830" spans="2:65" s="14" customFormat="1">
      <c r="B2830" s="167"/>
      <c r="D2830" s="154" t="s">
        <v>205</v>
      </c>
      <c r="E2830" s="168" t="s">
        <v>1</v>
      </c>
      <c r="F2830" s="169" t="s">
        <v>217</v>
      </c>
      <c r="H2830" s="170">
        <v>3</v>
      </c>
      <c r="I2830" s="171"/>
      <c r="L2830" s="167"/>
      <c r="M2830" s="172"/>
      <c r="T2830" s="173"/>
      <c r="AT2830" s="168" t="s">
        <v>205</v>
      </c>
      <c r="AU2830" s="168" t="s">
        <v>85</v>
      </c>
      <c r="AV2830" s="14" t="s">
        <v>200</v>
      </c>
      <c r="AW2830" s="14" t="s">
        <v>34</v>
      </c>
      <c r="AX2830" s="14" t="s">
        <v>83</v>
      </c>
      <c r="AY2830" s="168" t="s">
        <v>191</v>
      </c>
    </row>
    <row r="2831" spans="2:65" s="1" customFormat="1" ht="16.5" customHeight="1">
      <c r="B2831" s="32"/>
      <c r="C2831" s="136" t="s">
        <v>2572</v>
      </c>
      <c r="D2831" s="136" t="s">
        <v>195</v>
      </c>
      <c r="E2831" s="137" t="s">
        <v>2573</v>
      </c>
      <c r="F2831" s="138" t="s">
        <v>2574</v>
      </c>
      <c r="G2831" s="139" t="s">
        <v>1608</v>
      </c>
      <c r="H2831" s="140">
        <v>3</v>
      </c>
      <c r="I2831" s="141"/>
      <c r="J2831" s="142">
        <f>ROUND(I2831*H2831,2)</f>
        <v>0</v>
      </c>
      <c r="K2831" s="138" t="s">
        <v>1</v>
      </c>
      <c r="L2831" s="32"/>
      <c r="M2831" s="143" t="s">
        <v>1</v>
      </c>
      <c r="N2831" s="144" t="s">
        <v>41</v>
      </c>
      <c r="P2831" s="145">
        <f>O2831*H2831</f>
        <v>0</v>
      </c>
      <c r="Q2831" s="145">
        <v>0</v>
      </c>
      <c r="R2831" s="145">
        <f>Q2831*H2831</f>
        <v>0</v>
      </c>
      <c r="S2831" s="145">
        <v>0.03</v>
      </c>
      <c r="T2831" s="146">
        <f>S2831*H2831</f>
        <v>0.09</v>
      </c>
      <c r="AR2831" s="147" t="s">
        <v>224</v>
      </c>
      <c r="AT2831" s="147" t="s">
        <v>195</v>
      </c>
      <c r="AU2831" s="147" t="s">
        <v>85</v>
      </c>
      <c r="AY2831" s="17" t="s">
        <v>191</v>
      </c>
      <c r="BE2831" s="148">
        <f>IF(N2831="základní",J2831,0)</f>
        <v>0</v>
      </c>
      <c r="BF2831" s="148">
        <f>IF(N2831="snížená",J2831,0)</f>
        <v>0</v>
      </c>
      <c r="BG2831" s="148">
        <f>IF(N2831="zákl. přenesená",J2831,0)</f>
        <v>0</v>
      </c>
      <c r="BH2831" s="148">
        <f>IF(N2831="sníž. přenesená",J2831,0)</f>
        <v>0</v>
      </c>
      <c r="BI2831" s="148">
        <f>IF(N2831="nulová",J2831,0)</f>
        <v>0</v>
      </c>
      <c r="BJ2831" s="17" t="s">
        <v>83</v>
      </c>
      <c r="BK2831" s="148">
        <f>ROUND(I2831*H2831,2)</f>
        <v>0</v>
      </c>
      <c r="BL2831" s="17" t="s">
        <v>224</v>
      </c>
      <c r="BM2831" s="147" t="s">
        <v>2575</v>
      </c>
    </row>
    <row r="2832" spans="2:65" s="12" customFormat="1">
      <c r="B2832" s="153"/>
      <c r="D2832" s="154" t="s">
        <v>205</v>
      </c>
      <c r="E2832" s="155" t="s">
        <v>1</v>
      </c>
      <c r="F2832" s="156" t="s">
        <v>2491</v>
      </c>
      <c r="H2832" s="155" t="s">
        <v>1</v>
      </c>
      <c r="I2832" s="157"/>
      <c r="L2832" s="153"/>
      <c r="M2832" s="158"/>
      <c r="T2832" s="159"/>
      <c r="AT2832" s="155" t="s">
        <v>205</v>
      </c>
      <c r="AU2832" s="155" t="s">
        <v>85</v>
      </c>
      <c r="AV2832" s="12" t="s">
        <v>83</v>
      </c>
      <c r="AW2832" s="12" t="s">
        <v>34</v>
      </c>
      <c r="AX2832" s="12" t="s">
        <v>76</v>
      </c>
      <c r="AY2832" s="155" t="s">
        <v>191</v>
      </c>
    </row>
    <row r="2833" spans="2:65" s="12" customFormat="1">
      <c r="B2833" s="153"/>
      <c r="D2833" s="154" t="s">
        <v>205</v>
      </c>
      <c r="E2833" s="155" t="s">
        <v>1</v>
      </c>
      <c r="F2833" s="156" t="s">
        <v>208</v>
      </c>
      <c r="H2833" s="155" t="s">
        <v>1</v>
      </c>
      <c r="I2833" s="157"/>
      <c r="L2833" s="153"/>
      <c r="M2833" s="158"/>
      <c r="T2833" s="159"/>
      <c r="AT2833" s="155" t="s">
        <v>205</v>
      </c>
      <c r="AU2833" s="155" t="s">
        <v>85</v>
      </c>
      <c r="AV2833" s="12" t="s">
        <v>83</v>
      </c>
      <c r="AW2833" s="12" t="s">
        <v>34</v>
      </c>
      <c r="AX2833" s="12" t="s">
        <v>76</v>
      </c>
      <c r="AY2833" s="155" t="s">
        <v>191</v>
      </c>
    </row>
    <row r="2834" spans="2:65" s="13" customFormat="1">
      <c r="B2834" s="160"/>
      <c r="D2834" s="154" t="s">
        <v>205</v>
      </c>
      <c r="E2834" s="161" t="s">
        <v>1</v>
      </c>
      <c r="F2834" s="162" t="s">
        <v>2576</v>
      </c>
      <c r="H2834" s="163">
        <v>3</v>
      </c>
      <c r="I2834" s="164"/>
      <c r="L2834" s="160"/>
      <c r="M2834" s="165"/>
      <c r="T2834" s="166"/>
      <c r="AT2834" s="161" t="s">
        <v>205</v>
      </c>
      <c r="AU2834" s="161" t="s">
        <v>85</v>
      </c>
      <c r="AV2834" s="13" t="s">
        <v>85</v>
      </c>
      <c r="AW2834" s="13" t="s">
        <v>34</v>
      </c>
      <c r="AX2834" s="13" t="s">
        <v>76</v>
      </c>
      <c r="AY2834" s="161" t="s">
        <v>191</v>
      </c>
    </row>
    <row r="2835" spans="2:65" s="1" customFormat="1" ht="26.45" customHeight="1">
      <c r="B2835" s="32"/>
      <c r="C2835" s="136" t="s">
        <v>2577</v>
      </c>
      <c r="D2835" s="136" t="s">
        <v>195</v>
      </c>
      <c r="E2835" s="137" t="s">
        <v>2578</v>
      </c>
      <c r="F2835" s="138" t="s">
        <v>2579</v>
      </c>
      <c r="G2835" s="139" t="s">
        <v>271</v>
      </c>
      <c r="H2835" s="140">
        <v>4.4029999999999996</v>
      </c>
      <c r="I2835" s="141"/>
      <c r="J2835" s="142">
        <f>ROUND(I2835*H2835,2)</f>
        <v>0</v>
      </c>
      <c r="K2835" s="138" t="s">
        <v>199</v>
      </c>
      <c r="L2835" s="32"/>
      <c r="M2835" s="143" t="s">
        <v>1</v>
      </c>
      <c r="N2835" s="144" t="s">
        <v>41</v>
      </c>
      <c r="P2835" s="145">
        <f>O2835*H2835</f>
        <v>0</v>
      </c>
      <c r="Q2835" s="145">
        <v>0</v>
      </c>
      <c r="R2835" s="145">
        <f>Q2835*H2835</f>
        <v>0</v>
      </c>
      <c r="S2835" s="145">
        <v>0</v>
      </c>
      <c r="T2835" s="146">
        <f>S2835*H2835</f>
        <v>0</v>
      </c>
      <c r="AR2835" s="147" t="s">
        <v>224</v>
      </c>
      <c r="AT2835" s="147" t="s">
        <v>195</v>
      </c>
      <c r="AU2835" s="147" t="s">
        <v>85</v>
      </c>
      <c r="AY2835" s="17" t="s">
        <v>191</v>
      </c>
      <c r="BE2835" s="148">
        <f>IF(N2835="základní",J2835,0)</f>
        <v>0</v>
      </c>
      <c r="BF2835" s="148">
        <f>IF(N2835="snížená",J2835,0)</f>
        <v>0</v>
      </c>
      <c r="BG2835" s="148">
        <f>IF(N2835="zákl. přenesená",J2835,0)</f>
        <v>0</v>
      </c>
      <c r="BH2835" s="148">
        <f>IF(N2835="sníž. přenesená",J2835,0)</f>
        <v>0</v>
      </c>
      <c r="BI2835" s="148">
        <f>IF(N2835="nulová",J2835,0)</f>
        <v>0</v>
      </c>
      <c r="BJ2835" s="17" t="s">
        <v>83</v>
      </c>
      <c r="BK2835" s="148">
        <f>ROUND(I2835*H2835,2)</f>
        <v>0</v>
      </c>
      <c r="BL2835" s="17" t="s">
        <v>224</v>
      </c>
      <c r="BM2835" s="147" t="s">
        <v>2580</v>
      </c>
    </row>
    <row r="2836" spans="2:65" s="1" customFormat="1">
      <c r="B2836" s="32"/>
      <c r="D2836" s="149" t="s">
        <v>203</v>
      </c>
      <c r="F2836" s="150" t="s">
        <v>2581</v>
      </c>
      <c r="I2836" s="151"/>
      <c r="L2836" s="32"/>
      <c r="M2836" s="152"/>
      <c r="T2836" s="56"/>
      <c r="AT2836" s="17" t="s">
        <v>203</v>
      </c>
      <c r="AU2836" s="17" t="s">
        <v>85</v>
      </c>
    </row>
    <row r="2837" spans="2:65" s="1" customFormat="1" ht="26.45" customHeight="1">
      <c r="B2837" s="32"/>
      <c r="C2837" s="136" t="s">
        <v>2582</v>
      </c>
      <c r="D2837" s="136" t="s">
        <v>195</v>
      </c>
      <c r="E2837" s="137" t="s">
        <v>2583</v>
      </c>
      <c r="F2837" s="138" t="s">
        <v>2584</v>
      </c>
      <c r="G2837" s="139" t="s">
        <v>271</v>
      </c>
      <c r="H2837" s="140">
        <v>2.77</v>
      </c>
      <c r="I2837" s="141"/>
      <c r="J2837" s="142">
        <f>ROUND(I2837*H2837,2)</f>
        <v>0</v>
      </c>
      <c r="K2837" s="138" t="s">
        <v>1</v>
      </c>
      <c r="L2837" s="32"/>
      <c r="M2837" s="192" t="s">
        <v>1</v>
      </c>
      <c r="N2837" s="193" t="s">
        <v>41</v>
      </c>
      <c r="O2837" s="194"/>
      <c r="P2837" s="195">
        <f>O2837*H2837</f>
        <v>0</v>
      </c>
      <c r="Q2837" s="195">
        <v>0</v>
      </c>
      <c r="R2837" s="195">
        <f>Q2837*H2837</f>
        <v>0</v>
      </c>
      <c r="S2837" s="195">
        <v>0</v>
      </c>
      <c r="T2837" s="196">
        <f>S2837*H2837</f>
        <v>0</v>
      </c>
      <c r="AR2837" s="147" t="s">
        <v>224</v>
      </c>
      <c r="AT2837" s="147" t="s">
        <v>195</v>
      </c>
      <c r="AU2837" s="147" t="s">
        <v>85</v>
      </c>
      <c r="AY2837" s="17" t="s">
        <v>191</v>
      </c>
      <c r="BE2837" s="148">
        <f>IF(N2837="základní",J2837,0)</f>
        <v>0</v>
      </c>
      <c r="BF2837" s="148">
        <f>IF(N2837="snížená",J2837,0)</f>
        <v>0</v>
      </c>
      <c r="BG2837" s="148">
        <f>IF(N2837="zákl. přenesená",J2837,0)</f>
        <v>0</v>
      </c>
      <c r="BH2837" s="148">
        <f>IF(N2837="sníž. přenesená",J2837,0)</f>
        <v>0</v>
      </c>
      <c r="BI2837" s="148">
        <f>IF(N2837="nulová",J2837,0)</f>
        <v>0</v>
      </c>
      <c r="BJ2837" s="17" t="s">
        <v>83</v>
      </c>
      <c r="BK2837" s="148">
        <f>ROUND(I2837*H2837,2)</f>
        <v>0</v>
      </c>
      <c r="BL2837" s="17" t="s">
        <v>224</v>
      </c>
      <c r="BM2837" s="147" t="s">
        <v>2585</v>
      </c>
    </row>
    <row r="2838" spans="2:65" s="1" customFormat="1" ht="6.95" customHeight="1">
      <c r="B2838" s="44"/>
      <c r="C2838" s="45"/>
      <c r="D2838" s="45"/>
      <c r="E2838" s="45"/>
      <c r="F2838" s="45"/>
      <c r="G2838" s="45"/>
      <c r="H2838" s="45"/>
      <c r="I2838" s="45"/>
      <c r="J2838" s="45"/>
      <c r="K2838" s="45"/>
      <c r="L2838" s="32"/>
    </row>
  </sheetData>
  <sheetProtection algorithmName="SHA-512" hashValue="4lHzDlethsddjEbu1UC4nEXhpGl3ySihzJ/y6ATUG69fACsyVgKwbRGHwtgy9P9erIfi0D+FF14J5YNdNLJJ6A==" saltValue="TKe7piI01ozAK6uD2bW4yXqgk66OePv/Vx8exT7tGoGiZWSR9OUSdRXzcNfntw5lCwM2h92Tx+zLKV5BSOUHcA==" spinCount="100000" sheet="1" objects="1" scenarios="1" formatColumns="0" formatRows="0" autoFilter="0"/>
  <autoFilter ref="C161:K2837" xr:uid="{00000000-0009-0000-0000-000001000000}"/>
  <mergeCells count="12">
    <mergeCell ref="E154:H154"/>
    <mergeCell ref="L2:V2"/>
    <mergeCell ref="E85:H85"/>
    <mergeCell ref="E87:H87"/>
    <mergeCell ref="E89:H89"/>
    <mergeCell ref="E150:H150"/>
    <mergeCell ref="E152:H152"/>
    <mergeCell ref="E7:H7"/>
    <mergeCell ref="E9:H9"/>
    <mergeCell ref="E11:H11"/>
    <mergeCell ref="E20:H20"/>
    <mergeCell ref="E29:H29"/>
  </mergeCells>
  <hyperlinks>
    <hyperlink ref="F167" r:id="rId1" xr:uid="{00000000-0004-0000-0100-000000000000}"/>
    <hyperlink ref="F174" r:id="rId2" xr:uid="{00000000-0004-0000-0100-000001000000}"/>
    <hyperlink ref="F182" r:id="rId3" xr:uid="{00000000-0004-0000-0100-000002000000}"/>
    <hyperlink ref="F191" r:id="rId4" xr:uid="{00000000-0004-0000-0100-000003000000}"/>
    <hyperlink ref="F199" r:id="rId5" xr:uid="{00000000-0004-0000-0100-000004000000}"/>
    <hyperlink ref="F202" r:id="rId6" xr:uid="{00000000-0004-0000-0100-000005000000}"/>
    <hyperlink ref="F212" r:id="rId7" xr:uid="{00000000-0004-0000-0100-000006000000}"/>
    <hyperlink ref="F218" r:id="rId8" xr:uid="{00000000-0004-0000-0100-000007000000}"/>
    <hyperlink ref="F223" r:id="rId9" xr:uid="{00000000-0004-0000-0100-000008000000}"/>
    <hyperlink ref="F234" r:id="rId10" xr:uid="{00000000-0004-0000-0100-000009000000}"/>
    <hyperlink ref="F244" r:id="rId11" xr:uid="{00000000-0004-0000-0100-00000A000000}"/>
    <hyperlink ref="F255" r:id="rId12" xr:uid="{00000000-0004-0000-0100-00000B000000}"/>
    <hyperlink ref="F263" r:id="rId13" xr:uid="{00000000-0004-0000-0100-00000C000000}"/>
    <hyperlink ref="F271" r:id="rId14" xr:uid="{00000000-0004-0000-0100-00000D000000}"/>
    <hyperlink ref="F287" r:id="rId15" xr:uid="{00000000-0004-0000-0100-00000E000000}"/>
    <hyperlink ref="F300" r:id="rId16" xr:uid="{00000000-0004-0000-0100-00000F000000}"/>
    <hyperlink ref="F309" r:id="rId17" xr:uid="{00000000-0004-0000-0100-000010000000}"/>
    <hyperlink ref="F317" r:id="rId18" xr:uid="{00000000-0004-0000-0100-000011000000}"/>
    <hyperlink ref="F327" r:id="rId19" xr:uid="{00000000-0004-0000-0100-000012000000}"/>
    <hyperlink ref="F336" r:id="rId20" xr:uid="{00000000-0004-0000-0100-000013000000}"/>
    <hyperlink ref="F344" r:id="rId21" xr:uid="{00000000-0004-0000-0100-000014000000}"/>
    <hyperlink ref="F351" r:id="rId22" xr:uid="{00000000-0004-0000-0100-000015000000}"/>
    <hyperlink ref="F358" r:id="rId23" xr:uid="{00000000-0004-0000-0100-000016000000}"/>
    <hyperlink ref="F360" r:id="rId24" xr:uid="{00000000-0004-0000-0100-000017000000}"/>
    <hyperlink ref="F374" r:id="rId25" xr:uid="{00000000-0004-0000-0100-000018000000}"/>
    <hyperlink ref="F381" r:id="rId26" xr:uid="{00000000-0004-0000-0100-000019000000}"/>
    <hyperlink ref="F390" r:id="rId27" xr:uid="{00000000-0004-0000-0100-00001A000000}"/>
    <hyperlink ref="F405" r:id="rId28" xr:uid="{00000000-0004-0000-0100-00001B000000}"/>
    <hyperlink ref="F413" r:id="rId29" xr:uid="{00000000-0004-0000-0100-00001C000000}"/>
    <hyperlink ref="F420" r:id="rId30" xr:uid="{00000000-0004-0000-0100-00001D000000}"/>
    <hyperlink ref="F427" r:id="rId31" xr:uid="{00000000-0004-0000-0100-00001E000000}"/>
    <hyperlink ref="F429" r:id="rId32" xr:uid="{00000000-0004-0000-0100-00001F000000}"/>
    <hyperlink ref="F439" r:id="rId33" xr:uid="{00000000-0004-0000-0100-000020000000}"/>
    <hyperlink ref="F441" r:id="rId34" xr:uid="{00000000-0004-0000-0100-000021000000}"/>
    <hyperlink ref="F450" r:id="rId35" xr:uid="{00000000-0004-0000-0100-000022000000}"/>
    <hyperlink ref="F457" r:id="rId36" xr:uid="{00000000-0004-0000-0100-000023000000}"/>
    <hyperlink ref="F461" r:id="rId37" xr:uid="{00000000-0004-0000-0100-000024000000}"/>
    <hyperlink ref="F470" r:id="rId38" xr:uid="{00000000-0004-0000-0100-000025000000}"/>
    <hyperlink ref="F512" r:id="rId39" xr:uid="{00000000-0004-0000-0100-000026000000}"/>
    <hyperlink ref="F517" r:id="rId40" xr:uid="{00000000-0004-0000-0100-000027000000}"/>
    <hyperlink ref="F527" r:id="rId41" xr:uid="{00000000-0004-0000-0100-000028000000}"/>
    <hyperlink ref="F536" r:id="rId42" xr:uid="{00000000-0004-0000-0100-000029000000}"/>
    <hyperlink ref="F546" r:id="rId43" xr:uid="{00000000-0004-0000-0100-00002A000000}"/>
    <hyperlink ref="F557" r:id="rId44" xr:uid="{00000000-0004-0000-0100-00002B000000}"/>
    <hyperlink ref="F564" r:id="rId45" xr:uid="{00000000-0004-0000-0100-00002C000000}"/>
    <hyperlink ref="F571" r:id="rId46" xr:uid="{00000000-0004-0000-0100-00002D000000}"/>
    <hyperlink ref="F583" r:id="rId47" xr:uid="{00000000-0004-0000-0100-00002E000000}"/>
    <hyperlink ref="F592" r:id="rId48" xr:uid="{00000000-0004-0000-0100-00002F000000}"/>
    <hyperlink ref="F601" r:id="rId49" xr:uid="{00000000-0004-0000-0100-000030000000}"/>
    <hyperlink ref="F610" r:id="rId50" xr:uid="{00000000-0004-0000-0100-000031000000}"/>
    <hyperlink ref="F620" r:id="rId51" xr:uid="{00000000-0004-0000-0100-000032000000}"/>
    <hyperlink ref="F629" r:id="rId52" xr:uid="{00000000-0004-0000-0100-000033000000}"/>
    <hyperlink ref="F638" r:id="rId53" xr:uid="{00000000-0004-0000-0100-000034000000}"/>
    <hyperlink ref="F645" r:id="rId54" xr:uid="{00000000-0004-0000-0100-000035000000}"/>
    <hyperlink ref="F655" r:id="rId55" xr:uid="{00000000-0004-0000-0100-000036000000}"/>
    <hyperlink ref="F693" r:id="rId56" xr:uid="{00000000-0004-0000-0100-000037000000}"/>
    <hyperlink ref="F701" r:id="rId57" xr:uid="{00000000-0004-0000-0100-000038000000}"/>
    <hyperlink ref="F709" r:id="rId58" xr:uid="{00000000-0004-0000-0100-000039000000}"/>
    <hyperlink ref="F711" r:id="rId59" xr:uid="{00000000-0004-0000-0100-00003A000000}"/>
    <hyperlink ref="F776" r:id="rId60" xr:uid="{00000000-0004-0000-0100-00003B000000}"/>
    <hyperlink ref="F815" r:id="rId61" xr:uid="{00000000-0004-0000-0100-00003C000000}"/>
    <hyperlink ref="F826" r:id="rId62" xr:uid="{00000000-0004-0000-0100-00003D000000}"/>
    <hyperlink ref="F841" r:id="rId63" xr:uid="{00000000-0004-0000-0100-00003E000000}"/>
    <hyperlink ref="F850" r:id="rId64" xr:uid="{00000000-0004-0000-0100-00003F000000}"/>
    <hyperlink ref="F858" r:id="rId65" xr:uid="{00000000-0004-0000-0100-000040000000}"/>
    <hyperlink ref="F873" r:id="rId66" xr:uid="{00000000-0004-0000-0100-000041000000}"/>
    <hyperlink ref="F881" r:id="rId67" xr:uid="{00000000-0004-0000-0100-000042000000}"/>
    <hyperlink ref="F883" r:id="rId68" xr:uid="{00000000-0004-0000-0100-000043000000}"/>
    <hyperlink ref="F891" r:id="rId69" xr:uid="{00000000-0004-0000-0100-000044000000}"/>
    <hyperlink ref="F899" r:id="rId70" xr:uid="{00000000-0004-0000-0100-000045000000}"/>
    <hyperlink ref="F907" r:id="rId71" xr:uid="{00000000-0004-0000-0100-000046000000}"/>
    <hyperlink ref="F923" r:id="rId72" xr:uid="{00000000-0004-0000-0100-000047000000}"/>
    <hyperlink ref="F931" r:id="rId73" xr:uid="{00000000-0004-0000-0100-000048000000}"/>
    <hyperlink ref="F939" r:id="rId74" xr:uid="{00000000-0004-0000-0100-000049000000}"/>
    <hyperlink ref="F948" r:id="rId75" xr:uid="{00000000-0004-0000-0100-00004A000000}"/>
    <hyperlink ref="F957" r:id="rId76" xr:uid="{00000000-0004-0000-0100-00004B000000}"/>
    <hyperlink ref="F976" r:id="rId77" xr:uid="{00000000-0004-0000-0100-00004C000000}"/>
    <hyperlink ref="F1033" r:id="rId78" xr:uid="{00000000-0004-0000-0100-00004D000000}"/>
    <hyperlink ref="F1042" r:id="rId79" xr:uid="{00000000-0004-0000-0100-00004E000000}"/>
    <hyperlink ref="F1051" r:id="rId80" xr:uid="{00000000-0004-0000-0100-00004F000000}"/>
    <hyperlink ref="F1059" r:id="rId81" xr:uid="{00000000-0004-0000-0100-000050000000}"/>
    <hyperlink ref="F1069" r:id="rId82" xr:uid="{00000000-0004-0000-0100-000051000000}"/>
    <hyperlink ref="F1078" r:id="rId83" xr:uid="{00000000-0004-0000-0100-000052000000}"/>
    <hyperlink ref="F1107" r:id="rId84" xr:uid="{00000000-0004-0000-0100-000053000000}"/>
    <hyperlink ref="F1125" r:id="rId85" xr:uid="{00000000-0004-0000-0100-000054000000}"/>
    <hyperlink ref="F1150" r:id="rId86" xr:uid="{00000000-0004-0000-0100-000055000000}"/>
    <hyperlink ref="F1172" r:id="rId87" xr:uid="{00000000-0004-0000-0100-000056000000}"/>
    <hyperlink ref="F1180" r:id="rId88" xr:uid="{00000000-0004-0000-0100-000057000000}"/>
    <hyperlink ref="F1190" r:id="rId89" xr:uid="{00000000-0004-0000-0100-000058000000}"/>
    <hyperlink ref="F1203" r:id="rId90" xr:uid="{00000000-0004-0000-0100-000059000000}"/>
    <hyperlink ref="F1212" r:id="rId91" xr:uid="{00000000-0004-0000-0100-00005A000000}"/>
    <hyperlink ref="F1221" r:id="rId92" xr:uid="{00000000-0004-0000-0100-00005B000000}"/>
    <hyperlink ref="F1229" r:id="rId93" xr:uid="{00000000-0004-0000-0100-00005C000000}"/>
    <hyperlink ref="F1237" r:id="rId94" xr:uid="{00000000-0004-0000-0100-00005D000000}"/>
    <hyperlink ref="F1244" r:id="rId95" xr:uid="{00000000-0004-0000-0100-00005E000000}"/>
    <hyperlink ref="F1251" r:id="rId96" xr:uid="{00000000-0004-0000-0100-00005F000000}"/>
    <hyperlink ref="F1258" r:id="rId97" xr:uid="{00000000-0004-0000-0100-000060000000}"/>
    <hyperlink ref="F1265" r:id="rId98" xr:uid="{00000000-0004-0000-0100-000061000000}"/>
    <hyperlink ref="F1272" r:id="rId99" xr:uid="{00000000-0004-0000-0100-000062000000}"/>
    <hyperlink ref="F1279" r:id="rId100" xr:uid="{00000000-0004-0000-0100-000063000000}"/>
    <hyperlink ref="F1286" r:id="rId101" xr:uid="{00000000-0004-0000-0100-000064000000}"/>
    <hyperlink ref="F1293" r:id="rId102" xr:uid="{00000000-0004-0000-0100-000065000000}"/>
    <hyperlink ref="F1300" r:id="rId103" xr:uid="{00000000-0004-0000-0100-000066000000}"/>
    <hyperlink ref="F1307" r:id="rId104" xr:uid="{00000000-0004-0000-0100-000067000000}"/>
    <hyperlink ref="F1314" r:id="rId105" xr:uid="{00000000-0004-0000-0100-000068000000}"/>
    <hyperlink ref="F1321" r:id="rId106" xr:uid="{00000000-0004-0000-0100-000069000000}"/>
    <hyperlink ref="F1329" r:id="rId107" xr:uid="{00000000-0004-0000-0100-00006A000000}"/>
    <hyperlink ref="F1338" r:id="rId108" xr:uid="{00000000-0004-0000-0100-00006B000000}"/>
    <hyperlink ref="F1346" r:id="rId109" xr:uid="{00000000-0004-0000-0100-00006C000000}"/>
    <hyperlink ref="F1354" r:id="rId110" xr:uid="{00000000-0004-0000-0100-00006D000000}"/>
    <hyperlink ref="F1362" r:id="rId111" xr:uid="{00000000-0004-0000-0100-00006E000000}"/>
    <hyperlink ref="F1369" r:id="rId112" xr:uid="{00000000-0004-0000-0100-00006F000000}"/>
    <hyperlink ref="F1377" r:id="rId113" xr:uid="{00000000-0004-0000-0100-000070000000}"/>
    <hyperlink ref="F1387" r:id="rId114" xr:uid="{00000000-0004-0000-0100-000071000000}"/>
    <hyperlink ref="F1396" r:id="rId115" xr:uid="{00000000-0004-0000-0100-000072000000}"/>
    <hyperlink ref="F1406" r:id="rId116" xr:uid="{00000000-0004-0000-0100-000073000000}"/>
    <hyperlink ref="F1416" r:id="rId117" xr:uid="{00000000-0004-0000-0100-000074000000}"/>
    <hyperlink ref="F1418" r:id="rId118" xr:uid="{00000000-0004-0000-0100-000075000000}"/>
    <hyperlink ref="F1420" r:id="rId119" xr:uid="{00000000-0004-0000-0100-000076000000}"/>
    <hyperlink ref="F1422" r:id="rId120" xr:uid="{00000000-0004-0000-0100-000077000000}"/>
    <hyperlink ref="F1425" r:id="rId121" xr:uid="{00000000-0004-0000-0100-000078000000}"/>
    <hyperlink ref="F1428" r:id="rId122" xr:uid="{00000000-0004-0000-0100-000079000000}"/>
    <hyperlink ref="F1433" r:id="rId123" xr:uid="{00000000-0004-0000-0100-00007A000000}"/>
    <hyperlink ref="F1436" r:id="rId124" xr:uid="{00000000-0004-0000-0100-00007B000000}"/>
    <hyperlink ref="F1443" r:id="rId125" xr:uid="{00000000-0004-0000-0100-00007C000000}"/>
    <hyperlink ref="F1448" r:id="rId126" xr:uid="{00000000-0004-0000-0100-00007D000000}"/>
    <hyperlink ref="F1454" r:id="rId127" xr:uid="{00000000-0004-0000-0100-00007E000000}"/>
    <hyperlink ref="F1458" r:id="rId128" xr:uid="{00000000-0004-0000-0100-00007F000000}"/>
    <hyperlink ref="F1473" r:id="rId129" xr:uid="{00000000-0004-0000-0100-000080000000}"/>
    <hyperlink ref="F1483" r:id="rId130" xr:uid="{00000000-0004-0000-0100-000081000000}"/>
    <hyperlink ref="F1511" r:id="rId131" xr:uid="{00000000-0004-0000-0100-000082000000}"/>
    <hyperlink ref="F1519" r:id="rId132" xr:uid="{00000000-0004-0000-0100-000083000000}"/>
    <hyperlink ref="F1537" r:id="rId133" xr:uid="{00000000-0004-0000-0100-000084000000}"/>
    <hyperlink ref="F1547" r:id="rId134" xr:uid="{00000000-0004-0000-0100-000085000000}"/>
    <hyperlink ref="F1557" r:id="rId135" xr:uid="{00000000-0004-0000-0100-000086000000}"/>
    <hyperlink ref="F1560" r:id="rId136" xr:uid="{00000000-0004-0000-0100-000087000000}"/>
    <hyperlink ref="F1570" r:id="rId137" xr:uid="{00000000-0004-0000-0100-000088000000}"/>
    <hyperlink ref="F1588" r:id="rId138" xr:uid="{00000000-0004-0000-0100-000089000000}"/>
    <hyperlink ref="F1591" r:id="rId139" xr:uid="{00000000-0004-0000-0100-00008A000000}"/>
    <hyperlink ref="F1635" r:id="rId140" xr:uid="{00000000-0004-0000-0100-00008B000000}"/>
    <hyperlink ref="F1675" r:id="rId141" xr:uid="{00000000-0004-0000-0100-00008C000000}"/>
    <hyperlink ref="F1679" r:id="rId142" xr:uid="{00000000-0004-0000-0100-00008D000000}"/>
    <hyperlink ref="F1702" r:id="rId143" xr:uid="{00000000-0004-0000-0100-00008E000000}"/>
    <hyperlink ref="F1704" r:id="rId144" xr:uid="{00000000-0004-0000-0100-00008F000000}"/>
    <hyperlink ref="F1709" r:id="rId145" xr:uid="{00000000-0004-0000-0100-000090000000}"/>
    <hyperlink ref="F1717" r:id="rId146" xr:uid="{00000000-0004-0000-0100-000091000000}"/>
    <hyperlink ref="F1725" r:id="rId147" xr:uid="{00000000-0004-0000-0100-000092000000}"/>
    <hyperlink ref="F1737" r:id="rId148" xr:uid="{00000000-0004-0000-0100-000093000000}"/>
    <hyperlink ref="F1744" r:id="rId149" xr:uid="{00000000-0004-0000-0100-000094000000}"/>
    <hyperlink ref="F1760" r:id="rId150" xr:uid="{00000000-0004-0000-0100-000095000000}"/>
    <hyperlink ref="F1766" r:id="rId151" xr:uid="{00000000-0004-0000-0100-000096000000}"/>
    <hyperlink ref="F1768" r:id="rId152" xr:uid="{00000000-0004-0000-0100-000097000000}"/>
    <hyperlink ref="F1789" r:id="rId153" xr:uid="{00000000-0004-0000-0100-000098000000}"/>
    <hyperlink ref="F1817" r:id="rId154" xr:uid="{00000000-0004-0000-0100-000099000000}"/>
    <hyperlink ref="F1830" r:id="rId155" xr:uid="{00000000-0004-0000-0100-00009A000000}"/>
    <hyperlink ref="F1835" r:id="rId156" xr:uid="{00000000-0004-0000-0100-00009B000000}"/>
    <hyperlink ref="F1843" r:id="rId157" xr:uid="{00000000-0004-0000-0100-00009C000000}"/>
    <hyperlink ref="F1851" r:id="rId158" xr:uid="{00000000-0004-0000-0100-00009D000000}"/>
    <hyperlink ref="F1859" r:id="rId159" xr:uid="{00000000-0004-0000-0100-00009E000000}"/>
    <hyperlink ref="F1886" r:id="rId160" xr:uid="{00000000-0004-0000-0100-00009F000000}"/>
    <hyperlink ref="F1975" r:id="rId161" xr:uid="{00000000-0004-0000-0100-0000A0000000}"/>
    <hyperlink ref="F2003" r:id="rId162" xr:uid="{00000000-0004-0000-0100-0000A1000000}"/>
    <hyperlink ref="F2031" r:id="rId163" xr:uid="{00000000-0004-0000-0100-0000A2000000}"/>
    <hyperlink ref="F2042" r:id="rId164" xr:uid="{00000000-0004-0000-0100-0000A3000000}"/>
    <hyperlink ref="F2049" r:id="rId165" xr:uid="{00000000-0004-0000-0100-0000A4000000}"/>
    <hyperlink ref="F2057" r:id="rId166" xr:uid="{00000000-0004-0000-0100-0000A5000000}"/>
    <hyperlink ref="F2067" r:id="rId167" xr:uid="{00000000-0004-0000-0100-0000A6000000}"/>
    <hyperlink ref="F2076" r:id="rId168" xr:uid="{00000000-0004-0000-0100-0000A7000000}"/>
    <hyperlink ref="F2096" r:id="rId169" xr:uid="{00000000-0004-0000-0100-0000A8000000}"/>
    <hyperlink ref="F2107" r:id="rId170" xr:uid="{00000000-0004-0000-0100-0000A9000000}"/>
    <hyperlink ref="F2117" r:id="rId171" xr:uid="{00000000-0004-0000-0100-0000AA000000}"/>
    <hyperlink ref="F2121" r:id="rId172" xr:uid="{00000000-0004-0000-0100-0000AB000000}"/>
    <hyperlink ref="F2137" r:id="rId173" xr:uid="{00000000-0004-0000-0100-0000AC000000}"/>
    <hyperlink ref="F2147" r:id="rId174" xr:uid="{00000000-0004-0000-0100-0000AD000000}"/>
    <hyperlink ref="F2156" r:id="rId175" xr:uid="{00000000-0004-0000-0100-0000AE000000}"/>
    <hyperlink ref="F2158" r:id="rId176" xr:uid="{00000000-0004-0000-0100-0000AF000000}"/>
    <hyperlink ref="F2167" r:id="rId177" xr:uid="{00000000-0004-0000-0100-0000B0000000}"/>
    <hyperlink ref="F2194" r:id="rId178" xr:uid="{00000000-0004-0000-0100-0000B1000000}"/>
    <hyperlink ref="F2197" r:id="rId179" xr:uid="{00000000-0004-0000-0100-0000B2000000}"/>
    <hyperlink ref="F2209" r:id="rId180" xr:uid="{00000000-0004-0000-0100-0000B3000000}"/>
    <hyperlink ref="F2237" r:id="rId181" xr:uid="{00000000-0004-0000-0100-0000B4000000}"/>
    <hyperlink ref="F2267" r:id="rId182" xr:uid="{00000000-0004-0000-0100-0000B5000000}"/>
    <hyperlink ref="F2287" r:id="rId183" xr:uid="{00000000-0004-0000-0100-0000B6000000}"/>
    <hyperlink ref="F2302" r:id="rId184" xr:uid="{00000000-0004-0000-0100-0000B7000000}"/>
    <hyperlink ref="F2328" r:id="rId185" xr:uid="{00000000-0004-0000-0100-0000B8000000}"/>
    <hyperlink ref="F2342" r:id="rId186" xr:uid="{00000000-0004-0000-0100-0000B9000000}"/>
    <hyperlink ref="F2350" r:id="rId187" xr:uid="{00000000-0004-0000-0100-0000BA000000}"/>
    <hyperlink ref="F2385" r:id="rId188" xr:uid="{00000000-0004-0000-0100-0000BB000000}"/>
    <hyperlink ref="F2436" r:id="rId189" xr:uid="{00000000-0004-0000-0100-0000BC000000}"/>
    <hyperlink ref="F2445" r:id="rId190" xr:uid="{00000000-0004-0000-0100-0000BD000000}"/>
    <hyperlink ref="F2447" r:id="rId191" xr:uid="{00000000-0004-0000-0100-0000BE000000}"/>
    <hyperlink ref="F2450" r:id="rId192" xr:uid="{00000000-0004-0000-0100-0000BF000000}"/>
    <hyperlink ref="F2469" r:id="rId193" xr:uid="{00000000-0004-0000-0100-0000C0000000}"/>
    <hyperlink ref="F2488" r:id="rId194" xr:uid="{00000000-0004-0000-0100-0000C1000000}"/>
    <hyperlink ref="F2495" r:id="rId195" xr:uid="{00000000-0004-0000-0100-0000C2000000}"/>
    <hyperlink ref="F2502" r:id="rId196" xr:uid="{00000000-0004-0000-0100-0000C3000000}"/>
    <hyperlink ref="F2509" r:id="rId197" xr:uid="{00000000-0004-0000-0100-0000C4000000}"/>
    <hyperlink ref="F2516" r:id="rId198" xr:uid="{00000000-0004-0000-0100-0000C5000000}"/>
    <hyperlink ref="F2523" r:id="rId199" xr:uid="{00000000-0004-0000-0100-0000C6000000}"/>
    <hyperlink ref="F2531" r:id="rId200" xr:uid="{00000000-0004-0000-0100-0000C7000000}"/>
    <hyperlink ref="F2539" r:id="rId201" xr:uid="{00000000-0004-0000-0100-0000C8000000}"/>
    <hyperlink ref="F2548" r:id="rId202" xr:uid="{00000000-0004-0000-0100-0000C9000000}"/>
    <hyperlink ref="F2568" r:id="rId203" xr:uid="{00000000-0004-0000-0100-0000CA000000}"/>
    <hyperlink ref="F2578" r:id="rId204" xr:uid="{00000000-0004-0000-0100-0000CB000000}"/>
    <hyperlink ref="F2588" r:id="rId205" xr:uid="{00000000-0004-0000-0100-0000CC000000}"/>
    <hyperlink ref="F2601" r:id="rId206" xr:uid="{00000000-0004-0000-0100-0000CD000000}"/>
    <hyperlink ref="F2611" r:id="rId207" xr:uid="{00000000-0004-0000-0100-0000CE000000}"/>
    <hyperlink ref="F2615" r:id="rId208" xr:uid="{00000000-0004-0000-0100-0000CF000000}"/>
    <hyperlink ref="F2618" r:id="rId209" xr:uid="{00000000-0004-0000-0100-0000D0000000}"/>
    <hyperlink ref="F2626" r:id="rId210" xr:uid="{00000000-0004-0000-0100-0000D1000000}"/>
    <hyperlink ref="F2633" r:id="rId211" xr:uid="{00000000-0004-0000-0100-0000D2000000}"/>
    <hyperlink ref="F2640" r:id="rId212" xr:uid="{00000000-0004-0000-0100-0000D3000000}"/>
    <hyperlink ref="F2653" r:id="rId213" xr:uid="{00000000-0004-0000-0100-0000D4000000}"/>
    <hyperlink ref="F2666" r:id="rId214" xr:uid="{00000000-0004-0000-0100-0000D5000000}"/>
    <hyperlink ref="F2680" r:id="rId215" xr:uid="{00000000-0004-0000-0100-0000D6000000}"/>
    <hyperlink ref="F2694" r:id="rId216" xr:uid="{00000000-0004-0000-0100-0000D7000000}"/>
    <hyperlink ref="F2702" r:id="rId217" xr:uid="{00000000-0004-0000-0100-0000D8000000}"/>
    <hyperlink ref="F2714" r:id="rId218" xr:uid="{00000000-0004-0000-0100-0000D9000000}"/>
    <hyperlink ref="F2789" r:id="rId219" xr:uid="{00000000-0004-0000-0100-0000DA000000}"/>
    <hyperlink ref="F2800" r:id="rId220" xr:uid="{00000000-0004-0000-0100-0000DB000000}"/>
    <hyperlink ref="F2818" r:id="rId221" xr:uid="{00000000-0004-0000-0100-0000DC000000}"/>
    <hyperlink ref="F2836" r:id="rId222" xr:uid="{00000000-0004-0000-0100-0000DD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22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193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93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2586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2587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ROUND(J122,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ROUND((SUM(BE122:BE192)),  2)</f>
        <v>0</v>
      </c>
      <c r="I35" s="96">
        <v>0.21</v>
      </c>
      <c r="J35" s="86">
        <f>ROUND(((SUM(BE122:BE192))*I35),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ROUND((SUM(BF122:BF192)),  2)</f>
        <v>0</v>
      </c>
      <c r="I36" s="96">
        <v>0.12</v>
      </c>
      <c r="J36" s="86">
        <f>ROUND(((SUM(BF122:BF192))*I36),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ROUND((SUM(BG122:BG192)),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ROUND((SUM(BH122:BH192)),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ROUND((SUM(BI122:BI192)),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D1.01.3 - Požárně bezpečnostní řešení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Polický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J122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2588</v>
      </c>
      <c r="E99" s="110"/>
      <c r="F99" s="110"/>
      <c r="G99" s="110"/>
      <c r="H99" s="110"/>
      <c r="I99" s="110"/>
      <c r="J99" s="111">
        <f>J123</f>
        <v>0</v>
      </c>
      <c r="L99" s="108"/>
    </row>
    <row r="100" spans="2:47" s="8" customFormat="1" ht="24.95" customHeight="1">
      <c r="B100" s="108"/>
      <c r="D100" s="109" t="s">
        <v>2589</v>
      </c>
      <c r="E100" s="110"/>
      <c r="F100" s="110"/>
      <c r="G100" s="110"/>
      <c r="H100" s="110"/>
      <c r="I100" s="110"/>
      <c r="J100" s="111">
        <f>J182</f>
        <v>0</v>
      </c>
      <c r="L100" s="108"/>
    </row>
    <row r="101" spans="2:47" s="1" customFormat="1" ht="21.75" customHeight="1">
      <c r="B101" s="32"/>
      <c r="L101" s="32"/>
    </row>
    <row r="102" spans="2:47" s="1" customFormat="1" ht="6.95" customHeight="1">
      <c r="B102" s="44"/>
      <c r="C102" s="45"/>
      <c r="D102" s="45"/>
      <c r="E102" s="45"/>
      <c r="F102" s="45"/>
      <c r="G102" s="45"/>
      <c r="H102" s="45"/>
      <c r="I102" s="45"/>
      <c r="J102" s="45"/>
      <c r="K102" s="45"/>
      <c r="L102" s="32"/>
    </row>
    <row r="106" spans="2:47" s="1" customFormat="1" ht="6.95" customHeight="1">
      <c r="B106" s="46"/>
      <c r="C106" s="47"/>
      <c r="D106" s="47"/>
      <c r="E106" s="47"/>
      <c r="F106" s="47"/>
      <c r="G106" s="47"/>
      <c r="H106" s="47"/>
      <c r="I106" s="47"/>
      <c r="J106" s="47"/>
      <c r="K106" s="47"/>
      <c r="L106" s="32"/>
    </row>
    <row r="107" spans="2:47" s="1" customFormat="1" ht="24.95" customHeight="1">
      <c r="B107" s="32"/>
      <c r="C107" s="21" t="s">
        <v>176</v>
      </c>
      <c r="L107" s="32"/>
    </row>
    <row r="108" spans="2:47" s="1" customFormat="1" ht="6.95" customHeight="1">
      <c r="B108" s="32"/>
      <c r="L108" s="32"/>
    </row>
    <row r="109" spans="2:47" s="1" customFormat="1" ht="12" customHeight="1">
      <c r="B109" s="32"/>
      <c r="C109" s="27" t="s">
        <v>16</v>
      </c>
      <c r="L109" s="32"/>
    </row>
    <row r="110" spans="2:47" s="1" customFormat="1" ht="16.5" customHeight="1">
      <c r="B110" s="32"/>
      <c r="E110" s="248" t="str">
        <f>E7</f>
        <v>Nemocnice Jihlava – pracoviště magnetické rezonance</v>
      </c>
      <c r="F110" s="249"/>
      <c r="G110" s="249"/>
      <c r="H110" s="249"/>
      <c r="L110" s="32"/>
    </row>
    <row r="111" spans="2:47" ht="12" customHeight="1">
      <c r="B111" s="20"/>
      <c r="C111" s="27" t="s">
        <v>125</v>
      </c>
      <c r="L111" s="20"/>
    </row>
    <row r="112" spans="2:47" s="1" customFormat="1" ht="16.5" customHeight="1">
      <c r="B112" s="32"/>
      <c r="E112" s="248" t="s">
        <v>126</v>
      </c>
      <c r="F112" s="247"/>
      <c r="G112" s="247"/>
      <c r="H112" s="247"/>
      <c r="L112" s="32"/>
    </row>
    <row r="113" spans="2:65" s="1" customFormat="1" ht="12" customHeight="1">
      <c r="B113" s="32"/>
      <c r="C113" s="27" t="s">
        <v>127</v>
      </c>
      <c r="L113" s="32"/>
    </row>
    <row r="114" spans="2:65" s="1" customFormat="1" ht="16.5" customHeight="1">
      <c r="B114" s="32"/>
      <c r="E114" s="242" t="str">
        <f>E11</f>
        <v>D1.01.3 - Požárně bezpečnostní řešení</v>
      </c>
      <c r="F114" s="247"/>
      <c r="G114" s="247"/>
      <c r="H114" s="247"/>
      <c r="L114" s="32"/>
    </row>
    <row r="115" spans="2:65" s="1" customFormat="1" ht="6.95" customHeight="1">
      <c r="B115" s="32"/>
      <c r="L115" s="32"/>
    </row>
    <row r="116" spans="2:65" s="1" customFormat="1" ht="12" customHeight="1">
      <c r="B116" s="32"/>
      <c r="C116" s="27" t="s">
        <v>20</v>
      </c>
      <c r="F116" s="25" t="str">
        <f>F14</f>
        <v>Jihlava</v>
      </c>
      <c r="I116" s="27" t="s">
        <v>22</v>
      </c>
      <c r="J116" s="52" t="str">
        <f>IF(J14="","",J14)</f>
        <v>23. 6. 2025</v>
      </c>
      <c r="L116" s="32"/>
    </row>
    <row r="117" spans="2:65" s="1" customFormat="1" ht="6.95" customHeight="1">
      <c r="B117" s="32"/>
      <c r="L117" s="32"/>
    </row>
    <row r="118" spans="2:65" s="1" customFormat="1" ht="27.95" customHeight="1">
      <c r="B118" s="32"/>
      <c r="C118" s="27" t="s">
        <v>24</v>
      </c>
      <c r="F118" s="25" t="str">
        <f>E17</f>
        <v>Nemocnice Jihlava</v>
      </c>
      <c r="I118" s="27" t="s">
        <v>30</v>
      </c>
      <c r="J118" s="30" t="str">
        <f>E23</f>
        <v>Penta Projekt s.r.o., Mrštíkova 12, Jihlava</v>
      </c>
      <c r="L118" s="32"/>
    </row>
    <row r="119" spans="2:65" s="1" customFormat="1" ht="15.2" customHeight="1">
      <c r="B119" s="32"/>
      <c r="C119" s="27" t="s">
        <v>28</v>
      </c>
      <c r="F119" s="25" t="str">
        <f>IF(E20="","",E20)</f>
        <v>Vyplň údaj</v>
      </c>
      <c r="I119" s="27" t="s">
        <v>32</v>
      </c>
      <c r="J119" s="30" t="str">
        <f>E26</f>
        <v>Ing. Polický</v>
      </c>
      <c r="L119" s="32"/>
    </row>
    <row r="120" spans="2:65" s="1" customFormat="1" ht="10.35" customHeight="1">
      <c r="B120" s="32"/>
      <c r="L120" s="32"/>
    </row>
    <row r="121" spans="2:65" s="10" customFormat="1" ht="29.25" customHeight="1">
      <c r="B121" s="116"/>
      <c r="C121" s="117" t="s">
        <v>177</v>
      </c>
      <c r="D121" s="118" t="s">
        <v>61</v>
      </c>
      <c r="E121" s="118" t="s">
        <v>57</v>
      </c>
      <c r="F121" s="118" t="s">
        <v>58</v>
      </c>
      <c r="G121" s="118" t="s">
        <v>178</v>
      </c>
      <c r="H121" s="118" t="s">
        <v>179</v>
      </c>
      <c r="I121" s="118" t="s">
        <v>180</v>
      </c>
      <c r="J121" s="118" t="s">
        <v>131</v>
      </c>
      <c r="K121" s="119" t="s">
        <v>181</v>
      </c>
      <c r="L121" s="116"/>
      <c r="M121" s="59" t="s">
        <v>1</v>
      </c>
      <c r="N121" s="60" t="s">
        <v>40</v>
      </c>
      <c r="O121" s="60" t="s">
        <v>182</v>
      </c>
      <c r="P121" s="60" t="s">
        <v>183</v>
      </c>
      <c r="Q121" s="60" t="s">
        <v>184</v>
      </c>
      <c r="R121" s="60" t="s">
        <v>185</v>
      </c>
      <c r="S121" s="60" t="s">
        <v>186</v>
      </c>
      <c r="T121" s="61" t="s">
        <v>187</v>
      </c>
    </row>
    <row r="122" spans="2:65" s="1" customFormat="1" ht="22.9" customHeight="1">
      <c r="B122" s="32"/>
      <c r="C122" s="64" t="s">
        <v>188</v>
      </c>
      <c r="J122" s="120">
        <f>BK122</f>
        <v>0</v>
      </c>
      <c r="L122" s="32"/>
      <c r="M122" s="62"/>
      <c r="N122" s="53"/>
      <c r="O122" s="53"/>
      <c r="P122" s="121">
        <f>P123+P182</f>
        <v>0</v>
      </c>
      <c r="Q122" s="53"/>
      <c r="R122" s="121">
        <f>R123+R182</f>
        <v>0.20818</v>
      </c>
      <c r="S122" s="53"/>
      <c r="T122" s="122">
        <f>T123+T182</f>
        <v>0</v>
      </c>
      <c r="AT122" s="17" t="s">
        <v>75</v>
      </c>
      <c r="AU122" s="17" t="s">
        <v>133</v>
      </c>
      <c r="BK122" s="123">
        <f>BK123+BK182</f>
        <v>0</v>
      </c>
    </row>
    <row r="123" spans="2:65" s="11" customFormat="1" ht="25.9" customHeight="1">
      <c r="B123" s="124"/>
      <c r="D123" s="125" t="s">
        <v>75</v>
      </c>
      <c r="E123" s="126" t="s">
        <v>2590</v>
      </c>
      <c r="F123" s="126" t="s">
        <v>2591</v>
      </c>
      <c r="I123" s="127"/>
      <c r="J123" s="128">
        <f>BK123</f>
        <v>0</v>
      </c>
      <c r="L123" s="124"/>
      <c r="M123" s="129"/>
      <c r="P123" s="130">
        <f>SUM(P124:P181)</f>
        <v>0</v>
      </c>
      <c r="R123" s="130">
        <f>SUM(R124:R181)</f>
        <v>0.14798</v>
      </c>
      <c r="T123" s="131">
        <f>SUM(T124:T181)</f>
        <v>0</v>
      </c>
      <c r="AR123" s="125" t="s">
        <v>83</v>
      </c>
      <c r="AT123" s="132" t="s">
        <v>75</v>
      </c>
      <c r="AU123" s="132" t="s">
        <v>76</v>
      </c>
      <c r="AY123" s="125" t="s">
        <v>191</v>
      </c>
      <c r="BK123" s="133">
        <f>SUM(BK124:BK181)</f>
        <v>0</v>
      </c>
    </row>
    <row r="124" spans="2:65" s="1" customFormat="1" ht="16.5" customHeight="1">
      <c r="B124" s="32"/>
      <c r="C124" s="136" t="s">
        <v>83</v>
      </c>
      <c r="D124" s="136" t="s">
        <v>195</v>
      </c>
      <c r="E124" s="137" t="s">
        <v>2592</v>
      </c>
      <c r="F124" s="138" t="s">
        <v>2593</v>
      </c>
      <c r="G124" s="139" t="s">
        <v>403</v>
      </c>
      <c r="H124" s="140">
        <v>20</v>
      </c>
      <c r="I124" s="141"/>
      <c r="J124" s="142">
        <f>ROUND(I124*H124,2)</f>
        <v>0</v>
      </c>
      <c r="K124" s="138" t="s">
        <v>305</v>
      </c>
      <c r="L124" s="32"/>
      <c r="M124" s="143" t="s">
        <v>1</v>
      </c>
      <c r="N124" s="144" t="s">
        <v>41</v>
      </c>
      <c r="P124" s="145">
        <f>O124*H124</f>
        <v>0</v>
      </c>
      <c r="Q124" s="145">
        <v>3.0000000000000001E-5</v>
      </c>
      <c r="R124" s="145">
        <f>Q124*H124</f>
        <v>6.0000000000000006E-4</v>
      </c>
      <c r="S124" s="145">
        <v>0</v>
      </c>
      <c r="T124" s="146">
        <f>S124*H124</f>
        <v>0</v>
      </c>
      <c r="AR124" s="147" t="s">
        <v>224</v>
      </c>
      <c r="AT124" s="147" t="s">
        <v>195</v>
      </c>
      <c r="AU124" s="147" t="s">
        <v>83</v>
      </c>
      <c r="AY124" s="17" t="s">
        <v>191</v>
      </c>
      <c r="BE124" s="148">
        <f>IF(N124="základní",J124,0)</f>
        <v>0</v>
      </c>
      <c r="BF124" s="148">
        <f>IF(N124="snížená",J124,0)</f>
        <v>0</v>
      </c>
      <c r="BG124" s="148">
        <f>IF(N124="zákl. přenesená",J124,0)</f>
        <v>0</v>
      </c>
      <c r="BH124" s="148">
        <f>IF(N124="sníž. přenesená",J124,0)</f>
        <v>0</v>
      </c>
      <c r="BI124" s="148">
        <f>IF(N124="nulová",J124,0)</f>
        <v>0</v>
      </c>
      <c r="BJ124" s="17" t="s">
        <v>83</v>
      </c>
      <c r="BK124" s="148">
        <f>ROUND(I124*H124,2)</f>
        <v>0</v>
      </c>
      <c r="BL124" s="17" t="s">
        <v>224</v>
      </c>
      <c r="BM124" s="147" t="s">
        <v>2594</v>
      </c>
    </row>
    <row r="125" spans="2:65" s="13" customFormat="1">
      <c r="B125" s="160"/>
      <c r="D125" s="154" t="s">
        <v>205</v>
      </c>
      <c r="E125" s="161" t="s">
        <v>1</v>
      </c>
      <c r="F125" s="162" t="s">
        <v>336</v>
      </c>
      <c r="H125" s="163">
        <v>20</v>
      </c>
      <c r="I125" s="164"/>
      <c r="L125" s="160"/>
      <c r="M125" s="165"/>
      <c r="T125" s="166"/>
      <c r="AT125" s="161" t="s">
        <v>205</v>
      </c>
      <c r="AU125" s="161" t="s">
        <v>83</v>
      </c>
      <c r="AV125" s="13" t="s">
        <v>85</v>
      </c>
      <c r="AW125" s="13" t="s">
        <v>34</v>
      </c>
      <c r="AX125" s="13" t="s">
        <v>83</v>
      </c>
      <c r="AY125" s="161" t="s">
        <v>191</v>
      </c>
    </row>
    <row r="126" spans="2:65" s="1" customFormat="1" ht="16.5" customHeight="1">
      <c r="B126" s="32"/>
      <c r="C126" s="181" t="s">
        <v>85</v>
      </c>
      <c r="D126" s="181" t="s">
        <v>388</v>
      </c>
      <c r="E126" s="182" t="s">
        <v>2595</v>
      </c>
      <c r="F126" s="183" t="s">
        <v>2596</v>
      </c>
      <c r="G126" s="184" t="s">
        <v>2597</v>
      </c>
      <c r="H126" s="185">
        <v>2</v>
      </c>
      <c r="I126" s="186"/>
      <c r="J126" s="187">
        <f>ROUND(I126*H126,2)</f>
        <v>0</v>
      </c>
      <c r="K126" s="183" t="s">
        <v>199</v>
      </c>
      <c r="L126" s="188"/>
      <c r="M126" s="189" t="s">
        <v>1</v>
      </c>
      <c r="N126" s="190" t="s">
        <v>41</v>
      </c>
      <c r="P126" s="145">
        <f>O126*H126</f>
        <v>0</v>
      </c>
      <c r="Q126" s="145">
        <v>1.07E-3</v>
      </c>
      <c r="R126" s="145">
        <f>Q126*H126</f>
        <v>2.14E-3</v>
      </c>
      <c r="S126" s="145">
        <v>0</v>
      </c>
      <c r="T126" s="146">
        <f>S126*H126</f>
        <v>0</v>
      </c>
      <c r="AR126" s="147" t="s">
        <v>253</v>
      </c>
      <c r="AT126" s="147" t="s">
        <v>388</v>
      </c>
      <c r="AU126" s="147" t="s">
        <v>83</v>
      </c>
      <c r="AY126" s="17" t="s">
        <v>191</v>
      </c>
      <c r="BE126" s="148">
        <f>IF(N126="základní",J126,0)</f>
        <v>0</v>
      </c>
      <c r="BF126" s="148">
        <f>IF(N126="snížená",J126,0)</f>
        <v>0</v>
      </c>
      <c r="BG126" s="148">
        <f>IF(N126="zákl. přenesená",J126,0)</f>
        <v>0</v>
      </c>
      <c r="BH126" s="148">
        <f>IF(N126="sníž. přenesená",J126,0)</f>
        <v>0</v>
      </c>
      <c r="BI126" s="148">
        <f>IF(N126="nulová",J126,0)</f>
        <v>0</v>
      </c>
      <c r="BJ126" s="17" t="s">
        <v>83</v>
      </c>
      <c r="BK126" s="148">
        <f>ROUND(I126*H126,2)</f>
        <v>0</v>
      </c>
      <c r="BL126" s="17" t="s">
        <v>200</v>
      </c>
      <c r="BM126" s="147" t="s">
        <v>2598</v>
      </c>
    </row>
    <row r="127" spans="2:65" s="13" customFormat="1">
      <c r="B127" s="160"/>
      <c r="D127" s="154" t="s">
        <v>205</v>
      </c>
      <c r="E127" s="161" t="s">
        <v>1</v>
      </c>
      <c r="F127" s="162" t="s">
        <v>85</v>
      </c>
      <c r="H127" s="163">
        <v>2</v>
      </c>
      <c r="I127" s="164"/>
      <c r="L127" s="160"/>
      <c r="M127" s="165"/>
      <c r="T127" s="166"/>
      <c r="AT127" s="161" t="s">
        <v>205</v>
      </c>
      <c r="AU127" s="161" t="s">
        <v>83</v>
      </c>
      <c r="AV127" s="13" t="s">
        <v>85</v>
      </c>
      <c r="AW127" s="13" t="s">
        <v>34</v>
      </c>
      <c r="AX127" s="13" t="s">
        <v>83</v>
      </c>
      <c r="AY127" s="161" t="s">
        <v>191</v>
      </c>
    </row>
    <row r="128" spans="2:65" s="1" customFormat="1" ht="36" customHeight="1">
      <c r="B128" s="32"/>
      <c r="C128" s="136" t="s">
        <v>201</v>
      </c>
      <c r="D128" s="136" t="s">
        <v>195</v>
      </c>
      <c r="E128" s="137" t="s">
        <v>2599</v>
      </c>
      <c r="F128" s="138" t="s">
        <v>2600</v>
      </c>
      <c r="G128" s="139" t="s">
        <v>403</v>
      </c>
      <c r="H128" s="140">
        <v>10</v>
      </c>
      <c r="I128" s="141"/>
      <c r="J128" s="142">
        <f>ROUND(I128*H128,2)</f>
        <v>0</v>
      </c>
      <c r="K128" s="138" t="s">
        <v>199</v>
      </c>
      <c r="L128" s="32"/>
      <c r="M128" s="143" t="s">
        <v>1</v>
      </c>
      <c r="N128" s="144" t="s">
        <v>41</v>
      </c>
      <c r="P128" s="145">
        <f>O128*H128</f>
        <v>0</v>
      </c>
      <c r="Q128" s="145">
        <v>6.0000000000000002E-5</v>
      </c>
      <c r="R128" s="145">
        <f>Q128*H128</f>
        <v>6.0000000000000006E-4</v>
      </c>
      <c r="S128" s="145">
        <v>0</v>
      </c>
      <c r="T128" s="146">
        <f>S128*H128</f>
        <v>0</v>
      </c>
      <c r="AR128" s="147" t="s">
        <v>224</v>
      </c>
      <c r="AT128" s="147" t="s">
        <v>195</v>
      </c>
      <c r="AU128" s="147" t="s">
        <v>83</v>
      </c>
      <c r="AY128" s="17" t="s">
        <v>191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83</v>
      </c>
      <c r="BK128" s="148">
        <f>ROUND(I128*H128,2)</f>
        <v>0</v>
      </c>
      <c r="BL128" s="17" t="s">
        <v>224</v>
      </c>
      <c r="BM128" s="147" t="s">
        <v>2601</v>
      </c>
    </row>
    <row r="129" spans="2:65" s="1" customFormat="1">
      <c r="B129" s="32"/>
      <c r="D129" s="149" t="s">
        <v>203</v>
      </c>
      <c r="F129" s="150" t="s">
        <v>2602</v>
      </c>
      <c r="I129" s="151"/>
      <c r="L129" s="32"/>
      <c r="M129" s="152"/>
      <c r="T129" s="56"/>
      <c r="AT129" s="17" t="s">
        <v>203</v>
      </c>
      <c r="AU129" s="17" t="s">
        <v>83</v>
      </c>
    </row>
    <row r="130" spans="2:65" s="13" customFormat="1">
      <c r="B130" s="160"/>
      <c r="D130" s="154" t="s">
        <v>205</v>
      </c>
      <c r="E130" s="161" t="s">
        <v>1</v>
      </c>
      <c r="F130" s="162" t="s">
        <v>268</v>
      </c>
      <c r="H130" s="163">
        <v>10</v>
      </c>
      <c r="I130" s="164"/>
      <c r="L130" s="160"/>
      <c r="M130" s="165"/>
      <c r="T130" s="166"/>
      <c r="AT130" s="161" t="s">
        <v>205</v>
      </c>
      <c r="AU130" s="161" t="s">
        <v>83</v>
      </c>
      <c r="AV130" s="13" t="s">
        <v>85</v>
      </c>
      <c r="AW130" s="13" t="s">
        <v>34</v>
      </c>
      <c r="AX130" s="13" t="s">
        <v>76</v>
      </c>
      <c r="AY130" s="161" t="s">
        <v>191</v>
      </c>
    </row>
    <row r="131" spans="2:65" s="14" customFormat="1">
      <c r="B131" s="167"/>
      <c r="D131" s="154" t="s">
        <v>205</v>
      </c>
      <c r="E131" s="168" t="s">
        <v>1</v>
      </c>
      <c r="F131" s="169" t="s">
        <v>217</v>
      </c>
      <c r="H131" s="170">
        <v>10</v>
      </c>
      <c r="I131" s="171"/>
      <c r="L131" s="167"/>
      <c r="M131" s="172"/>
      <c r="T131" s="173"/>
      <c r="AT131" s="168" t="s">
        <v>205</v>
      </c>
      <c r="AU131" s="168" t="s">
        <v>83</v>
      </c>
      <c r="AV131" s="14" t="s">
        <v>200</v>
      </c>
      <c r="AW131" s="14" t="s">
        <v>34</v>
      </c>
      <c r="AX131" s="14" t="s">
        <v>83</v>
      </c>
      <c r="AY131" s="168" t="s">
        <v>191</v>
      </c>
    </row>
    <row r="132" spans="2:65" s="1" customFormat="1" ht="16.5" customHeight="1">
      <c r="B132" s="32"/>
      <c r="C132" s="181" t="s">
        <v>200</v>
      </c>
      <c r="D132" s="181" t="s">
        <v>388</v>
      </c>
      <c r="E132" s="182" t="s">
        <v>2603</v>
      </c>
      <c r="F132" s="183" t="s">
        <v>2604</v>
      </c>
      <c r="G132" s="184" t="s">
        <v>403</v>
      </c>
      <c r="H132" s="185">
        <v>10</v>
      </c>
      <c r="I132" s="186"/>
      <c r="J132" s="187">
        <f>ROUND(I132*H132,2)</f>
        <v>0</v>
      </c>
      <c r="K132" s="183" t="s">
        <v>199</v>
      </c>
      <c r="L132" s="188"/>
      <c r="M132" s="189" t="s">
        <v>1</v>
      </c>
      <c r="N132" s="190" t="s">
        <v>41</v>
      </c>
      <c r="P132" s="145">
        <f>O132*H132</f>
        <v>0</v>
      </c>
      <c r="Q132" s="145">
        <v>3.2000000000000003E-4</v>
      </c>
      <c r="R132" s="145">
        <f>Q132*H132</f>
        <v>3.2000000000000002E-3</v>
      </c>
      <c r="S132" s="145">
        <v>0</v>
      </c>
      <c r="T132" s="146">
        <f>S132*H132</f>
        <v>0</v>
      </c>
      <c r="AR132" s="147" t="s">
        <v>253</v>
      </c>
      <c r="AT132" s="147" t="s">
        <v>388</v>
      </c>
      <c r="AU132" s="147" t="s">
        <v>83</v>
      </c>
      <c r="AY132" s="17" t="s">
        <v>191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83</v>
      </c>
      <c r="BK132" s="148">
        <f>ROUND(I132*H132,2)</f>
        <v>0</v>
      </c>
      <c r="BL132" s="17" t="s">
        <v>200</v>
      </c>
      <c r="BM132" s="147" t="s">
        <v>2605</v>
      </c>
    </row>
    <row r="133" spans="2:65" s="1" customFormat="1" ht="40.9" customHeight="1">
      <c r="B133" s="32"/>
      <c r="C133" s="136" t="s">
        <v>230</v>
      </c>
      <c r="D133" s="136" t="s">
        <v>195</v>
      </c>
      <c r="E133" s="137" t="s">
        <v>2606</v>
      </c>
      <c r="F133" s="138" t="s">
        <v>2607</v>
      </c>
      <c r="G133" s="139" t="s">
        <v>289</v>
      </c>
      <c r="H133" s="140">
        <v>8</v>
      </c>
      <c r="I133" s="141"/>
      <c r="J133" s="142">
        <f>ROUND(I133*H133,2)</f>
        <v>0</v>
      </c>
      <c r="K133" s="138" t="s">
        <v>199</v>
      </c>
      <c r="L133" s="32"/>
      <c r="M133" s="143" t="s">
        <v>1</v>
      </c>
      <c r="N133" s="144" t="s">
        <v>41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224</v>
      </c>
      <c r="AT133" s="147" t="s">
        <v>195</v>
      </c>
      <c r="AU133" s="147" t="s">
        <v>83</v>
      </c>
      <c r="AY133" s="17" t="s">
        <v>191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83</v>
      </c>
      <c r="BK133" s="148">
        <f>ROUND(I133*H133,2)</f>
        <v>0</v>
      </c>
      <c r="BL133" s="17" t="s">
        <v>224</v>
      </c>
      <c r="BM133" s="147" t="s">
        <v>2608</v>
      </c>
    </row>
    <row r="134" spans="2:65" s="1" customFormat="1">
      <c r="B134" s="32"/>
      <c r="D134" s="149" t="s">
        <v>203</v>
      </c>
      <c r="F134" s="150" t="s">
        <v>2609</v>
      </c>
      <c r="I134" s="151"/>
      <c r="L134" s="32"/>
      <c r="M134" s="152"/>
      <c r="T134" s="56"/>
      <c r="AT134" s="17" t="s">
        <v>203</v>
      </c>
      <c r="AU134" s="17" t="s">
        <v>83</v>
      </c>
    </row>
    <row r="135" spans="2:65" s="13" customFormat="1">
      <c r="B135" s="160"/>
      <c r="D135" s="154" t="s">
        <v>205</v>
      </c>
      <c r="E135" s="161" t="s">
        <v>1</v>
      </c>
      <c r="F135" s="162" t="s">
        <v>253</v>
      </c>
      <c r="H135" s="163">
        <v>8</v>
      </c>
      <c r="I135" s="164"/>
      <c r="L135" s="160"/>
      <c r="M135" s="165"/>
      <c r="T135" s="166"/>
      <c r="AT135" s="161" t="s">
        <v>205</v>
      </c>
      <c r="AU135" s="161" t="s">
        <v>83</v>
      </c>
      <c r="AV135" s="13" t="s">
        <v>85</v>
      </c>
      <c r="AW135" s="13" t="s">
        <v>34</v>
      </c>
      <c r="AX135" s="13" t="s">
        <v>76</v>
      </c>
      <c r="AY135" s="161" t="s">
        <v>191</v>
      </c>
    </row>
    <row r="136" spans="2:65" s="14" customFormat="1">
      <c r="B136" s="167"/>
      <c r="D136" s="154" t="s">
        <v>205</v>
      </c>
      <c r="E136" s="168" t="s">
        <v>1</v>
      </c>
      <c r="F136" s="169" t="s">
        <v>217</v>
      </c>
      <c r="H136" s="170">
        <v>8</v>
      </c>
      <c r="I136" s="171"/>
      <c r="L136" s="167"/>
      <c r="M136" s="172"/>
      <c r="T136" s="173"/>
      <c r="AT136" s="168" t="s">
        <v>205</v>
      </c>
      <c r="AU136" s="168" t="s">
        <v>83</v>
      </c>
      <c r="AV136" s="14" t="s">
        <v>200</v>
      </c>
      <c r="AW136" s="14" t="s">
        <v>34</v>
      </c>
      <c r="AX136" s="14" t="s">
        <v>83</v>
      </c>
      <c r="AY136" s="168" t="s">
        <v>191</v>
      </c>
    </row>
    <row r="137" spans="2:65" s="1" customFormat="1" ht="16.5" customHeight="1">
      <c r="B137" s="32"/>
      <c r="C137" s="181" t="s">
        <v>236</v>
      </c>
      <c r="D137" s="181" t="s">
        <v>388</v>
      </c>
      <c r="E137" s="182" t="s">
        <v>2610</v>
      </c>
      <c r="F137" s="183" t="s">
        <v>2611</v>
      </c>
      <c r="G137" s="184" t="s">
        <v>937</v>
      </c>
      <c r="H137" s="185">
        <v>24</v>
      </c>
      <c r="I137" s="186"/>
      <c r="J137" s="187">
        <f>ROUND(I137*H137,2)</f>
        <v>0</v>
      </c>
      <c r="K137" s="183" t="s">
        <v>199</v>
      </c>
      <c r="L137" s="188"/>
      <c r="M137" s="189" t="s">
        <v>1</v>
      </c>
      <c r="N137" s="190" t="s">
        <v>41</v>
      </c>
      <c r="P137" s="145">
        <f>O137*H137</f>
        <v>0</v>
      </c>
      <c r="Q137" s="145">
        <v>1E-3</v>
      </c>
      <c r="R137" s="145">
        <f>Q137*H137</f>
        <v>2.4E-2</v>
      </c>
      <c r="S137" s="145">
        <v>0</v>
      </c>
      <c r="T137" s="146">
        <f>S137*H137</f>
        <v>0</v>
      </c>
      <c r="AR137" s="147" t="s">
        <v>253</v>
      </c>
      <c r="AT137" s="147" t="s">
        <v>388</v>
      </c>
      <c r="AU137" s="147" t="s">
        <v>83</v>
      </c>
      <c r="AY137" s="17" t="s">
        <v>191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83</v>
      </c>
      <c r="BK137" s="148">
        <f>ROUND(I137*H137,2)</f>
        <v>0</v>
      </c>
      <c r="BL137" s="17" t="s">
        <v>200</v>
      </c>
      <c r="BM137" s="147" t="s">
        <v>2612</v>
      </c>
    </row>
    <row r="138" spans="2:65" s="13" customFormat="1">
      <c r="B138" s="160"/>
      <c r="D138" s="154" t="s">
        <v>205</v>
      </c>
      <c r="E138" s="161" t="s">
        <v>1</v>
      </c>
      <c r="F138" s="162" t="s">
        <v>362</v>
      </c>
      <c r="H138" s="163">
        <v>24</v>
      </c>
      <c r="I138" s="164"/>
      <c r="L138" s="160"/>
      <c r="M138" s="165"/>
      <c r="T138" s="166"/>
      <c r="AT138" s="161" t="s">
        <v>205</v>
      </c>
      <c r="AU138" s="161" t="s">
        <v>83</v>
      </c>
      <c r="AV138" s="13" t="s">
        <v>85</v>
      </c>
      <c r="AW138" s="13" t="s">
        <v>34</v>
      </c>
      <c r="AX138" s="13" t="s">
        <v>76</v>
      </c>
      <c r="AY138" s="161" t="s">
        <v>191</v>
      </c>
    </row>
    <row r="139" spans="2:65" s="14" customFormat="1">
      <c r="B139" s="167"/>
      <c r="D139" s="154" t="s">
        <v>205</v>
      </c>
      <c r="E139" s="168" t="s">
        <v>1</v>
      </c>
      <c r="F139" s="169" t="s">
        <v>217</v>
      </c>
      <c r="H139" s="170">
        <v>24</v>
      </c>
      <c r="I139" s="171"/>
      <c r="L139" s="167"/>
      <c r="M139" s="172"/>
      <c r="T139" s="173"/>
      <c r="AT139" s="168" t="s">
        <v>205</v>
      </c>
      <c r="AU139" s="168" t="s">
        <v>83</v>
      </c>
      <c r="AV139" s="14" t="s">
        <v>200</v>
      </c>
      <c r="AW139" s="14" t="s">
        <v>34</v>
      </c>
      <c r="AX139" s="14" t="s">
        <v>83</v>
      </c>
      <c r="AY139" s="168" t="s">
        <v>191</v>
      </c>
    </row>
    <row r="140" spans="2:65" s="1" customFormat="1" ht="16.5" customHeight="1">
      <c r="B140" s="32"/>
      <c r="C140" s="136" t="s">
        <v>245</v>
      </c>
      <c r="D140" s="136" t="s">
        <v>195</v>
      </c>
      <c r="E140" s="137" t="s">
        <v>2613</v>
      </c>
      <c r="F140" s="138" t="s">
        <v>2614</v>
      </c>
      <c r="G140" s="139" t="s">
        <v>378</v>
      </c>
      <c r="H140" s="140">
        <v>7</v>
      </c>
      <c r="I140" s="141"/>
      <c r="J140" s="142">
        <f>ROUND(I140*H140,2)</f>
        <v>0</v>
      </c>
      <c r="K140" s="138" t="s">
        <v>199</v>
      </c>
      <c r="L140" s="32"/>
      <c r="M140" s="143" t="s">
        <v>1</v>
      </c>
      <c r="N140" s="144" t="s">
        <v>41</v>
      </c>
      <c r="P140" s="145">
        <f>O140*H140</f>
        <v>0</v>
      </c>
      <c r="Q140" s="145">
        <v>1.1E-4</v>
      </c>
      <c r="R140" s="145">
        <f>Q140*H140</f>
        <v>7.7000000000000007E-4</v>
      </c>
      <c r="S140" s="145">
        <v>0</v>
      </c>
      <c r="T140" s="146">
        <f>S140*H140</f>
        <v>0</v>
      </c>
      <c r="AR140" s="147" t="s">
        <v>200</v>
      </c>
      <c r="AT140" s="147" t="s">
        <v>195</v>
      </c>
      <c r="AU140" s="147" t="s">
        <v>83</v>
      </c>
      <c r="AY140" s="17" t="s">
        <v>191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83</v>
      </c>
      <c r="BK140" s="148">
        <f>ROUND(I140*H140,2)</f>
        <v>0</v>
      </c>
      <c r="BL140" s="17" t="s">
        <v>200</v>
      </c>
      <c r="BM140" s="147" t="s">
        <v>2615</v>
      </c>
    </row>
    <row r="141" spans="2:65" s="1" customFormat="1">
      <c r="B141" s="32"/>
      <c r="D141" s="149" t="s">
        <v>203</v>
      </c>
      <c r="F141" s="150" t="s">
        <v>2616</v>
      </c>
      <c r="I141" s="151"/>
      <c r="L141" s="32"/>
      <c r="M141" s="152"/>
      <c r="T141" s="56"/>
      <c r="AT141" s="17" t="s">
        <v>203</v>
      </c>
      <c r="AU141" s="17" t="s">
        <v>83</v>
      </c>
    </row>
    <row r="142" spans="2:65" s="1" customFormat="1" ht="16.5" customHeight="1">
      <c r="B142" s="32"/>
      <c r="C142" s="181" t="s">
        <v>253</v>
      </c>
      <c r="D142" s="181" t="s">
        <v>388</v>
      </c>
      <c r="E142" s="182" t="s">
        <v>2617</v>
      </c>
      <c r="F142" s="183" t="s">
        <v>2618</v>
      </c>
      <c r="G142" s="184" t="s">
        <v>378</v>
      </c>
      <c r="H142" s="185">
        <v>5</v>
      </c>
      <c r="I142" s="186"/>
      <c r="J142" s="187">
        <f>ROUND(I142*H142,2)</f>
        <v>0</v>
      </c>
      <c r="K142" s="183" t="s">
        <v>199</v>
      </c>
      <c r="L142" s="188"/>
      <c r="M142" s="189" t="s">
        <v>1</v>
      </c>
      <c r="N142" s="190" t="s">
        <v>41</v>
      </c>
      <c r="P142" s="145">
        <f>O142*H142</f>
        <v>0</v>
      </c>
      <c r="Q142" s="145">
        <v>1.2E-2</v>
      </c>
      <c r="R142" s="145">
        <f>Q142*H142</f>
        <v>0.06</v>
      </c>
      <c r="S142" s="145">
        <v>0</v>
      </c>
      <c r="T142" s="146">
        <f>S142*H142</f>
        <v>0</v>
      </c>
      <c r="AR142" s="147" t="s">
        <v>253</v>
      </c>
      <c r="AT142" s="147" t="s">
        <v>388</v>
      </c>
      <c r="AU142" s="147" t="s">
        <v>83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200</v>
      </c>
      <c r="BM142" s="147" t="s">
        <v>2619</v>
      </c>
    </row>
    <row r="143" spans="2:65" s="13" customFormat="1">
      <c r="B143" s="160"/>
      <c r="D143" s="154" t="s">
        <v>205</v>
      </c>
      <c r="E143" s="161" t="s">
        <v>1</v>
      </c>
      <c r="F143" s="162" t="s">
        <v>230</v>
      </c>
      <c r="H143" s="163">
        <v>5</v>
      </c>
      <c r="I143" s="164"/>
      <c r="L143" s="160"/>
      <c r="M143" s="165"/>
      <c r="T143" s="166"/>
      <c r="AT143" s="161" t="s">
        <v>205</v>
      </c>
      <c r="AU143" s="161" t="s">
        <v>83</v>
      </c>
      <c r="AV143" s="13" t="s">
        <v>85</v>
      </c>
      <c r="AW143" s="13" t="s">
        <v>34</v>
      </c>
      <c r="AX143" s="13" t="s">
        <v>76</v>
      </c>
      <c r="AY143" s="161" t="s">
        <v>191</v>
      </c>
    </row>
    <row r="144" spans="2:65" s="14" customFormat="1">
      <c r="B144" s="167"/>
      <c r="D144" s="154" t="s">
        <v>205</v>
      </c>
      <c r="E144" s="168" t="s">
        <v>1</v>
      </c>
      <c r="F144" s="169" t="s">
        <v>217</v>
      </c>
      <c r="H144" s="170">
        <v>5</v>
      </c>
      <c r="I144" s="171"/>
      <c r="L144" s="167"/>
      <c r="M144" s="172"/>
      <c r="T144" s="173"/>
      <c r="AT144" s="168" t="s">
        <v>205</v>
      </c>
      <c r="AU144" s="168" t="s">
        <v>83</v>
      </c>
      <c r="AV144" s="14" t="s">
        <v>200</v>
      </c>
      <c r="AW144" s="14" t="s">
        <v>34</v>
      </c>
      <c r="AX144" s="14" t="s">
        <v>83</v>
      </c>
      <c r="AY144" s="168" t="s">
        <v>191</v>
      </c>
    </row>
    <row r="145" spans="2:65" s="1" customFormat="1" ht="16.5" customHeight="1">
      <c r="B145" s="32"/>
      <c r="C145" s="181" t="s">
        <v>258</v>
      </c>
      <c r="D145" s="181" t="s">
        <v>388</v>
      </c>
      <c r="E145" s="182" t="s">
        <v>2620</v>
      </c>
      <c r="F145" s="183" t="s">
        <v>2621</v>
      </c>
      <c r="G145" s="184" t="s">
        <v>378</v>
      </c>
      <c r="H145" s="185">
        <v>2</v>
      </c>
      <c r="I145" s="186"/>
      <c r="J145" s="187">
        <f>ROUND(I145*H145,2)</f>
        <v>0</v>
      </c>
      <c r="K145" s="183" t="s">
        <v>199</v>
      </c>
      <c r="L145" s="188"/>
      <c r="M145" s="189" t="s">
        <v>1</v>
      </c>
      <c r="N145" s="190" t="s">
        <v>41</v>
      </c>
      <c r="P145" s="145">
        <f>O145*H145</f>
        <v>0</v>
      </c>
      <c r="Q145" s="145">
        <v>8.9999999999999993E-3</v>
      </c>
      <c r="R145" s="145">
        <f>Q145*H145</f>
        <v>1.7999999999999999E-2</v>
      </c>
      <c r="S145" s="145">
        <v>0</v>
      </c>
      <c r="T145" s="146">
        <f>S145*H145</f>
        <v>0</v>
      </c>
      <c r="AR145" s="147" t="s">
        <v>253</v>
      </c>
      <c r="AT145" s="147" t="s">
        <v>388</v>
      </c>
      <c r="AU145" s="147" t="s">
        <v>83</v>
      </c>
      <c r="AY145" s="17" t="s">
        <v>191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83</v>
      </c>
      <c r="BK145" s="148">
        <f>ROUND(I145*H145,2)</f>
        <v>0</v>
      </c>
      <c r="BL145" s="17" t="s">
        <v>200</v>
      </c>
      <c r="BM145" s="147" t="s">
        <v>2622</v>
      </c>
    </row>
    <row r="146" spans="2:65" s="13" customFormat="1">
      <c r="B146" s="160"/>
      <c r="D146" s="154" t="s">
        <v>205</v>
      </c>
      <c r="E146" s="161" t="s">
        <v>1</v>
      </c>
      <c r="F146" s="162" t="s">
        <v>85</v>
      </c>
      <c r="H146" s="163">
        <v>2</v>
      </c>
      <c r="I146" s="164"/>
      <c r="L146" s="160"/>
      <c r="M146" s="165"/>
      <c r="T146" s="166"/>
      <c r="AT146" s="161" t="s">
        <v>205</v>
      </c>
      <c r="AU146" s="161" t="s">
        <v>83</v>
      </c>
      <c r="AV146" s="13" t="s">
        <v>85</v>
      </c>
      <c r="AW146" s="13" t="s">
        <v>34</v>
      </c>
      <c r="AX146" s="13" t="s">
        <v>76</v>
      </c>
      <c r="AY146" s="161" t="s">
        <v>191</v>
      </c>
    </row>
    <row r="147" spans="2:65" s="14" customFormat="1">
      <c r="B147" s="167"/>
      <c r="D147" s="154" t="s">
        <v>205</v>
      </c>
      <c r="E147" s="168" t="s">
        <v>1</v>
      </c>
      <c r="F147" s="169" t="s">
        <v>217</v>
      </c>
      <c r="H147" s="170">
        <v>2</v>
      </c>
      <c r="I147" s="171"/>
      <c r="L147" s="167"/>
      <c r="M147" s="172"/>
      <c r="T147" s="173"/>
      <c r="AT147" s="168" t="s">
        <v>205</v>
      </c>
      <c r="AU147" s="168" t="s">
        <v>83</v>
      </c>
      <c r="AV147" s="14" t="s">
        <v>200</v>
      </c>
      <c r="AW147" s="14" t="s">
        <v>34</v>
      </c>
      <c r="AX147" s="14" t="s">
        <v>83</v>
      </c>
      <c r="AY147" s="168" t="s">
        <v>191</v>
      </c>
    </row>
    <row r="148" spans="2:65" s="1" customFormat="1" ht="26.45" customHeight="1">
      <c r="B148" s="32"/>
      <c r="C148" s="136" t="s">
        <v>268</v>
      </c>
      <c r="D148" s="136" t="s">
        <v>195</v>
      </c>
      <c r="E148" s="137" t="s">
        <v>2623</v>
      </c>
      <c r="F148" s="138" t="s">
        <v>2624</v>
      </c>
      <c r="G148" s="139" t="s">
        <v>378</v>
      </c>
      <c r="H148" s="140">
        <v>30</v>
      </c>
      <c r="I148" s="141"/>
      <c r="J148" s="142">
        <f>ROUND(I148*H148,2)</f>
        <v>0</v>
      </c>
      <c r="K148" s="138" t="s">
        <v>199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200</v>
      </c>
      <c r="AT148" s="147" t="s">
        <v>195</v>
      </c>
      <c r="AU148" s="147" t="s">
        <v>83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200</v>
      </c>
      <c r="BM148" s="147" t="s">
        <v>2625</v>
      </c>
    </row>
    <row r="149" spans="2:65" s="1" customFormat="1">
      <c r="B149" s="32"/>
      <c r="D149" s="149" t="s">
        <v>203</v>
      </c>
      <c r="F149" s="150" t="s">
        <v>2626</v>
      </c>
      <c r="I149" s="151"/>
      <c r="L149" s="32"/>
      <c r="M149" s="152"/>
      <c r="T149" s="56"/>
      <c r="AT149" s="17" t="s">
        <v>203</v>
      </c>
      <c r="AU149" s="17" t="s">
        <v>83</v>
      </c>
    </row>
    <row r="150" spans="2:65" s="1" customFormat="1" ht="24" customHeight="1">
      <c r="B150" s="32"/>
      <c r="C150" s="181" t="s">
        <v>276</v>
      </c>
      <c r="D150" s="181" t="s">
        <v>388</v>
      </c>
      <c r="E150" s="182" t="s">
        <v>2627</v>
      </c>
      <c r="F150" s="183" t="s">
        <v>2628</v>
      </c>
      <c r="G150" s="184" t="s">
        <v>378</v>
      </c>
      <c r="H150" s="185">
        <v>30</v>
      </c>
      <c r="I150" s="186"/>
      <c r="J150" s="187">
        <f>ROUND(I150*H150,2)</f>
        <v>0</v>
      </c>
      <c r="K150" s="183" t="s">
        <v>1</v>
      </c>
      <c r="L150" s="188"/>
      <c r="M150" s="189" t="s">
        <v>1</v>
      </c>
      <c r="N150" s="190" t="s">
        <v>41</v>
      </c>
      <c r="P150" s="145">
        <f>O150*H150</f>
        <v>0</v>
      </c>
      <c r="Q150" s="145">
        <v>4.0000000000000002E-4</v>
      </c>
      <c r="R150" s="145">
        <f>Q150*H150</f>
        <v>1.2E-2</v>
      </c>
      <c r="S150" s="145">
        <v>0</v>
      </c>
      <c r="T150" s="146">
        <f>S150*H150</f>
        <v>0</v>
      </c>
      <c r="AR150" s="147" t="s">
        <v>253</v>
      </c>
      <c r="AT150" s="147" t="s">
        <v>388</v>
      </c>
      <c r="AU150" s="147" t="s">
        <v>83</v>
      </c>
      <c r="AY150" s="17" t="s">
        <v>191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83</v>
      </c>
      <c r="BK150" s="148">
        <f>ROUND(I150*H150,2)</f>
        <v>0</v>
      </c>
      <c r="BL150" s="17" t="s">
        <v>200</v>
      </c>
      <c r="BM150" s="147" t="s">
        <v>2629</v>
      </c>
    </row>
    <row r="151" spans="2:65" s="13" customFormat="1">
      <c r="B151" s="160"/>
      <c r="D151" s="154" t="s">
        <v>205</v>
      </c>
      <c r="E151" s="161" t="s">
        <v>1</v>
      </c>
      <c r="F151" s="162" t="s">
        <v>400</v>
      </c>
      <c r="H151" s="163">
        <v>30</v>
      </c>
      <c r="I151" s="164"/>
      <c r="L151" s="160"/>
      <c r="M151" s="165"/>
      <c r="T151" s="166"/>
      <c r="AT151" s="161" t="s">
        <v>205</v>
      </c>
      <c r="AU151" s="161" t="s">
        <v>83</v>
      </c>
      <c r="AV151" s="13" t="s">
        <v>85</v>
      </c>
      <c r="AW151" s="13" t="s">
        <v>34</v>
      </c>
      <c r="AX151" s="13" t="s">
        <v>76</v>
      </c>
      <c r="AY151" s="161" t="s">
        <v>191</v>
      </c>
    </row>
    <row r="152" spans="2:65" s="14" customFormat="1">
      <c r="B152" s="167"/>
      <c r="D152" s="154" t="s">
        <v>205</v>
      </c>
      <c r="E152" s="168" t="s">
        <v>1</v>
      </c>
      <c r="F152" s="169" t="s">
        <v>217</v>
      </c>
      <c r="H152" s="170">
        <v>30</v>
      </c>
      <c r="I152" s="171"/>
      <c r="L152" s="167"/>
      <c r="M152" s="172"/>
      <c r="T152" s="173"/>
      <c r="AT152" s="168" t="s">
        <v>205</v>
      </c>
      <c r="AU152" s="168" t="s">
        <v>83</v>
      </c>
      <c r="AV152" s="14" t="s">
        <v>200</v>
      </c>
      <c r="AW152" s="14" t="s">
        <v>34</v>
      </c>
      <c r="AX152" s="14" t="s">
        <v>83</v>
      </c>
      <c r="AY152" s="168" t="s">
        <v>191</v>
      </c>
    </row>
    <row r="153" spans="2:65" s="1" customFormat="1" ht="26.45" customHeight="1">
      <c r="B153" s="32"/>
      <c r="C153" s="136" t="s">
        <v>8</v>
      </c>
      <c r="D153" s="136" t="s">
        <v>195</v>
      </c>
      <c r="E153" s="137" t="s">
        <v>2630</v>
      </c>
      <c r="F153" s="138" t="s">
        <v>2631</v>
      </c>
      <c r="G153" s="139" t="s">
        <v>378</v>
      </c>
      <c r="H153" s="140">
        <v>12</v>
      </c>
      <c r="I153" s="141"/>
      <c r="J153" s="142">
        <f>ROUND(I153*H153,2)</f>
        <v>0</v>
      </c>
      <c r="K153" s="138" t="s">
        <v>199</v>
      </c>
      <c r="L153" s="32"/>
      <c r="M153" s="143" t="s">
        <v>1</v>
      </c>
      <c r="N153" s="144" t="s">
        <v>41</v>
      </c>
      <c r="P153" s="145">
        <f>O153*H153</f>
        <v>0</v>
      </c>
      <c r="Q153" s="145">
        <v>1.0000000000000001E-5</v>
      </c>
      <c r="R153" s="145">
        <f>Q153*H153</f>
        <v>1.2000000000000002E-4</v>
      </c>
      <c r="S153" s="145">
        <v>0</v>
      </c>
      <c r="T153" s="146">
        <f>S153*H153</f>
        <v>0</v>
      </c>
      <c r="AR153" s="147" t="s">
        <v>200</v>
      </c>
      <c r="AT153" s="147" t="s">
        <v>195</v>
      </c>
      <c r="AU153" s="147" t="s">
        <v>83</v>
      </c>
      <c r="AY153" s="17" t="s">
        <v>191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83</v>
      </c>
      <c r="BK153" s="148">
        <f>ROUND(I153*H153,2)</f>
        <v>0</v>
      </c>
      <c r="BL153" s="17" t="s">
        <v>200</v>
      </c>
      <c r="BM153" s="147" t="s">
        <v>2632</v>
      </c>
    </row>
    <row r="154" spans="2:65" s="1" customFormat="1">
      <c r="B154" s="32"/>
      <c r="D154" s="149" t="s">
        <v>203</v>
      </c>
      <c r="F154" s="150" t="s">
        <v>2633</v>
      </c>
      <c r="I154" s="151"/>
      <c r="L154" s="32"/>
      <c r="M154" s="152"/>
      <c r="T154" s="56"/>
      <c r="AT154" s="17" t="s">
        <v>203</v>
      </c>
      <c r="AU154" s="17" t="s">
        <v>83</v>
      </c>
    </row>
    <row r="155" spans="2:65" s="1" customFormat="1" ht="26.45" customHeight="1">
      <c r="B155" s="32"/>
      <c r="C155" s="181" t="s">
        <v>193</v>
      </c>
      <c r="D155" s="181" t="s">
        <v>388</v>
      </c>
      <c r="E155" s="182" t="s">
        <v>2634</v>
      </c>
      <c r="F155" s="183" t="s">
        <v>2635</v>
      </c>
      <c r="G155" s="184" t="s">
        <v>378</v>
      </c>
      <c r="H155" s="185">
        <v>7</v>
      </c>
      <c r="I155" s="186"/>
      <c r="J155" s="187">
        <f>ROUND(I155*H155,2)</f>
        <v>0</v>
      </c>
      <c r="K155" s="183" t="s">
        <v>1</v>
      </c>
      <c r="L155" s="188"/>
      <c r="M155" s="189" t="s">
        <v>1</v>
      </c>
      <c r="N155" s="190" t="s">
        <v>41</v>
      </c>
      <c r="P155" s="145">
        <f>O155*H155</f>
        <v>0</v>
      </c>
      <c r="Q155" s="145">
        <v>4.0000000000000002E-4</v>
      </c>
      <c r="R155" s="145">
        <f>Q155*H155</f>
        <v>2.8E-3</v>
      </c>
      <c r="S155" s="145">
        <v>0</v>
      </c>
      <c r="T155" s="146">
        <f>S155*H155</f>
        <v>0</v>
      </c>
      <c r="AR155" s="147" t="s">
        <v>253</v>
      </c>
      <c r="AT155" s="147" t="s">
        <v>388</v>
      </c>
      <c r="AU155" s="147" t="s">
        <v>83</v>
      </c>
      <c r="AY155" s="17" t="s">
        <v>191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83</v>
      </c>
      <c r="BK155" s="148">
        <f>ROUND(I155*H155,2)</f>
        <v>0</v>
      </c>
      <c r="BL155" s="17" t="s">
        <v>200</v>
      </c>
      <c r="BM155" s="147" t="s">
        <v>2636</v>
      </c>
    </row>
    <row r="156" spans="2:65" s="13" customFormat="1">
      <c r="B156" s="160"/>
      <c r="D156" s="154" t="s">
        <v>205</v>
      </c>
      <c r="E156" s="161" t="s">
        <v>1</v>
      </c>
      <c r="F156" s="162" t="s">
        <v>245</v>
      </c>
      <c r="H156" s="163">
        <v>7</v>
      </c>
      <c r="I156" s="164"/>
      <c r="L156" s="160"/>
      <c r="M156" s="165"/>
      <c r="T156" s="166"/>
      <c r="AT156" s="161" t="s">
        <v>205</v>
      </c>
      <c r="AU156" s="161" t="s">
        <v>83</v>
      </c>
      <c r="AV156" s="13" t="s">
        <v>85</v>
      </c>
      <c r="AW156" s="13" t="s">
        <v>34</v>
      </c>
      <c r="AX156" s="13" t="s">
        <v>76</v>
      </c>
      <c r="AY156" s="161" t="s">
        <v>191</v>
      </c>
    </row>
    <row r="157" spans="2:65" s="14" customFormat="1">
      <c r="B157" s="167"/>
      <c r="D157" s="154" t="s">
        <v>205</v>
      </c>
      <c r="E157" s="168" t="s">
        <v>1</v>
      </c>
      <c r="F157" s="169" t="s">
        <v>217</v>
      </c>
      <c r="H157" s="170">
        <v>7</v>
      </c>
      <c r="I157" s="171"/>
      <c r="L157" s="167"/>
      <c r="M157" s="172"/>
      <c r="T157" s="173"/>
      <c r="AT157" s="168" t="s">
        <v>205</v>
      </c>
      <c r="AU157" s="168" t="s">
        <v>83</v>
      </c>
      <c r="AV157" s="14" t="s">
        <v>200</v>
      </c>
      <c r="AW157" s="14" t="s">
        <v>34</v>
      </c>
      <c r="AX157" s="14" t="s">
        <v>83</v>
      </c>
      <c r="AY157" s="168" t="s">
        <v>191</v>
      </c>
    </row>
    <row r="158" spans="2:65" s="1" customFormat="1" ht="26.45" customHeight="1">
      <c r="B158" s="32"/>
      <c r="C158" s="181" t="s">
        <v>294</v>
      </c>
      <c r="D158" s="181" t="s">
        <v>388</v>
      </c>
      <c r="E158" s="182" t="s">
        <v>2637</v>
      </c>
      <c r="F158" s="183" t="s">
        <v>2638</v>
      </c>
      <c r="G158" s="184" t="s">
        <v>378</v>
      </c>
      <c r="H158" s="185">
        <v>1</v>
      </c>
      <c r="I158" s="186"/>
      <c r="J158" s="187">
        <f>ROUND(I158*H158,2)</f>
        <v>0</v>
      </c>
      <c r="K158" s="183" t="s">
        <v>1</v>
      </c>
      <c r="L158" s="188"/>
      <c r="M158" s="189" t="s">
        <v>1</v>
      </c>
      <c r="N158" s="190" t="s">
        <v>41</v>
      </c>
      <c r="P158" s="145">
        <f>O158*H158</f>
        <v>0</v>
      </c>
      <c r="Q158" s="145">
        <v>4.0000000000000002E-4</v>
      </c>
      <c r="R158" s="145">
        <f>Q158*H158</f>
        <v>4.0000000000000002E-4</v>
      </c>
      <c r="S158" s="145">
        <v>0</v>
      </c>
      <c r="T158" s="146">
        <f>S158*H158</f>
        <v>0</v>
      </c>
      <c r="AR158" s="147" t="s">
        <v>253</v>
      </c>
      <c r="AT158" s="147" t="s">
        <v>388</v>
      </c>
      <c r="AU158" s="147" t="s">
        <v>83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200</v>
      </c>
      <c r="BM158" s="147" t="s">
        <v>2639</v>
      </c>
    </row>
    <row r="159" spans="2:65" s="13" customFormat="1">
      <c r="B159" s="160"/>
      <c r="D159" s="154" t="s">
        <v>205</v>
      </c>
      <c r="E159" s="161" t="s">
        <v>1</v>
      </c>
      <c r="F159" s="162" t="s">
        <v>83</v>
      </c>
      <c r="H159" s="163">
        <v>1</v>
      </c>
      <c r="I159" s="164"/>
      <c r="L159" s="160"/>
      <c r="M159" s="165"/>
      <c r="T159" s="166"/>
      <c r="AT159" s="161" t="s">
        <v>205</v>
      </c>
      <c r="AU159" s="161" t="s">
        <v>83</v>
      </c>
      <c r="AV159" s="13" t="s">
        <v>85</v>
      </c>
      <c r="AW159" s="13" t="s">
        <v>34</v>
      </c>
      <c r="AX159" s="13" t="s">
        <v>76</v>
      </c>
      <c r="AY159" s="161" t="s">
        <v>191</v>
      </c>
    </row>
    <row r="160" spans="2:65" s="14" customFormat="1">
      <c r="B160" s="167"/>
      <c r="D160" s="154" t="s">
        <v>205</v>
      </c>
      <c r="E160" s="168" t="s">
        <v>1</v>
      </c>
      <c r="F160" s="169" t="s">
        <v>217</v>
      </c>
      <c r="H160" s="170">
        <v>1</v>
      </c>
      <c r="I160" s="171"/>
      <c r="L160" s="167"/>
      <c r="M160" s="172"/>
      <c r="T160" s="173"/>
      <c r="AT160" s="168" t="s">
        <v>205</v>
      </c>
      <c r="AU160" s="168" t="s">
        <v>83</v>
      </c>
      <c r="AV160" s="14" t="s">
        <v>200</v>
      </c>
      <c r="AW160" s="14" t="s">
        <v>34</v>
      </c>
      <c r="AX160" s="14" t="s">
        <v>83</v>
      </c>
      <c r="AY160" s="168" t="s">
        <v>191</v>
      </c>
    </row>
    <row r="161" spans="2:65" s="1" customFormat="1" ht="26.45" customHeight="1">
      <c r="B161" s="32"/>
      <c r="C161" s="181" t="s">
        <v>302</v>
      </c>
      <c r="D161" s="181" t="s">
        <v>388</v>
      </c>
      <c r="E161" s="182" t="s">
        <v>2640</v>
      </c>
      <c r="F161" s="183" t="s">
        <v>2641</v>
      </c>
      <c r="G161" s="184" t="s">
        <v>378</v>
      </c>
      <c r="H161" s="185">
        <v>2</v>
      </c>
      <c r="I161" s="186"/>
      <c r="J161" s="187">
        <f>ROUND(I161*H161,2)</f>
        <v>0</v>
      </c>
      <c r="K161" s="183" t="s">
        <v>1</v>
      </c>
      <c r="L161" s="188"/>
      <c r="M161" s="189" t="s">
        <v>1</v>
      </c>
      <c r="N161" s="190" t="s">
        <v>41</v>
      </c>
      <c r="P161" s="145">
        <f>O161*H161</f>
        <v>0</v>
      </c>
      <c r="Q161" s="145">
        <v>4.0000000000000002E-4</v>
      </c>
      <c r="R161" s="145">
        <f>Q161*H161</f>
        <v>8.0000000000000004E-4</v>
      </c>
      <c r="S161" s="145">
        <v>0</v>
      </c>
      <c r="T161" s="146">
        <f>S161*H161</f>
        <v>0</v>
      </c>
      <c r="AR161" s="147" t="s">
        <v>253</v>
      </c>
      <c r="AT161" s="147" t="s">
        <v>388</v>
      </c>
      <c r="AU161" s="147" t="s">
        <v>83</v>
      </c>
      <c r="AY161" s="17" t="s">
        <v>191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83</v>
      </c>
      <c r="BK161" s="148">
        <f>ROUND(I161*H161,2)</f>
        <v>0</v>
      </c>
      <c r="BL161" s="17" t="s">
        <v>200</v>
      </c>
      <c r="BM161" s="147" t="s">
        <v>2642</v>
      </c>
    </row>
    <row r="162" spans="2:65" s="13" customFormat="1">
      <c r="B162" s="160"/>
      <c r="D162" s="154" t="s">
        <v>205</v>
      </c>
      <c r="E162" s="161" t="s">
        <v>1</v>
      </c>
      <c r="F162" s="162" t="s">
        <v>85</v>
      </c>
      <c r="H162" s="163">
        <v>2</v>
      </c>
      <c r="I162" s="164"/>
      <c r="L162" s="160"/>
      <c r="M162" s="165"/>
      <c r="T162" s="166"/>
      <c r="AT162" s="161" t="s">
        <v>205</v>
      </c>
      <c r="AU162" s="161" t="s">
        <v>83</v>
      </c>
      <c r="AV162" s="13" t="s">
        <v>85</v>
      </c>
      <c r="AW162" s="13" t="s">
        <v>34</v>
      </c>
      <c r="AX162" s="13" t="s">
        <v>76</v>
      </c>
      <c r="AY162" s="161" t="s">
        <v>191</v>
      </c>
    </row>
    <row r="163" spans="2:65" s="14" customFormat="1">
      <c r="B163" s="167"/>
      <c r="D163" s="154" t="s">
        <v>205</v>
      </c>
      <c r="E163" s="168" t="s">
        <v>1</v>
      </c>
      <c r="F163" s="169" t="s">
        <v>217</v>
      </c>
      <c r="H163" s="170">
        <v>2</v>
      </c>
      <c r="I163" s="171"/>
      <c r="L163" s="167"/>
      <c r="M163" s="172"/>
      <c r="T163" s="173"/>
      <c r="AT163" s="168" t="s">
        <v>205</v>
      </c>
      <c r="AU163" s="168" t="s">
        <v>83</v>
      </c>
      <c r="AV163" s="14" t="s">
        <v>200</v>
      </c>
      <c r="AW163" s="14" t="s">
        <v>34</v>
      </c>
      <c r="AX163" s="14" t="s">
        <v>83</v>
      </c>
      <c r="AY163" s="168" t="s">
        <v>191</v>
      </c>
    </row>
    <row r="164" spans="2:65" s="1" customFormat="1" ht="26.45" customHeight="1">
      <c r="B164" s="32"/>
      <c r="C164" s="181" t="s">
        <v>224</v>
      </c>
      <c r="D164" s="181" t="s">
        <v>388</v>
      </c>
      <c r="E164" s="182" t="s">
        <v>2643</v>
      </c>
      <c r="F164" s="183" t="s">
        <v>2644</v>
      </c>
      <c r="G164" s="184" t="s">
        <v>378</v>
      </c>
      <c r="H164" s="185">
        <v>2</v>
      </c>
      <c r="I164" s="186"/>
      <c r="J164" s="187">
        <f>ROUND(I164*H164,2)</f>
        <v>0</v>
      </c>
      <c r="K164" s="183" t="s">
        <v>1</v>
      </c>
      <c r="L164" s="188"/>
      <c r="M164" s="189" t="s">
        <v>1</v>
      </c>
      <c r="N164" s="190" t="s">
        <v>41</v>
      </c>
      <c r="P164" s="145">
        <f>O164*H164</f>
        <v>0</v>
      </c>
      <c r="Q164" s="145">
        <v>4.0000000000000002E-4</v>
      </c>
      <c r="R164" s="145">
        <f>Q164*H164</f>
        <v>8.0000000000000004E-4</v>
      </c>
      <c r="S164" s="145">
        <v>0</v>
      </c>
      <c r="T164" s="146">
        <f>S164*H164</f>
        <v>0</v>
      </c>
      <c r="AR164" s="147" t="s">
        <v>253</v>
      </c>
      <c r="AT164" s="147" t="s">
        <v>388</v>
      </c>
      <c r="AU164" s="147" t="s">
        <v>83</v>
      </c>
      <c r="AY164" s="17" t="s">
        <v>191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83</v>
      </c>
      <c r="BK164" s="148">
        <f>ROUND(I164*H164,2)</f>
        <v>0</v>
      </c>
      <c r="BL164" s="17" t="s">
        <v>200</v>
      </c>
      <c r="BM164" s="147" t="s">
        <v>2645</v>
      </c>
    </row>
    <row r="165" spans="2:65" s="13" customFormat="1">
      <c r="B165" s="160"/>
      <c r="D165" s="154" t="s">
        <v>205</v>
      </c>
      <c r="E165" s="161" t="s">
        <v>1</v>
      </c>
      <c r="F165" s="162" t="s">
        <v>85</v>
      </c>
      <c r="H165" s="163">
        <v>2</v>
      </c>
      <c r="I165" s="164"/>
      <c r="L165" s="160"/>
      <c r="M165" s="165"/>
      <c r="T165" s="166"/>
      <c r="AT165" s="161" t="s">
        <v>205</v>
      </c>
      <c r="AU165" s="161" t="s">
        <v>83</v>
      </c>
      <c r="AV165" s="13" t="s">
        <v>85</v>
      </c>
      <c r="AW165" s="13" t="s">
        <v>34</v>
      </c>
      <c r="AX165" s="13" t="s">
        <v>76</v>
      </c>
      <c r="AY165" s="161" t="s">
        <v>191</v>
      </c>
    </row>
    <row r="166" spans="2:65" s="14" customFormat="1">
      <c r="B166" s="167"/>
      <c r="D166" s="154" t="s">
        <v>205</v>
      </c>
      <c r="E166" s="168" t="s">
        <v>1</v>
      </c>
      <c r="F166" s="169" t="s">
        <v>217</v>
      </c>
      <c r="H166" s="170">
        <v>2</v>
      </c>
      <c r="I166" s="171"/>
      <c r="L166" s="167"/>
      <c r="M166" s="172"/>
      <c r="T166" s="173"/>
      <c r="AT166" s="168" t="s">
        <v>205</v>
      </c>
      <c r="AU166" s="168" t="s">
        <v>83</v>
      </c>
      <c r="AV166" s="14" t="s">
        <v>200</v>
      </c>
      <c r="AW166" s="14" t="s">
        <v>34</v>
      </c>
      <c r="AX166" s="14" t="s">
        <v>83</v>
      </c>
      <c r="AY166" s="168" t="s">
        <v>191</v>
      </c>
    </row>
    <row r="167" spans="2:65" s="1" customFormat="1" ht="16.5" customHeight="1">
      <c r="B167" s="32"/>
      <c r="C167" s="136" t="s">
        <v>266</v>
      </c>
      <c r="D167" s="136" t="s">
        <v>195</v>
      </c>
      <c r="E167" s="137" t="s">
        <v>2646</v>
      </c>
      <c r="F167" s="138" t="s">
        <v>2647</v>
      </c>
      <c r="G167" s="139" t="s">
        <v>2648</v>
      </c>
      <c r="H167" s="140">
        <v>15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200</v>
      </c>
      <c r="AT167" s="147" t="s">
        <v>195</v>
      </c>
      <c r="AU167" s="147" t="s">
        <v>83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200</v>
      </c>
      <c r="BM167" s="147" t="s">
        <v>2649</v>
      </c>
    </row>
    <row r="168" spans="2:65" s="13" customFormat="1">
      <c r="B168" s="160"/>
      <c r="D168" s="154" t="s">
        <v>205</v>
      </c>
      <c r="E168" s="161" t="s">
        <v>1</v>
      </c>
      <c r="F168" s="162" t="s">
        <v>302</v>
      </c>
      <c r="H168" s="163">
        <v>15</v>
      </c>
      <c r="I168" s="164"/>
      <c r="L168" s="160"/>
      <c r="M168" s="165"/>
      <c r="T168" s="166"/>
      <c r="AT168" s="161" t="s">
        <v>205</v>
      </c>
      <c r="AU168" s="161" t="s">
        <v>83</v>
      </c>
      <c r="AV168" s="13" t="s">
        <v>85</v>
      </c>
      <c r="AW168" s="13" t="s">
        <v>34</v>
      </c>
      <c r="AX168" s="13" t="s">
        <v>76</v>
      </c>
      <c r="AY168" s="161" t="s">
        <v>191</v>
      </c>
    </row>
    <row r="169" spans="2:65" s="14" customFormat="1">
      <c r="B169" s="167"/>
      <c r="D169" s="154" t="s">
        <v>205</v>
      </c>
      <c r="E169" s="168" t="s">
        <v>1</v>
      </c>
      <c r="F169" s="169" t="s">
        <v>217</v>
      </c>
      <c r="H169" s="170">
        <v>15</v>
      </c>
      <c r="I169" s="171"/>
      <c r="L169" s="167"/>
      <c r="M169" s="172"/>
      <c r="T169" s="173"/>
      <c r="AT169" s="168" t="s">
        <v>205</v>
      </c>
      <c r="AU169" s="168" t="s">
        <v>83</v>
      </c>
      <c r="AV169" s="14" t="s">
        <v>200</v>
      </c>
      <c r="AW169" s="14" t="s">
        <v>34</v>
      </c>
      <c r="AX169" s="14" t="s">
        <v>83</v>
      </c>
      <c r="AY169" s="168" t="s">
        <v>191</v>
      </c>
    </row>
    <row r="170" spans="2:65" s="1" customFormat="1" ht="40.9" customHeight="1">
      <c r="B170" s="32"/>
      <c r="C170" s="181" t="s">
        <v>285</v>
      </c>
      <c r="D170" s="181" t="s">
        <v>388</v>
      </c>
      <c r="E170" s="182" t="s">
        <v>2650</v>
      </c>
      <c r="F170" s="183" t="s">
        <v>2651</v>
      </c>
      <c r="G170" s="184" t="s">
        <v>403</v>
      </c>
      <c r="H170" s="185">
        <v>15</v>
      </c>
      <c r="I170" s="186"/>
      <c r="J170" s="187">
        <f>ROUND(I170*H170,2)</f>
        <v>0</v>
      </c>
      <c r="K170" s="183" t="s">
        <v>199</v>
      </c>
      <c r="L170" s="188"/>
      <c r="M170" s="189" t="s">
        <v>1</v>
      </c>
      <c r="N170" s="190" t="s">
        <v>41</v>
      </c>
      <c r="P170" s="145">
        <f>O170*H170</f>
        <v>0</v>
      </c>
      <c r="Q170" s="145">
        <v>8.4999999999999995E-4</v>
      </c>
      <c r="R170" s="145">
        <f>Q170*H170</f>
        <v>1.2749999999999999E-2</v>
      </c>
      <c r="S170" s="145">
        <v>0</v>
      </c>
      <c r="T170" s="146">
        <f>S170*H170</f>
        <v>0</v>
      </c>
      <c r="AR170" s="147" t="s">
        <v>253</v>
      </c>
      <c r="AT170" s="147" t="s">
        <v>388</v>
      </c>
      <c r="AU170" s="147" t="s">
        <v>83</v>
      </c>
      <c r="AY170" s="17" t="s">
        <v>191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83</v>
      </c>
      <c r="BK170" s="148">
        <f>ROUND(I170*H170,2)</f>
        <v>0</v>
      </c>
      <c r="BL170" s="17" t="s">
        <v>200</v>
      </c>
      <c r="BM170" s="147" t="s">
        <v>2652</v>
      </c>
    </row>
    <row r="171" spans="2:65" s="1" customFormat="1" ht="16.5" customHeight="1">
      <c r="B171" s="32"/>
      <c r="C171" s="136" t="s">
        <v>329</v>
      </c>
      <c r="D171" s="136" t="s">
        <v>195</v>
      </c>
      <c r="E171" s="137" t="s">
        <v>2653</v>
      </c>
      <c r="F171" s="138" t="s">
        <v>2654</v>
      </c>
      <c r="G171" s="139" t="s">
        <v>378</v>
      </c>
      <c r="H171" s="140">
        <v>20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41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200</v>
      </c>
      <c r="AT171" s="147" t="s">
        <v>195</v>
      </c>
      <c r="AU171" s="147" t="s">
        <v>83</v>
      </c>
      <c r="AY171" s="17" t="s">
        <v>191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83</v>
      </c>
      <c r="BK171" s="148">
        <f>ROUND(I171*H171,2)</f>
        <v>0</v>
      </c>
      <c r="BL171" s="17" t="s">
        <v>200</v>
      </c>
      <c r="BM171" s="147" t="s">
        <v>2655</v>
      </c>
    </row>
    <row r="172" spans="2:65" s="13" customFormat="1">
      <c r="B172" s="160"/>
      <c r="D172" s="154" t="s">
        <v>205</v>
      </c>
      <c r="E172" s="161" t="s">
        <v>1</v>
      </c>
      <c r="F172" s="162" t="s">
        <v>336</v>
      </c>
      <c r="H172" s="163">
        <v>20</v>
      </c>
      <c r="I172" s="164"/>
      <c r="L172" s="160"/>
      <c r="M172" s="165"/>
      <c r="T172" s="166"/>
      <c r="AT172" s="161" t="s">
        <v>205</v>
      </c>
      <c r="AU172" s="161" t="s">
        <v>83</v>
      </c>
      <c r="AV172" s="13" t="s">
        <v>85</v>
      </c>
      <c r="AW172" s="13" t="s">
        <v>34</v>
      </c>
      <c r="AX172" s="13" t="s">
        <v>76</v>
      </c>
      <c r="AY172" s="161" t="s">
        <v>191</v>
      </c>
    </row>
    <row r="173" spans="2:65" s="14" customFormat="1">
      <c r="B173" s="167"/>
      <c r="D173" s="154" t="s">
        <v>205</v>
      </c>
      <c r="E173" s="168" t="s">
        <v>1</v>
      </c>
      <c r="F173" s="169" t="s">
        <v>217</v>
      </c>
      <c r="H173" s="170">
        <v>20</v>
      </c>
      <c r="I173" s="171"/>
      <c r="L173" s="167"/>
      <c r="M173" s="172"/>
      <c r="T173" s="173"/>
      <c r="AT173" s="168" t="s">
        <v>205</v>
      </c>
      <c r="AU173" s="168" t="s">
        <v>83</v>
      </c>
      <c r="AV173" s="14" t="s">
        <v>200</v>
      </c>
      <c r="AW173" s="14" t="s">
        <v>34</v>
      </c>
      <c r="AX173" s="14" t="s">
        <v>83</v>
      </c>
      <c r="AY173" s="168" t="s">
        <v>191</v>
      </c>
    </row>
    <row r="174" spans="2:65" s="1" customFormat="1" ht="16.5" customHeight="1">
      <c r="B174" s="32"/>
      <c r="C174" s="181" t="s">
        <v>336</v>
      </c>
      <c r="D174" s="181" t="s">
        <v>388</v>
      </c>
      <c r="E174" s="182" t="s">
        <v>2656</v>
      </c>
      <c r="F174" s="183" t="s">
        <v>2657</v>
      </c>
      <c r="G174" s="184" t="s">
        <v>2597</v>
      </c>
      <c r="H174" s="185">
        <v>5</v>
      </c>
      <c r="I174" s="186"/>
      <c r="J174" s="187">
        <f>ROUND(I174*H174,2)</f>
        <v>0</v>
      </c>
      <c r="K174" s="183" t="s">
        <v>199</v>
      </c>
      <c r="L174" s="188"/>
      <c r="M174" s="189" t="s">
        <v>1</v>
      </c>
      <c r="N174" s="190" t="s">
        <v>41</v>
      </c>
      <c r="P174" s="145">
        <f>O174*H174</f>
        <v>0</v>
      </c>
      <c r="Q174" s="145">
        <v>1.8E-3</v>
      </c>
      <c r="R174" s="145">
        <f>Q174*H174</f>
        <v>8.9999999999999993E-3</v>
      </c>
      <c r="S174" s="145">
        <v>0</v>
      </c>
      <c r="T174" s="146">
        <f>S174*H174</f>
        <v>0</v>
      </c>
      <c r="AR174" s="147" t="s">
        <v>253</v>
      </c>
      <c r="AT174" s="147" t="s">
        <v>388</v>
      </c>
      <c r="AU174" s="147" t="s">
        <v>83</v>
      </c>
      <c r="AY174" s="17" t="s">
        <v>191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83</v>
      </c>
      <c r="BK174" s="148">
        <f>ROUND(I174*H174,2)</f>
        <v>0</v>
      </c>
      <c r="BL174" s="17" t="s">
        <v>200</v>
      </c>
      <c r="BM174" s="147" t="s">
        <v>2658</v>
      </c>
    </row>
    <row r="175" spans="2:65" s="13" customFormat="1">
      <c r="B175" s="160"/>
      <c r="D175" s="154" t="s">
        <v>205</v>
      </c>
      <c r="E175" s="161" t="s">
        <v>1</v>
      </c>
      <c r="F175" s="162" t="s">
        <v>230</v>
      </c>
      <c r="H175" s="163">
        <v>5</v>
      </c>
      <c r="I175" s="164"/>
      <c r="L175" s="160"/>
      <c r="M175" s="165"/>
      <c r="T175" s="166"/>
      <c r="AT175" s="161" t="s">
        <v>205</v>
      </c>
      <c r="AU175" s="161" t="s">
        <v>83</v>
      </c>
      <c r="AV175" s="13" t="s">
        <v>85</v>
      </c>
      <c r="AW175" s="13" t="s">
        <v>34</v>
      </c>
      <c r="AX175" s="13" t="s">
        <v>83</v>
      </c>
      <c r="AY175" s="161" t="s">
        <v>191</v>
      </c>
    </row>
    <row r="176" spans="2:65" s="1" customFormat="1" ht="16.5" customHeight="1">
      <c r="B176" s="32"/>
      <c r="C176" s="136" t="s">
        <v>7</v>
      </c>
      <c r="D176" s="136" t="s">
        <v>195</v>
      </c>
      <c r="E176" s="137" t="s">
        <v>2659</v>
      </c>
      <c r="F176" s="138" t="s">
        <v>2660</v>
      </c>
      <c r="G176" s="139" t="s">
        <v>378</v>
      </c>
      <c r="H176" s="140">
        <v>7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41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200</v>
      </c>
      <c r="AT176" s="147" t="s">
        <v>195</v>
      </c>
      <c r="AU176" s="147" t="s">
        <v>83</v>
      </c>
      <c r="AY176" s="17" t="s">
        <v>191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83</v>
      </c>
      <c r="BK176" s="148">
        <f>ROUND(I176*H176,2)</f>
        <v>0</v>
      </c>
      <c r="BL176" s="17" t="s">
        <v>200</v>
      </c>
      <c r="BM176" s="147" t="s">
        <v>2661</v>
      </c>
    </row>
    <row r="177" spans="2:65" s="13" customFormat="1">
      <c r="B177" s="160"/>
      <c r="D177" s="154" t="s">
        <v>205</v>
      </c>
      <c r="E177" s="161" t="s">
        <v>1</v>
      </c>
      <c r="F177" s="162" t="s">
        <v>245</v>
      </c>
      <c r="H177" s="163">
        <v>7</v>
      </c>
      <c r="I177" s="164"/>
      <c r="L177" s="160"/>
      <c r="M177" s="165"/>
      <c r="T177" s="166"/>
      <c r="AT177" s="161" t="s">
        <v>205</v>
      </c>
      <c r="AU177" s="161" t="s">
        <v>83</v>
      </c>
      <c r="AV177" s="13" t="s">
        <v>85</v>
      </c>
      <c r="AW177" s="13" t="s">
        <v>34</v>
      </c>
      <c r="AX177" s="13" t="s">
        <v>76</v>
      </c>
      <c r="AY177" s="161" t="s">
        <v>191</v>
      </c>
    </row>
    <row r="178" spans="2:65" s="14" customFormat="1">
      <c r="B178" s="167"/>
      <c r="D178" s="154" t="s">
        <v>205</v>
      </c>
      <c r="E178" s="168" t="s">
        <v>1</v>
      </c>
      <c r="F178" s="169" t="s">
        <v>217</v>
      </c>
      <c r="H178" s="170">
        <v>7</v>
      </c>
      <c r="I178" s="171"/>
      <c r="L178" s="167"/>
      <c r="M178" s="172"/>
      <c r="T178" s="173"/>
      <c r="AT178" s="168" t="s">
        <v>205</v>
      </c>
      <c r="AU178" s="168" t="s">
        <v>83</v>
      </c>
      <c r="AV178" s="14" t="s">
        <v>200</v>
      </c>
      <c r="AW178" s="14" t="s">
        <v>34</v>
      </c>
      <c r="AX178" s="14" t="s">
        <v>83</v>
      </c>
      <c r="AY178" s="168" t="s">
        <v>191</v>
      </c>
    </row>
    <row r="179" spans="2:65" s="1" customFormat="1" ht="16.5" customHeight="1">
      <c r="B179" s="32"/>
      <c r="C179" s="136" t="s">
        <v>350</v>
      </c>
      <c r="D179" s="136" t="s">
        <v>195</v>
      </c>
      <c r="E179" s="137" t="s">
        <v>2662</v>
      </c>
      <c r="F179" s="138" t="s">
        <v>2663</v>
      </c>
      <c r="G179" s="139" t="s">
        <v>378</v>
      </c>
      <c r="H179" s="140">
        <v>1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41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200</v>
      </c>
      <c r="AT179" s="147" t="s">
        <v>195</v>
      </c>
      <c r="AU179" s="147" t="s">
        <v>83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200</v>
      </c>
      <c r="BM179" s="147" t="s">
        <v>2664</v>
      </c>
    </row>
    <row r="180" spans="2:65" s="13" customFormat="1">
      <c r="B180" s="160"/>
      <c r="D180" s="154" t="s">
        <v>205</v>
      </c>
      <c r="E180" s="161" t="s">
        <v>1</v>
      </c>
      <c r="F180" s="162" t="s">
        <v>83</v>
      </c>
      <c r="H180" s="163">
        <v>1</v>
      </c>
      <c r="I180" s="164"/>
      <c r="L180" s="160"/>
      <c r="M180" s="165"/>
      <c r="T180" s="166"/>
      <c r="AT180" s="161" t="s">
        <v>205</v>
      </c>
      <c r="AU180" s="161" t="s">
        <v>83</v>
      </c>
      <c r="AV180" s="13" t="s">
        <v>85</v>
      </c>
      <c r="AW180" s="13" t="s">
        <v>34</v>
      </c>
      <c r="AX180" s="13" t="s">
        <v>76</v>
      </c>
      <c r="AY180" s="161" t="s">
        <v>191</v>
      </c>
    </row>
    <row r="181" spans="2:65" s="14" customFormat="1">
      <c r="B181" s="167"/>
      <c r="D181" s="154" t="s">
        <v>205</v>
      </c>
      <c r="E181" s="168" t="s">
        <v>1</v>
      </c>
      <c r="F181" s="169" t="s">
        <v>217</v>
      </c>
      <c r="H181" s="170">
        <v>1</v>
      </c>
      <c r="I181" s="171"/>
      <c r="L181" s="167"/>
      <c r="M181" s="172"/>
      <c r="T181" s="173"/>
      <c r="AT181" s="168" t="s">
        <v>205</v>
      </c>
      <c r="AU181" s="168" t="s">
        <v>83</v>
      </c>
      <c r="AV181" s="14" t="s">
        <v>200</v>
      </c>
      <c r="AW181" s="14" t="s">
        <v>34</v>
      </c>
      <c r="AX181" s="14" t="s">
        <v>83</v>
      </c>
      <c r="AY181" s="168" t="s">
        <v>191</v>
      </c>
    </row>
    <row r="182" spans="2:65" s="11" customFormat="1" ht="25.9" customHeight="1">
      <c r="B182" s="124"/>
      <c r="D182" s="125" t="s">
        <v>75</v>
      </c>
      <c r="E182" s="126" t="s">
        <v>1386</v>
      </c>
      <c r="F182" s="126" t="s">
        <v>1387</v>
      </c>
      <c r="I182" s="127"/>
      <c r="J182" s="128">
        <f>BK182</f>
        <v>0</v>
      </c>
      <c r="L182" s="124"/>
      <c r="M182" s="129"/>
      <c r="P182" s="130">
        <f>SUM(P183:P192)</f>
        <v>0</v>
      </c>
      <c r="R182" s="130">
        <f>SUM(R183:R192)</f>
        <v>6.0200000000000004E-2</v>
      </c>
      <c r="T182" s="131">
        <f>SUM(T183:T192)</f>
        <v>0</v>
      </c>
      <c r="AR182" s="125" t="s">
        <v>85</v>
      </c>
      <c r="AT182" s="132" t="s">
        <v>75</v>
      </c>
      <c r="AU182" s="132" t="s">
        <v>76</v>
      </c>
      <c r="AY182" s="125" t="s">
        <v>191</v>
      </c>
      <c r="BK182" s="133">
        <f>SUM(BK183:BK192)</f>
        <v>0</v>
      </c>
    </row>
    <row r="183" spans="2:65" s="1" customFormat="1" ht="26.45" customHeight="1">
      <c r="B183" s="32"/>
      <c r="C183" s="136" t="s">
        <v>356</v>
      </c>
      <c r="D183" s="136" t="s">
        <v>195</v>
      </c>
      <c r="E183" s="137" t="s">
        <v>2665</v>
      </c>
      <c r="F183" s="138" t="s">
        <v>2666</v>
      </c>
      <c r="G183" s="139" t="s">
        <v>289</v>
      </c>
      <c r="H183" s="140">
        <v>8</v>
      </c>
      <c r="I183" s="141"/>
      <c r="J183" s="142">
        <f>ROUND(I183*H183,2)</f>
        <v>0</v>
      </c>
      <c r="K183" s="138" t="s">
        <v>199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224</v>
      </c>
      <c r="AT183" s="147" t="s">
        <v>195</v>
      </c>
      <c r="AU183" s="147" t="s">
        <v>83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224</v>
      </c>
      <c r="BM183" s="147" t="s">
        <v>2667</v>
      </c>
    </row>
    <row r="184" spans="2:65" s="1" customFormat="1">
      <c r="B184" s="32"/>
      <c r="D184" s="149" t="s">
        <v>203</v>
      </c>
      <c r="F184" s="150" t="s">
        <v>2668</v>
      </c>
      <c r="I184" s="151"/>
      <c r="L184" s="32"/>
      <c r="M184" s="152"/>
      <c r="T184" s="56"/>
      <c r="AT184" s="17" t="s">
        <v>203</v>
      </c>
      <c r="AU184" s="17" t="s">
        <v>83</v>
      </c>
    </row>
    <row r="185" spans="2:65" s="1" customFormat="1" ht="26.45" customHeight="1">
      <c r="B185" s="32"/>
      <c r="C185" s="181" t="s">
        <v>362</v>
      </c>
      <c r="D185" s="181" t="s">
        <v>388</v>
      </c>
      <c r="E185" s="182" t="s">
        <v>2669</v>
      </c>
      <c r="F185" s="183" t="s">
        <v>2670</v>
      </c>
      <c r="G185" s="184" t="s">
        <v>289</v>
      </c>
      <c r="H185" s="185">
        <v>8</v>
      </c>
      <c r="I185" s="186"/>
      <c r="J185" s="187">
        <f>ROUND(I185*H185,2)</f>
        <v>0</v>
      </c>
      <c r="K185" s="183" t="s">
        <v>199</v>
      </c>
      <c r="L185" s="188"/>
      <c r="M185" s="189" t="s">
        <v>1</v>
      </c>
      <c r="N185" s="190" t="s">
        <v>41</v>
      </c>
      <c r="P185" s="145">
        <f>O185*H185</f>
        <v>0</v>
      </c>
      <c r="Q185" s="145">
        <v>1.75E-3</v>
      </c>
      <c r="R185" s="145">
        <f>Q185*H185</f>
        <v>1.4E-2</v>
      </c>
      <c r="S185" s="145">
        <v>0</v>
      </c>
      <c r="T185" s="146">
        <f>S185*H185</f>
        <v>0</v>
      </c>
      <c r="AR185" s="147" t="s">
        <v>414</v>
      </c>
      <c r="AT185" s="147" t="s">
        <v>388</v>
      </c>
      <c r="AU185" s="147" t="s">
        <v>83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224</v>
      </c>
      <c r="BM185" s="147" t="s">
        <v>2671</v>
      </c>
    </row>
    <row r="186" spans="2:65" s="13" customFormat="1">
      <c r="B186" s="160"/>
      <c r="D186" s="154" t="s">
        <v>205</v>
      </c>
      <c r="E186" s="161" t="s">
        <v>1</v>
      </c>
      <c r="F186" s="162" t="s">
        <v>253</v>
      </c>
      <c r="H186" s="163">
        <v>8</v>
      </c>
      <c r="I186" s="164"/>
      <c r="L186" s="160"/>
      <c r="M186" s="165"/>
      <c r="T186" s="166"/>
      <c r="AT186" s="161" t="s">
        <v>205</v>
      </c>
      <c r="AU186" s="161" t="s">
        <v>83</v>
      </c>
      <c r="AV186" s="13" t="s">
        <v>85</v>
      </c>
      <c r="AW186" s="13" t="s">
        <v>34</v>
      </c>
      <c r="AX186" s="13" t="s">
        <v>76</v>
      </c>
      <c r="AY186" s="161" t="s">
        <v>191</v>
      </c>
    </row>
    <row r="187" spans="2:65" s="14" customFormat="1">
      <c r="B187" s="167"/>
      <c r="D187" s="154" t="s">
        <v>205</v>
      </c>
      <c r="E187" s="168" t="s">
        <v>1</v>
      </c>
      <c r="F187" s="169" t="s">
        <v>217</v>
      </c>
      <c r="H187" s="170">
        <v>8</v>
      </c>
      <c r="I187" s="171"/>
      <c r="L187" s="167"/>
      <c r="M187" s="172"/>
      <c r="T187" s="173"/>
      <c r="AT187" s="168" t="s">
        <v>205</v>
      </c>
      <c r="AU187" s="168" t="s">
        <v>83</v>
      </c>
      <c r="AV187" s="14" t="s">
        <v>200</v>
      </c>
      <c r="AW187" s="14" t="s">
        <v>34</v>
      </c>
      <c r="AX187" s="14" t="s">
        <v>83</v>
      </c>
      <c r="AY187" s="168" t="s">
        <v>191</v>
      </c>
    </row>
    <row r="188" spans="2:65" s="1" customFormat="1" ht="26.45" customHeight="1">
      <c r="B188" s="32"/>
      <c r="C188" s="136" t="s">
        <v>367</v>
      </c>
      <c r="D188" s="136" t="s">
        <v>195</v>
      </c>
      <c r="E188" s="137" t="s">
        <v>2672</v>
      </c>
      <c r="F188" s="138" t="s">
        <v>2673</v>
      </c>
      <c r="G188" s="139" t="s">
        <v>289</v>
      </c>
      <c r="H188" s="140">
        <v>20</v>
      </c>
      <c r="I188" s="141"/>
      <c r="J188" s="142">
        <f>ROUND(I188*H188,2)</f>
        <v>0</v>
      </c>
      <c r="K188" s="138" t="s">
        <v>199</v>
      </c>
      <c r="L188" s="32"/>
      <c r="M188" s="143" t="s">
        <v>1</v>
      </c>
      <c r="N188" s="144" t="s">
        <v>41</v>
      </c>
      <c r="P188" s="145">
        <f>O188*H188</f>
        <v>0</v>
      </c>
      <c r="Q188" s="145">
        <v>3.6000000000000002E-4</v>
      </c>
      <c r="R188" s="145">
        <f>Q188*H188</f>
        <v>7.2000000000000007E-3</v>
      </c>
      <c r="S188" s="145">
        <v>0</v>
      </c>
      <c r="T188" s="146">
        <f>S188*H188</f>
        <v>0</v>
      </c>
      <c r="AR188" s="147" t="s">
        <v>224</v>
      </c>
      <c r="AT188" s="147" t="s">
        <v>195</v>
      </c>
      <c r="AU188" s="147" t="s">
        <v>83</v>
      </c>
      <c r="AY188" s="17" t="s">
        <v>191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83</v>
      </c>
      <c r="BK188" s="148">
        <f>ROUND(I188*H188,2)</f>
        <v>0</v>
      </c>
      <c r="BL188" s="17" t="s">
        <v>224</v>
      </c>
      <c r="BM188" s="147" t="s">
        <v>2674</v>
      </c>
    </row>
    <row r="189" spans="2:65" s="1" customFormat="1">
      <c r="B189" s="32"/>
      <c r="D189" s="149" t="s">
        <v>203</v>
      </c>
      <c r="F189" s="150" t="s">
        <v>2675</v>
      </c>
      <c r="I189" s="151"/>
      <c r="L189" s="32"/>
      <c r="M189" s="152"/>
      <c r="T189" s="56"/>
      <c r="AT189" s="17" t="s">
        <v>203</v>
      </c>
      <c r="AU189" s="17" t="s">
        <v>83</v>
      </c>
    </row>
    <row r="190" spans="2:65" s="1" customFormat="1" ht="26.45" customHeight="1">
      <c r="B190" s="32"/>
      <c r="C190" s="181" t="s">
        <v>375</v>
      </c>
      <c r="D190" s="181" t="s">
        <v>388</v>
      </c>
      <c r="E190" s="182" t="s">
        <v>2676</v>
      </c>
      <c r="F190" s="183" t="s">
        <v>2677</v>
      </c>
      <c r="G190" s="184" t="s">
        <v>289</v>
      </c>
      <c r="H190" s="185">
        <v>20</v>
      </c>
      <c r="I190" s="186"/>
      <c r="J190" s="187">
        <f>ROUND(I190*H190,2)</f>
        <v>0</v>
      </c>
      <c r="K190" s="183" t="s">
        <v>199</v>
      </c>
      <c r="L190" s="188"/>
      <c r="M190" s="189" t="s">
        <v>1</v>
      </c>
      <c r="N190" s="190" t="s">
        <v>41</v>
      </c>
      <c r="P190" s="145">
        <f>O190*H190</f>
        <v>0</v>
      </c>
      <c r="Q190" s="145">
        <v>1.9499999999999999E-3</v>
      </c>
      <c r="R190" s="145">
        <f>Q190*H190</f>
        <v>3.9E-2</v>
      </c>
      <c r="S190" s="145">
        <v>0</v>
      </c>
      <c r="T190" s="146">
        <f>S190*H190</f>
        <v>0</v>
      </c>
      <c r="AR190" s="147" t="s">
        <v>414</v>
      </c>
      <c r="AT190" s="147" t="s">
        <v>388</v>
      </c>
      <c r="AU190" s="147" t="s">
        <v>83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224</v>
      </c>
      <c r="BM190" s="147" t="s">
        <v>2678</v>
      </c>
    </row>
    <row r="191" spans="2:65" s="13" customFormat="1">
      <c r="B191" s="160"/>
      <c r="D191" s="154" t="s">
        <v>205</v>
      </c>
      <c r="E191" s="161" t="s">
        <v>1</v>
      </c>
      <c r="F191" s="162" t="s">
        <v>336</v>
      </c>
      <c r="H191" s="163">
        <v>20</v>
      </c>
      <c r="I191" s="164"/>
      <c r="L191" s="160"/>
      <c r="M191" s="165"/>
      <c r="T191" s="166"/>
      <c r="AT191" s="161" t="s">
        <v>205</v>
      </c>
      <c r="AU191" s="161" t="s">
        <v>83</v>
      </c>
      <c r="AV191" s="13" t="s">
        <v>85</v>
      </c>
      <c r="AW191" s="13" t="s">
        <v>34</v>
      </c>
      <c r="AX191" s="13" t="s">
        <v>76</v>
      </c>
      <c r="AY191" s="161" t="s">
        <v>191</v>
      </c>
    </row>
    <row r="192" spans="2:65" s="14" customFormat="1">
      <c r="B192" s="167"/>
      <c r="D192" s="154" t="s">
        <v>205</v>
      </c>
      <c r="E192" s="168" t="s">
        <v>1</v>
      </c>
      <c r="F192" s="169" t="s">
        <v>217</v>
      </c>
      <c r="H192" s="170">
        <v>20</v>
      </c>
      <c r="I192" s="171"/>
      <c r="L192" s="167"/>
      <c r="M192" s="197"/>
      <c r="N192" s="198"/>
      <c r="O192" s="198"/>
      <c r="P192" s="198"/>
      <c r="Q192" s="198"/>
      <c r="R192" s="198"/>
      <c r="S192" s="198"/>
      <c r="T192" s="199"/>
      <c r="AT192" s="168" t="s">
        <v>205</v>
      </c>
      <c r="AU192" s="168" t="s">
        <v>83</v>
      </c>
      <c r="AV192" s="14" t="s">
        <v>200</v>
      </c>
      <c r="AW192" s="14" t="s">
        <v>34</v>
      </c>
      <c r="AX192" s="14" t="s">
        <v>83</v>
      </c>
      <c r="AY192" s="168" t="s">
        <v>191</v>
      </c>
    </row>
    <row r="193" spans="2:12" s="1" customFormat="1" ht="6.95" customHeight="1">
      <c r="B193" s="44"/>
      <c r="C193" s="45"/>
      <c r="D193" s="45"/>
      <c r="E193" s="45"/>
      <c r="F193" s="45"/>
      <c r="G193" s="45"/>
      <c r="H193" s="45"/>
      <c r="I193" s="45"/>
      <c r="J193" s="45"/>
      <c r="K193" s="45"/>
      <c r="L193" s="32"/>
    </row>
  </sheetData>
  <sheetProtection algorithmName="SHA-512" hashValue="tWpKEh3Tg4hQrgTtEwXtr6uf+Xbp0MNKTulFae0zdy3aXBDBx1Dox9l2AuHYjnY0EdxTQoKB4O1b/Bq4XJDiSA==" saltValue="Sr593O5SuxTd9FeNDjhNFBMuGnNbmemuD3Nuq6YZQAfKUUmmtC6O4/N0cUOofJFWf6FNztHsqm49VQwNJUeiZQ==" spinCount="100000" sheet="1" objects="1" scenarios="1" formatColumns="0" formatRows="0" autoFilter="0"/>
  <autoFilter ref="C121:K192" xr:uid="{00000000-0009-0000-0000-000002000000}"/>
  <mergeCells count="12">
    <mergeCell ref="E114:H114"/>
    <mergeCell ref="L2:V2"/>
    <mergeCell ref="E85:H85"/>
    <mergeCell ref="E87:H87"/>
    <mergeCell ref="E89:H89"/>
    <mergeCell ref="E110:H110"/>
    <mergeCell ref="E112:H112"/>
    <mergeCell ref="E7:H7"/>
    <mergeCell ref="E9:H9"/>
    <mergeCell ref="E11:H11"/>
    <mergeCell ref="E20:H20"/>
    <mergeCell ref="E29:H29"/>
  </mergeCells>
  <hyperlinks>
    <hyperlink ref="F129" r:id="rId1" xr:uid="{00000000-0004-0000-0200-000000000000}"/>
    <hyperlink ref="F134" r:id="rId2" xr:uid="{00000000-0004-0000-0200-000001000000}"/>
    <hyperlink ref="F141" r:id="rId3" xr:uid="{00000000-0004-0000-0200-000002000000}"/>
    <hyperlink ref="F149" r:id="rId4" xr:uid="{00000000-0004-0000-0200-000003000000}"/>
    <hyperlink ref="F154" r:id="rId5" xr:uid="{00000000-0004-0000-0200-000004000000}"/>
    <hyperlink ref="F184" r:id="rId6" xr:uid="{00000000-0004-0000-0200-000005000000}"/>
    <hyperlink ref="F189" r:id="rId7" xr:uid="{00000000-0004-0000-0200-000006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499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96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2679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2680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ROUND(J129,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ROUND((SUM(BE129:BE498)),  2)</f>
        <v>0</v>
      </c>
      <c r="I35" s="96">
        <v>0.21</v>
      </c>
      <c r="J35" s="86">
        <f>ROUND(((SUM(BE129:BE498))*I35),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ROUND((SUM(BF129:BF498)),  2)</f>
        <v>0</v>
      </c>
      <c r="I36" s="96">
        <v>0.12</v>
      </c>
      <c r="J36" s="86">
        <f>ROUND(((SUM(BF129:BF498))*I36),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ROUND((SUM(BG129:BG498)),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ROUND((SUM(BH129:BH498)),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ROUND((SUM(BI129:BI498)),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D1.01.4a - Vytápění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Tůma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J129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153</v>
      </c>
      <c r="E99" s="110"/>
      <c r="F99" s="110"/>
      <c r="G99" s="110"/>
      <c r="H99" s="110"/>
      <c r="I99" s="110"/>
      <c r="J99" s="111">
        <f>J130</f>
        <v>0</v>
      </c>
      <c r="L99" s="108"/>
    </row>
    <row r="100" spans="2:47" s="9" customFormat="1" ht="19.899999999999999" customHeight="1">
      <c r="B100" s="112"/>
      <c r="D100" s="113" t="s">
        <v>2681</v>
      </c>
      <c r="E100" s="114"/>
      <c r="F100" s="114"/>
      <c r="G100" s="114"/>
      <c r="H100" s="114"/>
      <c r="I100" s="114"/>
      <c r="J100" s="115">
        <f>J131</f>
        <v>0</v>
      </c>
      <c r="L100" s="112"/>
    </row>
    <row r="101" spans="2:47" s="9" customFormat="1" ht="19.899999999999999" customHeight="1">
      <c r="B101" s="112"/>
      <c r="D101" s="113" t="s">
        <v>2682</v>
      </c>
      <c r="E101" s="114"/>
      <c r="F101" s="114"/>
      <c r="G101" s="114"/>
      <c r="H101" s="114"/>
      <c r="I101" s="114"/>
      <c r="J101" s="115">
        <f>J153</f>
        <v>0</v>
      </c>
      <c r="L101" s="112"/>
    </row>
    <row r="102" spans="2:47" s="9" customFormat="1" ht="19.899999999999999" customHeight="1">
      <c r="B102" s="112"/>
      <c r="D102" s="113" t="s">
        <v>2683</v>
      </c>
      <c r="E102" s="114"/>
      <c r="F102" s="114"/>
      <c r="G102" s="114"/>
      <c r="H102" s="114"/>
      <c r="I102" s="114"/>
      <c r="J102" s="115">
        <f>J228</f>
        <v>0</v>
      </c>
      <c r="L102" s="112"/>
    </row>
    <row r="103" spans="2:47" s="9" customFormat="1" ht="19.899999999999999" customHeight="1">
      <c r="B103" s="112"/>
      <c r="D103" s="113" t="s">
        <v>2684</v>
      </c>
      <c r="E103" s="114"/>
      <c r="F103" s="114"/>
      <c r="G103" s="114"/>
      <c r="H103" s="114"/>
      <c r="I103" s="114"/>
      <c r="J103" s="115">
        <f>J376</f>
        <v>0</v>
      </c>
      <c r="L103" s="112"/>
    </row>
    <row r="104" spans="2:47" s="9" customFormat="1" ht="19.899999999999999" customHeight="1">
      <c r="B104" s="112"/>
      <c r="D104" s="113" t="s">
        <v>172</v>
      </c>
      <c r="E104" s="114"/>
      <c r="F104" s="114"/>
      <c r="G104" s="114"/>
      <c r="H104" s="114"/>
      <c r="I104" s="114"/>
      <c r="J104" s="115">
        <f>J405</f>
        <v>0</v>
      </c>
      <c r="L104" s="112"/>
    </row>
    <row r="105" spans="2:47" s="9" customFormat="1" ht="19.899999999999999" customHeight="1">
      <c r="B105" s="112"/>
      <c r="D105" s="113" t="s">
        <v>156</v>
      </c>
      <c r="E105" s="114"/>
      <c r="F105" s="114"/>
      <c r="G105" s="114"/>
      <c r="H105" s="114"/>
      <c r="I105" s="114"/>
      <c r="J105" s="115">
        <f>J415</f>
        <v>0</v>
      </c>
      <c r="L105" s="112"/>
    </row>
    <row r="106" spans="2:47" s="9" customFormat="1" ht="19.899999999999999" customHeight="1">
      <c r="B106" s="112"/>
      <c r="D106" s="113" t="s">
        <v>2685</v>
      </c>
      <c r="E106" s="114"/>
      <c r="F106" s="114"/>
      <c r="G106" s="114"/>
      <c r="H106" s="114"/>
      <c r="I106" s="114"/>
      <c r="J106" s="115">
        <f>J468</f>
        <v>0</v>
      </c>
      <c r="L106" s="112"/>
    </row>
    <row r="107" spans="2:47" s="9" customFormat="1" ht="19.899999999999999" customHeight="1">
      <c r="B107" s="112"/>
      <c r="D107" s="113" t="s">
        <v>2686</v>
      </c>
      <c r="E107" s="114"/>
      <c r="F107" s="114"/>
      <c r="G107" s="114"/>
      <c r="H107" s="114"/>
      <c r="I107" s="114"/>
      <c r="J107" s="115">
        <f>J488</f>
        <v>0</v>
      </c>
      <c r="L107" s="112"/>
    </row>
    <row r="108" spans="2:47" s="1" customFormat="1" ht="21.75" customHeight="1">
      <c r="B108" s="32"/>
      <c r="L108" s="32"/>
    </row>
    <row r="109" spans="2:47" s="1" customFormat="1" ht="6.95" customHeight="1">
      <c r="B109" s="44"/>
      <c r="C109" s="45"/>
      <c r="D109" s="45"/>
      <c r="E109" s="45"/>
      <c r="F109" s="45"/>
      <c r="G109" s="45"/>
      <c r="H109" s="45"/>
      <c r="I109" s="45"/>
      <c r="J109" s="45"/>
      <c r="K109" s="45"/>
      <c r="L109" s="32"/>
    </row>
    <row r="113" spans="2:20" s="1" customFormat="1" ht="6.95" customHeight="1">
      <c r="B113" s="46"/>
      <c r="C113" s="47"/>
      <c r="D113" s="47"/>
      <c r="E113" s="47"/>
      <c r="F113" s="47"/>
      <c r="G113" s="47"/>
      <c r="H113" s="47"/>
      <c r="I113" s="47"/>
      <c r="J113" s="47"/>
      <c r="K113" s="47"/>
      <c r="L113" s="32"/>
    </row>
    <row r="114" spans="2:20" s="1" customFormat="1" ht="24.95" customHeight="1">
      <c r="B114" s="32"/>
      <c r="C114" s="21" t="s">
        <v>176</v>
      </c>
      <c r="L114" s="32"/>
    </row>
    <row r="115" spans="2:20" s="1" customFormat="1" ht="6.95" customHeight="1">
      <c r="B115" s="32"/>
      <c r="L115" s="32"/>
    </row>
    <row r="116" spans="2:20" s="1" customFormat="1" ht="12" customHeight="1">
      <c r="B116" s="32"/>
      <c r="C116" s="27" t="s">
        <v>16</v>
      </c>
      <c r="L116" s="32"/>
    </row>
    <row r="117" spans="2:20" s="1" customFormat="1" ht="16.5" customHeight="1">
      <c r="B117" s="32"/>
      <c r="E117" s="248" t="str">
        <f>E7</f>
        <v>Nemocnice Jihlava – pracoviště magnetické rezonance</v>
      </c>
      <c r="F117" s="249"/>
      <c r="G117" s="249"/>
      <c r="H117" s="249"/>
      <c r="L117" s="32"/>
    </row>
    <row r="118" spans="2:20" ht="12" customHeight="1">
      <c r="B118" s="20"/>
      <c r="C118" s="27" t="s">
        <v>125</v>
      </c>
      <c r="L118" s="20"/>
    </row>
    <row r="119" spans="2:20" s="1" customFormat="1" ht="16.5" customHeight="1">
      <c r="B119" s="32"/>
      <c r="E119" s="248" t="s">
        <v>126</v>
      </c>
      <c r="F119" s="247"/>
      <c r="G119" s="247"/>
      <c r="H119" s="247"/>
      <c r="L119" s="32"/>
    </row>
    <row r="120" spans="2:20" s="1" customFormat="1" ht="12" customHeight="1">
      <c r="B120" s="32"/>
      <c r="C120" s="27" t="s">
        <v>127</v>
      </c>
      <c r="L120" s="32"/>
    </row>
    <row r="121" spans="2:20" s="1" customFormat="1" ht="16.5" customHeight="1">
      <c r="B121" s="32"/>
      <c r="E121" s="242" t="str">
        <f>E11</f>
        <v>D1.01.4a - Vytápění</v>
      </c>
      <c r="F121" s="247"/>
      <c r="G121" s="247"/>
      <c r="H121" s="247"/>
      <c r="L121" s="32"/>
    </row>
    <row r="122" spans="2:20" s="1" customFormat="1" ht="6.95" customHeight="1">
      <c r="B122" s="32"/>
      <c r="L122" s="32"/>
    </row>
    <row r="123" spans="2:20" s="1" customFormat="1" ht="12" customHeight="1">
      <c r="B123" s="32"/>
      <c r="C123" s="27" t="s">
        <v>20</v>
      </c>
      <c r="F123" s="25" t="str">
        <f>F14</f>
        <v>Jihlava</v>
      </c>
      <c r="I123" s="27" t="s">
        <v>22</v>
      </c>
      <c r="J123" s="52" t="str">
        <f>IF(J14="","",J14)</f>
        <v>23. 6. 2025</v>
      </c>
      <c r="L123" s="32"/>
    </row>
    <row r="124" spans="2:20" s="1" customFormat="1" ht="6.95" customHeight="1">
      <c r="B124" s="32"/>
      <c r="L124" s="32"/>
    </row>
    <row r="125" spans="2:20" s="1" customFormat="1" ht="27.95" customHeight="1">
      <c r="B125" s="32"/>
      <c r="C125" s="27" t="s">
        <v>24</v>
      </c>
      <c r="F125" s="25" t="str">
        <f>E17</f>
        <v>Nemocnice Jihlava</v>
      </c>
      <c r="I125" s="27" t="s">
        <v>30</v>
      </c>
      <c r="J125" s="30" t="str">
        <f>E23</f>
        <v>Penta Projekt s.r.o., Mrštíkova 12, Jihlava</v>
      </c>
      <c r="L125" s="32"/>
    </row>
    <row r="126" spans="2:20" s="1" customFormat="1" ht="15.2" customHeight="1">
      <c r="B126" s="32"/>
      <c r="C126" s="27" t="s">
        <v>28</v>
      </c>
      <c r="F126" s="25" t="str">
        <f>IF(E20="","",E20)</f>
        <v>Vyplň údaj</v>
      </c>
      <c r="I126" s="27" t="s">
        <v>32</v>
      </c>
      <c r="J126" s="30" t="str">
        <f>E26</f>
        <v>Ing. Tůma</v>
      </c>
      <c r="L126" s="32"/>
    </row>
    <row r="127" spans="2:20" s="1" customFormat="1" ht="10.35" customHeight="1">
      <c r="B127" s="32"/>
      <c r="L127" s="32"/>
    </row>
    <row r="128" spans="2:20" s="10" customFormat="1" ht="29.25" customHeight="1">
      <c r="B128" s="116"/>
      <c r="C128" s="117" t="s">
        <v>177</v>
      </c>
      <c r="D128" s="118" t="s">
        <v>61</v>
      </c>
      <c r="E128" s="118" t="s">
        <v>57</v>
      </c>
      <c r="F128" s="118" t="s">
        <v>58</v>
      </c>
      <c r="G128" s="118" t="s">
        <v>178</v>
      </c>
      <c r="H128" s="118" t="s">
        <v>179</v>
      </c>
      <c r="I128" s="118" t="s">
        <v>180</v>
      </c>
      <c r="J128" s="118" t="s">
        <v>131</v>
      </c>
      <c r="K128" s="119" t="s">
        <v>181</v>
      </c>
      <c r="L128" s="116"/>
      <c r="M128" s="59" t="s">
        <v>1</v>
      </c>
      <c r="N128" s="60" t="s">
        <v>40</v>
      </c>
      <c r="O128" s="60" t="s">
        <v>182</v>
      </c>
      <c r="P128" s="60" t="s">
        <v>183</v>
      </c>
      <c r="Q128" s="60" t="s">
        <v>184</v>
      </c>
      <c r="R128" s="60" t="s">
        <v>185</v>
      </c>
      <c r="S128" s="60" t="s">
        <v>186</v>
      </c>
      <c r="T128" s="61" t="s">
        <v>187</v>
      </c>
    </row>
    <row r="129" spans="2:65" s="1" customFormat="1" ht="22.9" customHeight="1">
      <c r="B129" s="32"/>
      <c r="C129" s="64" t="s">
        <v>188</v>
      </c>
      <c r="J129" s="120">
        <f>BK129</f>
        <v>0</v>
      </c>
      <c r="L129" s="32"/>
      <c r="M129" s="62"/>
      <c r="N129" s="53"/>
      <c r="O129" s="53"/>
      <c r="P129" s="121">
        <f>P130</f>
        <v>0</v>
      </c>
      <c r="Q129" s="53"/>
      <c r="R129" s="121">
        <f>R130</f>
        <v>4.1135000000000002</v>
      </c>
      <c r="S129" s="53"/>
      <c r="T129" s="122">
        <f>T130</f>
        <v>3.817412</v>
      </c>
      <c r="AT129" s="17" t="s">
        <v>75</v>
      </c>
      <c r="AU129" s="17" t="s">
        <v>133</v>
      </c>
      <c r="BK129" s="123">
        <f>BK130</f>
        <v>0</v>
      </c>
    </row>
    <row r="130" spans="2:65" s="11" customFormat="1" ht="25.9" customHeight="1">
      <c r="B130" s="124"/>
      <c r="D130" s="125" t="s">
        <v>75</v>
      </c>
      <c r="E130" s="126" t="s">
        <v>1274</v>
      </c>
      <c r="F130" s="126" t="s">
        <v>1275</v>
      </c>
      <c r="I130" s="127"/>
      <c r="J130" s="128">
        <f>BK130</f>
        <v>0</v>
      </c>
      <c r="L130" s="124"/>
      <c r="M130" s="129"/>
      <c r="P130" s="130">
        <f>P131+P153+P228+P376+P405+P415+P468+P488</f>
        <v>0</v>
      </c>
      <c r="R130" s="130">
        <f>R131+R153+R228+R376+R405+R415+R468+R488</f>
        <v>4.1135000000000002</v>
      </c>
      <c r="T130" s="131">
        <f>T131+T153+T228+T376+T405+T415+T468+T488</f>
        <v>3.817412</v>
      </c>
      <c r="AR130" s="125" t="s">
        <v>85</v>
      </c>
      <c r="AT130" s="132" t="s">
        <v>75</v>
      </c>
      <c r="AU130" s="132" t="s">
        <v>76</v>
      </c>
      <c r="AY130" s="125" t="s">
        <v>191</v>
      </c>
      <c r="BK130" s="133">
        <f>BK131+BK153+BK228+BK376+BK405+BK415+BK468+BK488</f>
        <v>0</v>
      </c>
    </row>
    <row r="131" spans="2:65" s="11" customFormat="1" ht="22.9" customHeight="1">
      <c r="B131" s="124"/>
      <c r="D131" s="125" t="s">
        <v>75</v>
      </c>
      <c r="E131" s="134" t="s">
        <v>2687</v>
      </c>
      <c r="F131" s="134" t="s">
        <v>2688</v>
      </c>
      <c r="I131" s="127"/>
      <c r="J131" s="135">
        <f>BK131</f>
        <v>0</v>
      </c>
      <c r="L131" s="124"/>
      <c r="M131" s="129"/>
      <c r="P131" s="130">
        <f>SUM(P132:P152)</f>
        <v>0</v>
      </c>
      <c r="R131" s="130">
        <f>SUM(R132:R152)</f>
        <v>1.583E-2</v>
      </c>
      <c r="T131" s="131">
        <f>SUM(T132:T152)</f>
        <v>6.3E-2</v>
      </c>
      <c r="AR131" s="125" t="s">
        <v>85</v>
      </c>
      <c r="AT131" s="132" t="s">
        <v>75</v>
      </c>
      <c r="AU131" s="132" t="s">
        <v>83</v>
      </c>
      <c r="AY131" s="125" t="s">
        <v>191</v>
      </c>
      <c r="BK131" s="133">
        <f>SUM(BK132:BK152)</f>
        <v>0</v>
      </c>
    </row>
    <row r="132" spans="2:65" s="1" customFormat="1" ht="16.5" customHeight="1">
      <c r="B132" s="32"/>
      <c r="C132" s="136" t="s">
        <v>83</v>
      </c>
      <c r="D132" s="136" t="s">
        <v>195</v>
      </c>
      <c r="E132" s="137" t="s">
        <v>2689</v>
      </c>
      <c r="F132" s="138" t="s">
        <v>2690</v>
      </c>
      <c r="G132" s="139" t="s">
        <v>378</v>
      </c>
      <c r="H132" s="140">
        <v>3</v>
      </c>
      <c r="I132" s="141"/>
      <c r="J132" s="142">
        <f>ROUND(I132*H132,2)</f>
        <v>0</v>
      </c>
      <c r="K132" s="138" t="s">
        <v>199</v>
      </c>
      <c r="L132" s="32"/>
      <c r="M132" s="143" t="s">
        <v>1</v>
      </c>
      <c r="N132" s="144" t="s">
        <v>41</v>
      </c>
      <c r="P132" s="145">
        <f>O132*H132</f>
        <v>0</v>
      </c>
      <c r="Q132" s="145">
        <v>6.9999999999999994E-5</v>
      </c>
      <c r="R132" s="145">
        <f>Q132*H132</f>
        <v>2.0999999999999998E-4</v>
      </c>
      <c r="S132" s="145">
        <v>2.1000000000000001E-2</v>
      </c>
      <c r="T132" s="146">
        <f>S132*H132</f>
        <v>6.3E-2</v>
      </c>
      <c r="AR132" s="147" t="s">
        <v>224</v>
      </c>
      <c r="AT132" s="147" t="s">
        <v>195</v>
      </c>
      <c r="AU132" s="147" t="s">
        <v>85</v>
      </c>
      <c r="AY132" s="17" t="s">
        <v>191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83</v>
      </c>
      <c r="BK132" s="148">
        <f>ROUND(I132*H132,2)</f>
        <v>0</v>
      </c>
      <c r="BL132" s="17" t="s">
        <v>224</v>
      </c>
      <c r="BM132" s="147" t="s">
        <v>2691</v>
      </c>
    </row>
    <row r="133" spans="2:65" s="1" customFormat="1">
      <c r="B133" s="32"/>
      <c r="D133" s="149" t="s">
        <v>203</v>
      </c>
      <c r="F133" s="150" t="s">
        <v>2692</v>
      </c>
      <c r="I133" s="151"/>
      <c r="L133" s="32"/>
      <c r="M133" s="152"/>
      <c r="T133" s="56"/>
      <c r="AT133" s="17" t="s">
        <v>203</v>
      </c>
      <c r="AU133" s="17" t="s">
        <v>85</v>
      </c>
    </row>
    <row r="134" spans="2:65" s="12" customFormat="1">
      <c r="B134" s="153"/>
      <c r="D134" s="154" t="s">
        <v>205</v>
      </c>
      <c r="E134" s="155" t="s">
        <v>1</v>
      </c>
      <c r="F134" s="156" t="s">
        <v>2693</v>
      </c>
      <c r="H134" s="155" t="s">
        <v>1</v>
      </c>
      <c r="I134" s="157"/>
      <c r="L134" s="153"/>
      <c r="M134" s="158"/>
      <c r="T134" s="159"/>
      <c r="AT134" s="155" t="s">
        <v>205</v>
      </c>
      <c r="AU134" s="155" t="s">
        <v>85</v>
      </c>
      <c r="AV134" s="12" t="s">
        <v>83</v>
      </c>
      <c r="AW134" s="12" t="s">
        <v>34</v>
      </c>
      <c r="AX134" s="12" t="s">
        <v>76</v>
      </c>
      <c r="AY134" s="155" t="s">
        <v>191</v>
      </c>
    </row>
    <row r="135" spans="2:65" s="13" customFormat="1">
      <c r="B135" s="160"/>
      <c r="D135" s="154" t="s">
        <v>205</v>
      </c>
      <c r="E135" s="161" t="s">
        <v>1</v>
      </c>
      <c r="F135" s="162" t="s">
        <v>201</v>
      </c>
      <c r="H135" s="163">
        <v>3</v>
      </c>
      <c r="I135" s="164"/>
      <c r="L135" s="160"/>
      <c r="M135" s="165"/>
      <c r="T135" s="166"/>
      <c r="AT135" s="161" t="s">
        <v>205</v>
      </c>
      <c r="AU135" s="161" t="s">
        <v>85</v>
      </c>
      <c r="AV135" s="13" t="s">
        <v>85</v>
      </c>
      <c r="AW135" s="13" t="s">
        <v>34</v>
      </c>
      <c r="AX135" s="13" t="s">
        <v>83</v>
      </c>
      <c r="AY135" s="161" t="s">
        <v>191</v>
      </c>
    </row>
    <row r="136" spans="2:65" s="1" customFormat="1" ht="26.45" customHeight="1">
      <c r="B136" s="32"/>
      <c r="C136" s="136" t="s">
        <v>85</v>
      </c>
      <c r="D136" s="136" t="s">
        <v>195</v>
      </c>
      <c r="E136" s="137" t="s">
        <v>2694</v>
      </c>
      <c r="F136" s="138" t="s">
        <v>2695</v>
      </c>
      <c r="G136" s="139" t="s">
        <v>271</v>
      </c>
      <c r="H136" s="140">
        <v>7.0000000000000007E-2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41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224</v>
      </c>
      <c r="AT136" s="147" t="s">
        <v>195</v>
      </c>
      <c r="AU136" s="147" t="s">
        <v>85</v>
      </c>
      <c r="AY136" s="17" t="s">
        <v>191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83</v>
      </c>
      <c r="BK136" s="148">
        <f>ROUND(I136*H136,2)</f>
        <v>0</v>
      </c>
      <c r="BL136" s="17" t="s">
        <v>224</v>
      </c>
      <c r="BM136" s="147" t="s">
        <v>2696</v>
      </c>
    </row>
    <row r="137" spans="2:65" s="13" customFormat="1">
      <c r="B137" s="160"/>
      <c r="D137" s="154" t="s">
        <v>205</v>
      </c>
      <c r="E137" s="161" t="s">
        <v>1</v>
      </c>
      <c r="F137" s="162" t="s">
        <v>2697</v>
      </c>
      <c r="H137" s="163">
        <v>7.0000000000000007E-2</v>
      </c>
      <c r="I137" s="164"/>
      <c r="L137" s="160"/>
      <c r="M137" s="165"/>
      <c r="T137" s="166"/>
      <c r="AT137" s="161" t="s">
        <v>205</v>
      </c>
      <c r="AU137" s="161" t="s">
        <v>85</v>
      </c>
      <c r="AV137" s="13" t="s">
        <v>85</v>
      </c>
      <c r="AW137" s="13" t="s">
        <v>34</v>
      </c>
      <c r="AX137" s="13" t="s">
        <v>83</v>
      </c>
      <c r="AY137" s="161" t="s">
        <v>191</v>
      </c>
    </row>
    <row r="138" spans="2:65" s="1" customFormat="1" ht="26.45" customHeight="1">
      <c r="B138" s="32"/>
      <c r="C138" s="136" t="s">
        <v>201</v>
      </c>
      <c r="D138" s="136" t="s">
        <v>195</v>
      </c>
      <c r="E138" s="137" t="s">
        <v>2698</v>
      </c>
      <c r="F138" s="138" t="s">
        <v>2699</v>
      </c>
      <c r="G138" s="139" t="s">
        <v>869</v>
      </c>
      <c r="H138" s="140">
        <v>1</v>
      </c>
      <c r="I138" s="141"/>
      <c r="J138" s="142">
        <f>ROUND(I138*H138,2)</f>
        <v>0</v>
      </c>
      <c r="K138" s="138" t="s">
        <v>199</v>
      </c>
      <c r="L138" s="32"/>
      <c r="M138" s="143" t="s">
        <v>1</v>
      </c>
      <c r="N138" s="144" t="s">
        <v>41</v>
      </c>
      <c r="P138" s="145">
        <f>O138*H138</f>
        <v>0</v>
      </c>
      <c r="Q138" s="145">
        <v>3.5400000000000002E-3</v>
      </c>
      <c r="R138" s="145">
        <f>Q138*H138</f>
        <v>3.5400000000000002E-3</v>
      </c>
      <c r="S138" s="145">
        <v>0</v>
      </c>
      <c r="T138" s="146">
        <f>S138*H138</f>
        <v>0</v>
      </c>
      <c r="AR138" s="147" t="s">
        <v>224</v>
      </c>
      <c r="AT138" s="147" t="s">
        <v>195</v>
      </c>
      <c r="AU138" s="147" t="s">
        <v>85</v>
      </c>
      <c r="AY138" s="17" t="s">
        <v>191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83</v>
      </c>
      <c r="BK138" s="148">
        <f>ROUND(I138*H138,2)</f>
        <v>0</v>
      </c>
      <c r="BL138" s="17" t="s">
        <v>224</v>
      </c>
      <c r="BM138" s="147" t="s">
        <v>2700</v>
      </c>
    </row>
    <row r="139" spans="2:65" s="1" customFormat="1">
      <c r="B139" s="32"/>
      <c r="D139" s="149" t="s">
        <v>203</v>
      </c>
      <c r="F139" s="150" t="s">
        <v>2701</v>
      </c>
      <c r="I139" s="151"/>
      <c r="L139" s="32"/>
      <c r="M139" s="152"/>
      <c r="T139" s="56"/>
      <c r="AT139" s="17" t="s">
        <v>203</v>
      </c>
      <c r="AU139" s="17" t="s">
        <v>85</v>
      </c>
    </row>
    <row r="140" spans="2:65" s="12" customFormat="1">
      <c r="B140" s="153"/>
      <c r="D140" s="154" t="s">
        <v>205</v>
      </c>
      <c r="E140" s="155" t="s">
        <v>1</v>
      </c>
      <c r="F140" s="156" t="s">
        <v>2693</v>
      </c>
      <c r="H140" s="155" t="s">
        <v>1</v>
      </c>
      <c r="I140" s="157"/>
      <c r="L140" s="153"/>
      <c r="M140" s="158"/>
      <c r="T140" s="159"/>
      <c r="AT140" s="155" t="s">
        <v>205</v>
      </c>
      <c r="AU140" s="155" t="s">
        <v>85</v>
      </c>
      <c r="AV140" s="12" t="s">
        <v>83</v>
      </c>
      <c r="AW140" s="12" t="s">
        <v>34</v>
      </c>
      <c r="AX140" s="12" t="s">
        <v>76</v>
      </c>
      <c r="AY140" s="155" t="s">
        <v>191</v>
      </c>
    </row>
    <row r="141" spans="2:65" s="13" customFormat="1">
      <c r="B141" s="160"/>
      <c r="D141" s="154" t="s">
        <v>205</v>
      </c>
      <c r="E141" s="161" t="s">
        <v>1</v>
      </c>
      <c r="F141" s="162" t="s">
        <v>83</v>
      </c>
      <c r="H141" s="163">
        <v>1</v>
      </c>
      <c r="I141" s="164"/>
      <c r="L141" s="160"/>
      <c r="M141" s="165"/>
      <c r="T141" s="166"/>
      <c r="AT141" s="161" t="s">
        <v>205</v>
      </c>
      <c r="AU141" s="161" t="s">
        <v>85</v>
      </c>
      <c r="AV141" s="13" t="s">
        <v>85</v>
      </c>
      <c r="AW141" s="13" t="s">
        <v>34</v>
      </c>
      <c r="AX141" s="13" t="s">
        <v>83</v>
      </c>
      <c r="AY141" s="161" t="s">
        <v>191</v>
      </c>
    </row>
    <row r="142" spans="2:65" s="1" customFormat="1" ht="26.45" customHeight="1">
      <c r="B142" s="32"/>
      <c r="C142" s="181" t="s">
        <v>200</v>
      </c>
      <c r="D142" s="181" t="s">
        <v>388</v>
      </c>
      <c r="E142" s="182" t="s">
        <v>2702</v>
      </c>
      <c r="F142" s="183" t="s">
        <v>2703</v>
      </c>
      <c r="G142" s="184" t="s">
        <v>378</v>
      </c>
      <c r="H142" s="185">
        <v>1</v>
      </c>
      <c r="I142" s="186"/>
      <c r="J142" s="187">
        <f>ROUND(I142*H142,2)</f>
        <v>0</v>
      </c>
      <c r="K142" s="183" t="s">
        <v>199</v>
      </c>
      <c r="L142" s="188"/>
      <c r="M142" s="189" t="s">
        <v>1</v>
      </c>
      <c r="N142" s="190" t="s">
        <v>41</v>
      </c>
      <c r="P142" s="145">
        <f>O142*H142</f>
        <v>0</v>
      </c>
      <c r="Q142" s="145">
        <v>9.1999999999999998E-3</v>
      </c>
      <c r="R142" s="145">
        <f>Q142*H142</f>
        <v>9.1999999999999998E-3</v>
      </c>
      <c r="S142" s="145">
        <v>0</v>
      </c>
      <c r="T142" s="146">
        <f>S142*H142</f>
        <v>0</v>
      </c>
      <c r="AR142" s="147" t="s">
        <v>414</v>
      </c>
      <c r="AT142" s="147" t="s">
        <v>388</v>
      </c>
      <c r="AU142" s="147" t="s">
        <v>85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224</v>
      </c>
      <c r="BM142" s="147" t="s">
        <v>2704</v>
      </c>
    </row>
    <row r="143" spans="2:65" s="12" customFormat="1">
      <c r="B143" s="153"/>
      <c r="D143" s="154" t="s">
        <v>205</v>
      </c>
      <c r="E143" s="155" t="s">
        <v>1</v>
      </c>
      <c r="F143" s="156" t="s">
        <v>2693</v>
      </c>
      <c r="H143" s="155" t="s">
        <v>1</v>
      </c>
      <c r="I143" s="157"/>
      <c r="L143" s="153"/>
      <c r="M143" s="158"/>
      <c r="T143" s="159"/>
      <c r="AT143" s="155" t="s">
        <v>205</v>
      </c>
      <c r="AU143" s="155" t="s">
        <v>85</v>
      </c>
      <c r="AV143" s="12" t="s">
        <v>83</v>
      </c>
      <c r="AW143" s="12" t="s">
        <v>34</v>
      </c>
      <c r="AX143" s="12" t="s">
        <v>76</v>
      </c>
      <c r="AY143" s="155" t="s">
        <v>191</v>
      </c>
    </row>
    <row r="144" spans="2:65" s="13" customFormat="1">
      <c r="B144" s="160"/>
      <c r="D144" s="154" t="s">
        <v>205</v>
      </c>
      <c r="E144" s="161" t="s">
        <v>1</v>
      </c>
      <c r="F144" s="162" t="s">
        <v>83</v>
      </c>
      <c r="H144" s="163">
        <v>1</v>
      </c>
      <c r="I144" s="164"/>
      <c r="L144" s="160"/>
      <c r="M144" s="165"/>
      <c r="T144" s="166"/>
      <c r="AT144" s="161" t="s">
        <v>205</v>
      </c>
      <c r="AU144" s="161" t="s">
        <v>85</v>
      </c>
      <c r="AV144" s="13" t="s">
        <v>85</v>
      </c>
      <c r="AW144" s="13" t="s">
        <v>34</v>
      </c>
      <c r="AX144" s="13" t="s">
        <v>83</v>
      </c>
      <c r="AY144" s="161" t="s">
        <v>191</v>
      </c>
    </row>
    <row r="145" spans="2:65" s="1" customFormat="1" ht="26.45" customHeight="1">
      <c r="B145" s="32"/>
      <c r="C145" s="136" t="s">
        <v>230</v>
      </c>
      <c r="D145" s="136" t="s">
        <v>195</v>
      </c>
      <c r="E145" s="137" t="s">
        <v>2705</v>
      </c>
      <c r="F145" s="138" t="s">
        <v>2706</v>
      </c>
      <c r="G145" s="139" t="s">
        <v>869</v>
      </c>
      <c r="H145" s="140">
        <v>1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41</v>
      </c>
      <c r="P145" s="145">
        <f>O145*H145</f>
        <v>0</v>
      </c>
      <c r="Q145" s="145">
        <v>6.8000000000000005E-4</v>
      </c>
      <c r="R145" s="145">
        <f>Q145*H145</f>
        <v>6.8000000000000005E-4</v>
      </c>
      <c r="S145" s="145">
        <v>0</v>
      </c>
      <c r="T145" s="146">
        <f>S145*H145</f>
        <v>0</v>
      </c>
      <c r="AR145" s="147" t="s">
        <v>224</v>
      </c>
      <c r="AT145" s="147" t="s">
        <v>195</v>
      </c>
      <c r="AU145" s="147" t="s">
        <v>85</v>
      </c>
      <c r="AY145" s="17" t="s">
        <v>191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83</v>
      </c>
      <c r="BK145" s="148">
        <f>ROUND(I145*H145,2)</f>
        <v>0</v>
      </c>
      <c r="BL145" s="17" t="s">
        <v>224</v>
      </c>
      <c r="BM145" s="147" t="s">
        <v>2707</v>
      </c>
    </row>
    <row r="146" spans="2:65" s="12" customFormat="1">
      <c r="B146" s="153"/>
      <c r="D146" s="154" t="s">
        <v>205</v>
      </c>
      <c r="E146" s="155" t="s">
        <v>1</v>
      </c>
      <c r="F146" s="156" t="s">
        <v>2693</v>
      </c>
      <c r="H146" s="155" t="s">
        <v>1</v>
      </c>
      <c r="I146" s="157"/>
      <c r="L146" s="153"/>
      <c r="M146" s="158"/>
      <c r="T146" s="159"/>
      <c r="AT146" s="155" t="s">
        <v>205</v>
      </c>
      <c r="AU146" s="155" t="s">
        <v>85</v>
      </c>
      <c r="AV146" s="12" t="s">
        <v>83</v>
      </c>
      <c r="AW146" s="12" t="s">
        <v>34</v>
      </c>
      <c r="AX146" s="12" t="s">
        <v>76</v>
      </c>
      <c r="AY146" s="155" t="s">
        <v>191</v>
      </c>
    </row>
    <row r="147" spans="2:65" s="13" customFormat="1">
      <c r="B147" s="160"/>
      <c r="D147" s="154" t="s">
        <v>205</v>
      </c>
      <c r="E147" s="161" t="s">
        <v>1</v>
      </c>
      <c r="F147" s="162" t="s">
        <v>83</v>
      </c>
      <c r="H147" s="163">
        <v>1</v>
      </c>
      <c r="I147" s="164"/>
      <c r="L147" s="160"/>
      <c r="M147" s="165"/>
      <c r="T147" s="166"/>
      <c r="AT147" s="161" t="s">
        <v>205</v>
      </c>
      <c r="AU147" s="161" t="s">
        <v>85</v>
      </c>
      <c r="AV147" s="13" t="s">
        <v>85</v>
      </c>
      <c r="AW147" s="13" t="s">
        <v>34</v>
      </c>
      <c r="AX147" s="13" t="s">
        <v>83</v>
      </c>
      <c r="AY147" s="161" t="s">
        <v>191</v>
      </c>
    </row>
    <row r="148" spans="2:65" s="1" customFormat="1" ht="40.9" customHeight="1">
      <c r="B148" s="32"/>
      <c r="C148" s="181" t="s">
        <v>236</v>
      </c>
      <c r="D148" s="181" t="s">
        <v>388</v>
      </c>
      <c r="E148" s="182" t="s">
        <v>2708</v>
      </c>
      <c r="F148" s="183" t="s">
        <v>2709</v>
      </c>
      <c r="G148" s="184" t="s">
        <v>378</v>
      </c>
      <c r="H148" s="185">
        <v>1</v>
      </c>
      <c r="I148" s="186"/>
      <c r="J148" s="187">
        <f>ROUND(I148*H148,2)</f>
        <v>0</v>
      </c>
      <c r="K148" s="183" t="s">
        <v>1</v>
      </c>
      <c r="L148" s="188"/>
      <c r="M148" s="189" t="s">
        <v>1</v>
      </c>
      <c r="N148" s="190" t="s">
        <v>41</v>
      </c>
      <c r="P148" s="145">
        <f>O148*H148</f>
        <v>0</v>
      </c>
      <c r="Q148" s="145">
        <v>2.2000000000000001E-3</v>
      </c>
      <c r="R148" s="145">
        <f>Q148*H148</f>
        <v>2.2000000000000001E-3</v>
      </c>
      <c r="S148" s="145">
        <v>0</v>
      </c>
      <c r="T148" s="146">
        <f>S148*H148</f>
        <v>0</v>
      </c>
      <c r="AR148" s="147" t="s">
        <v>414</v>
      </c>
      <c r="AT148" s="147" t="s">
        <v>388</v>
      </c>
      <c r="AU148" s="147" t="s">
        <v>85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224</v>
      </c>
      <c r="BM148" s="147" t="s">
        <v>2710</v>
      </c>
    </row>
    <row r="149" spans="2:65" s="12" customFormat="1">
      <c r="B149" s="153"/>
      <c r="D149" s="154" t="s">
        <v>205</v>
      </c>
      <c r="E149" s="155" t="s">
        <v>1</v>
      </c>
      <c r="F149" s="156" t="s">
        <v>2693</v>
      </c>
      <c r="H149" s="155" t="s">
        <v>1</v>
      </c>
      <c r="I149" s="157"/>
      <c r="L149" s="153"/>
      <c r="M149" s="158"/>
      <c r="T149" s="159"/>
      <c r="AT149" s="155" t="s">
        <v>205</v>
      </c>
      <c r="AU149" s="155" t="s">
        <v>85</v>
      </c>
      <c r="AV149" s="12" t="s">
        <v>83</v>
      </c>
      <c r="AW149" s="12" t="s">
        <v>34</v>
      </c>
      <c r="AX149" s="12" t="s">
        <v>76</v>
      </c>
      <c r="AY149" s="155" t="s">
        <v>191</v>
      </c>
    </row>
    <row r="150" spans="2:65" s="13" customFormat="1">
      <c r="B150" s="160"/>
      <c r="D150" s="154" t="s">
        <v>205</v>
      </c>
      <c r="E150" s="161" t="s">
        <v>1</v>
      </c>
      <c r="F150" s="162" t="s">
        <v>83</v>
      </c>
      <c r="H150" s="163">
        <v>1</v>
      </c>
      <c r="I150" s="164"/>
      <c r="L150" s="160"/>
      <c r="M150" s="165"/>
      <c r="T150" s="166"/>
      <c r="AT150" s="161" t="s">
        <v>205</v>
      </c>
      <c r="AU150" s="161" t="s">
        <v>85</v>
      </c>
      <c r="AV150" s="13" t="s">
        <v>85</v>
      </c>
      <c r="AW150" s="13" t="s">
        <v>34</v>
      </c>
      <c r="AX150" s="13" t="s">
        <v>83</v>
      </c>
      <c r="AY150" s="161" t="s">
        <v>191</v>
      </c>
    </row>
    <row r="151" spans="2:65" s="1" customFormat="1" ht="24" customHeight="1">
      <c r="B151" s="32"/>
      <c r="C151" s="136" t="s">
        <v>245</v>
      </c>
      <c r="D151" s="136" t="s">
        <v>195</v>
      </c>
      <c r="E151" s="137" t="s">
        <v>2711</v>
      </c>
      <c r="F151" s="138" t="s">
        <v>2712</v>
      </c>
      <c r="G151" s="139" t="s">
        <v>271</v>
      </c>
      <c r="H151" s="140">
        <v>1.6E-2</v>
      </c>
      <c r="I151" s="141"/>
      <c r="J151" s="142">
        <f>ROUND(I151*H151,2)</f>
        <v>0</v>
      </c>
      <c r="K151" s="138" t="s">
        <v>199</v>
      </c>
      <c r="L151" s="32"/>
      <c r="M151" s="143" t="s">
        <v>1</v>
      </c>
      <c r="N151" s="144" t="s">
        <v>41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224</v>
      </c>
      <c r="AT151" s="147" t="s">
        <v>195</v>
      </c>
      <c r="AU151" s="147" t="s">
        <v>85</v>
      </c>
      <c r="AY151" s="17" t="s">
        <v>191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83</v>
      </c>
      <c r="BK151" s="148">
        <f>ROUND(I151*H151,2)</f>
        <v>0</v>
      </c>
      <c r="BL151" s="17" t="s">
        <v>224</v>
      </c>
      <c r="BM151" s="147" t="s">
        <v>2713</v>
      </c>
    </row>
    <row r="152" spans="2:65" s="1" customFormat="1">
      <c r="B152" s="32"/>
      <c r="D152" s="149" t="s">
        <v>203</v>
      </c>
      <c r="F152" s="150" t="s">
        <v>2714</v>
      </c>
      <c r="I152" s="151"/>
      <c r="L152" s="32"/>
      <c r="M152" s="152"/>
      <c r="T152" s="56"/>
      <c r="AT152" s="17" t="s">
        <v>203</v>
      </c>
      <c r="AU152" s="17" t="s">
        <v>85</v>
      </c>
    </row>
    <row r="153" spans="2:65" s="11" customFormat="1" ht="22.9" customHeight="1">
      <c r="B153" s="124"/>
      <c r="D153" s="125" t="s">
        <v>75</v>
      </c>
      <c r="E153" s="134" t="s">
        <v>2715</v>
      </c>
      <c r="F153" s="134" t="s">
        <v>2716</v>
      </c>
      <c r="I153" s="127"/>
      <c r="J153" s="135">
        <f>BK153</f>
        <v>0</v>
      </c>
      <c r="L153" s="124"/>
      <c r="M153" s="129"/>
      <c r="P153" s="130">
        <f>SUM(P154:P227)</f>
        <v>0</v>
      </c>
      <c r="R153" s="130">
        <f>SUM(R154:R227)</f>
        <v>0.68813000000000002</v>
      </c>
      <c r="T153" s="131">
        <f>SUM(T154:T227)</f>
        <v>0.70598000000000005</v>
      </c>
      <c r="AR153" s="125" t="s">
        <v>85</v>
      </c>
      <c r="AT153" s="132" t="s">
        <v>75</v>
      </c>
      <c r="AU153" s="132" t="s">
        <v>83</v>
      </c>
      <c r="AY153" s="125" t="s">
        <v>191</v>
      </c>
      <c r="BK153" s="133">
        <f>SUM(BK154:BK227)</f>
        <v>0</v>
      </c>
    </row>
    <row r="154" spans="2:65" s="1" customFormat="1" ht="24" customHeight="1">
      <c r="B154" s="32"/>
      <c r="C154" s="136" t="s">
        <v>253</v>
      </c>
      <c r="D154" s="136" t="s">
        <v>195</v>
      </c>
      <c r="E154" s="137" t="s">
        <v>2717</v>
      </c>
      <c r="F154" s="138" t="s">
        <v>2718</v>
      </c>
      <c r="G154" s="139" t="s">
        <v>403</v>
      </c>
      <c r="H154" s="140">
        <v>70</v>
      </c>
      <c r="I154" s="141"/>
      <c r="J154" s="142">
        <f>ROUND(I154*H154,2)</f>
        <v>0</v>
      </c>
      <c r="K154" s="138" t="s">
        <v>199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2.0000000000000002E-5</v>
      </c>
      <c r="R154" s="145">
        <f>Q154*H154</f>
        <v>1.4000000000000002E-3</v>
      </c>
      <c r="S154" s="145">
        <v>1E-3</v>
      </c>
      <c r="T154" s="146">
        <f>S154*H154</f>
        <v>7.0000000000000007E-2</v>
      </c>
      <c r="AR154" s="147" t="s">
        <v>224</v>
      </c>
      <c r="AT154" s="147" t="s">
        <v>195</v>
      </c>
      <c r="AU154" s="147" t="s">
        <v>85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224</v>
      </c>
      <c r="BM154" s="147" t="s">
        <v>2719</v>
      </c>
    </row>
    <row r="155" spans="2:65" s="1" customFormat="1">
      <c r="B155" s="32"/>
      <c r="D155" s="149" t="s">
        <v>203</v>
      </c>
      <c r="F155" s="150" t="s">
        <v>2720</v>
      </c>
      <c r="I155" s="151"/>
      <c r="L155" s="32"/>
      <c r="M155" s="152"/>
      <c r="T155" s="56"/>
      <c r="AT155" s="17" t="s">
        <v>203</v>
      </c>
      <c r="AU155" s="17" t="s">
        <v>85</v>
      </c>
    </row>
    <row r="156" spans="2:65" s="12" customFormat="1">
      <c r="B156" s="153"/>
      <c r="D156" s="154" t="s">
        <v>205</v>
      </c>
      <c r="E156" s="155" t="s">
        <v>1</v>
      </c>
      <c r="F156" s="156" t="s">
        <v>2693</v>
      </c>
      <c r="H156" s="155" t="s">
        <v>1</v>
      </c>
      <c r="I156" s="157"/>
      <c r="L156" s="153"/>
      <c r="M156" s="158"/>
      <c r="T156" s="159"/>
      <c r="AT156" s="155" t="s">
        <v>205</v>
      </c>
      <c r="AU156" s="155" t="s">
        <v>85</v>
      </c>
      <c r="AV156" s="12" t="s">
        <v>83</v>
      </c>
      <c r="AW156" s="12" t="s">
        <v>34</v>
      </c>
      <c r="AX156" s="12" t="s">
        <v>76</v>
      </c>
      <c r="AY156" s="155" t="s">
        <v>191</v>
      </c>
    </row>
    <row r="157" spans="2:65" s="13" customFormat="1">
      <c r="B157" s="160"/>
      <c r="D157" s="154" t="s">
        <v>205</v>
      </c>
      <c r="E157" s="161" t="s">
        <v>1</v>
      </c>
      <c r="F157" s="162" t="s">
        <v>738</v>
      </c>
      <c r="H157" s="163">
        <v>70</v>
      </c>
      <c r="I157" s="164"/>
      <c r="L157" s="160"/>
      <c r="M157" s="165"/>
      <c r="T157" s="166"/>
      <c r="AT157" s="161" t="s">
        <v>205</v>
      </c>
      <c r="AU157" s="161" t="s">
        <v>85</v>
      </c>
      <c r="AV157" s="13" t="s">
        <v>85</v>
      </c>
      <c r="AW157" s="13" t="s">
        <v>34</v>
      </c>
      <c r="AX157" s="13" t="s">
        <v>83</v>
      </c>
      <c r="AY157" s="161" t="s">
        <v>191</v>
      </c>
    </row>
    <row r="158" spans="2:65" s="1" customFormat="1" ht="26.45" customHeight="1">
      <c r="B158" s="32"/>
      <c r="C158" s="136" t="s">
        <v>258</v>
      </c>
      <c r="D158" s="136" t="s">
        <v>195</v>
      </c>
      <c r="E158" s="137" t="s">
        <v>2721</v>
      </c>
      <c r="F158" s="138" t="s">
        <v>2722</v>
      </c>
      <c r="G158" s="139" t="s">
        <v>403</v>
      </c>
      <c r="H158" s="140">
        <v>40</v>
      </c>
      <c r="I158" s="141"/>
      <c r="J158" s="142">
        <f>ROUND(I158*H158,2)</f>
        <v>0</v>
      </c>
      <c r="K158" s="138" t="s">
        <v>199</v>
      </c>
      <c r="L158" s="32"/>
      <c r="M158" s="143" t="s">
        <v>1</v>
      </c>
      <c r="N158" s="144" t="s">
        <v>41</v>
      </c>
      <c r="P158" s="145">
        <f>O158*H158</f>
        <v>0</v>
      </c>
      <c r="Q158" s="145">
        <v>2.0000000000000002E-5</v>
      </c>
      <c r="R158" s="145">
        <f>Q158*H158</f>
        <v>8.0000000000000004E-4</v>
      </c>
      <c r="S158" s="145">
        <v>3.2000000000000002E-3</v>
      </c>
      <c r="T158" s="146">
        <f>S158*H158</f>
        <v>0.128</v>
      </c>
      <c r="AR158" s="147" t="s">
        <v>224</v>
      </c>
      <c r="AT158" s="147" t="s">
        <v>195</v>
      </c>
      <c r="AU158" s="147" t="s">
        <v>85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224</v>
      </c>
      <c r="BM158" s="147" t="s">
        <v>2723</v>
      </c>
    </row>
    <row r="159" spans="2:65" s="1" customFormat="1">
      <c r="B159" s="32"/>
      <c r="D159" s="149" t="s">
        <v>203</v>
      </c>
      <c r="F159" s="150" t="s">
        <v>2724</v>
      </c>
      <c r="I159" s="151"/>
      <c r="L159" s="32"/>
      <c r="M159" s="152"/>
      <c r="T159" s="56"/>
      <c r="AT159" s="17" t="s">
        <v>203</v>
      </c>
      <c r="AU159" s="17" t="s">
        <v>85</v>
      </c>
    </row>
    <row r="160" spans="2:65" s="12" customFormat="1">
      <c r="B160" s="153"/>
      <c r="D160" s="154" t="s">
        <v>205</v>
      </c>
      <c r="E160" s="155" t="s">
        <v>1</v>
      </c>
      <c r="F160" s="156" t="s">
        <v>2693</v>
      </c>
      <c r="H160" s="155" t="s">
        <v>1</v>
      </c>
      <c r="I160" s="157"/>
      <c r="L160" s="153"/>
      <c r="M160" s="158"/>
      <c r="T160" s="159"/>
      <c r="AT160" s="155" t="s">
        <v>205</v>
      </c>
      <c r="AU160" s="155" t="s">
        <v>85</v>
      </c>
      <c r="AV160" s="12" t="s">
        <v>83</v>
      </c>
      <c r="AW160" s="12" t="s">
        <v>34</v>
      </c>
      <c r="AX160" s="12" t="s">
        <v>76</v>
      </c>
      <c r="AY160" s="155" t="s">
        <v>191</v>
      </c>
    </row>
    <row r="161" spans="2:65" s="13" customFormat="1">
      <c r="B161" s="160"/>
      <c r="D161" s="154" t="s">
        <v>205</v>
      </c>
      <c r="E161" s="161" t="s">
        <v>1</v>
      </c>
      <c r="F161" s="162" t="s">
        <v>1085</v>
      </c>
      <c r="H161" s="163">
        <v>120</v>
      </c>
      <c r="I161" s="164"/>
      <c r="L161" s="160"/>
      <c r="M161" s="165"/>
      <c r="T161" s="166"/>
      <c r="AT161" s="161" t="s">
        <v>205</v>
      </c>
      <c r="AU161" s="161" t="s">
        <v>85</v>
      </c>
      <c r="AV161" s="13" t="s">
        <v>85</v>
      </c>
      <c r="AW161" s="13" t="s">
        <v>34</v>
      </c>
      <c r="AX161" s="13" t="s">
        <v>76</v>
      </c>
      <c r="AY161" s="161" t="s">
        <v>191</v>
      </c>
    </row>
    <row r="162" spans="2:65" s="12" customFormat="1">
      <c r="B162" s="153"/>
      <c r="D162" s="154" t="s">
        <v>205</v>
      </c>
      <c r="E162" s="155" t="s">
        <v>1</v>
      </c>
      <c r="F162" s="156" t="s">
        <v>2725</v>
      </c>
      <c r="H162" s="155" t="s">
        <v>1</v>
      </c>
      <c r="I162" s="157"/>
      <c r="L162" s="153"/>
      <c r="M162" s="158"/>
      <c r="T162" s="159"/>
      <c r="AT162" s="155" t="s">
        <v>205</v>
      </c>
      <c r="AU162" s="155" t="s">
        <v>85</v>
      </c>
      <c r="AV162" s="12" t="s">
        <v>83</v>
      </c>
      <c r="AW162" s="12" t="s">
        <v>34</v>
      </c>
      <c r="AX162" s="12" t="s">
        <v>76</v>
      </c>
      <c r="AY162" s="155" t="s">
        <v>191</v>
      </c>
    </row>
    <row r="163" spans="2:65" s="13" customFormat="1">
      <c r="B163" s="160"/>
      <c r="D163" s="154" t="s">
        <v>205</v>
      </c>
      <c r="E163" s="161" t="s">
        <v>1</v>
      </c>
      <c r="F163" s="162" t="s">
        <v>400</v>
      </c>
      <c r="H163" s="163">
        <v>30</v>
      </c>
      <c r="I163" s="164"/>
      <c r="L163" s="160"/>
      <c r="M163" s="165"/>
      <c r="T163" s="166"/>
      <c r="AT163" s="161" t="s">
        <v>205</v>
      </c>
      <c r="AU163" s="161" t="s">
        <v>85</v>
      </c>
      <c r="AV163" s="13" t="s">
        <v>85</v>
      </c>
      <c r="AW163" s="13" t="s">
        <v>34</v>
      </c>
      <c r="AX163" s="13" t="s">
        <v>76</v>
      </c>
      <c r="AY163" s="161" t="s">
        <v>191</v>
      </c>
    </row>
    <row r="164" spans="2:65" s="12" customFormat="1">
      <c r="B164" s="153"/>
      <c r="D164" s="154" t="s">
        <v>205</v>
      </c>
      <c r="E164" s="155" t="s">
        <v>1</v>
      </c>
      <c r="F164" s="156" t="s">
        <v>2726</v>
      </c>
      <c r="H164" s="155" t="s">
        <v>1</v>
      </c>
      <c r="I164" s="157"/>
      <c r="L164" s="153"/>
      <c r="M164" s="158"/>
      <c r="T164" s="159"/>
      <c r="AT164" s="155" t="s">
        <v>205</v>
      </c>
      <c r="AU164" s="155" t="s">
        <v>85</v>
      </c>
      <c r="AV164" s="12" t="s">
        <v>83</v>
      </c>
      <c r="AW164" s="12" t="s">
        <v>34</v>
      </c>
      <c r="AX164" s="12" t="s">
        <v>76</v>
      </c>
      <c r="AY164" s="155" t="s">
        <v>191</v>
      </c>
    </row>
    <row r="165" spans="2:65" s="13" customFormat="1">
      <c r="B165" s="160"/>
      <c r="D165" s="154" t="s">
        <v>205</v>
      </c>
      <c r="E165" s="161" t="s">
        <v>1</v>
      </c>
      <c r="F165" s="162" t="s">
        <v>465</v>
      </c>
      <c r="H165" s="163">
        <v>40</v>
      </c>
      <c r="I165" s="164"/>
      <c r="L165" s="160"/>
      <c r="M165" s="165"/>
      <c r="T165" s="166"/>
      <c r="AT165" s="161" t="s">
        <v>205</v>
      </c>
      <c r="AU165" s="161" t="s">
        <v>85</v>
      </c>
      <c r="AV165" s="13" t="s">
        <v>85</v>
      </c>
      <c r="AW165" s="13" t="s">
        <v>34</v>
      </c>
      <c r="AX165" s="13" t="s">
        <v>83</v>
      </c>
      <c r="AY165" s="161" t="s">
        <v>191</v>
      </c>
    </row>
    <row r="166" spans="2:65" s="1" customFormat="1" ht="26.45" customHeight="1">
      <c r="B166" s="32"/>
      <c r="C166" s="136" t="s">
        <v>268</v>
      </c>
      <c r="D166" s="136" t="s">
        <v>195</v>
      </c>
      <c r="E166" s="137" t="s">
        <v>2727</v>
      </c>
      <c r="F166" s="138" t="s">
        <v>2728</v>
      </c>
      <c r="G166" s="139" t="s">
        <v>403</v>
      </c>
      <c r="H166" s="140">
        <v>86</v>
      </c>
      <c r="I166" s="141"/>
      <c r="J166" s="142">
        <f>ROUND(I166*H166,2)</f>
        <v>0</v>
      </c>
      <c r="K166" s="138" t="s">
        <v>199</v>
      </c>
      <c r="L166" s="32"/>
      <c r="M166" s="143" t="s">
        <v>1</v>
      </c>
      <c r="N166" s="144" t="s">
        <v>41</v>
      </c>
      <c r="P166" s="145">
        <f>O166*H166</f>
        <v>0</v>
      </c>
      <c r="Q166" s="145">
        <v>5.0000000000000002E-5</v>
      </c>
      <c r="R166" s="145">
        <f>Q166*H166</f>
        <v>4.3E-3</v>
      </c>
      <c r="S166" s="145">
        <v>5.3200000000000001E-3</v>
      </c>
      <c r="T166" s="146">
        <f>S166*H166</f>
        <v>0.45751999999999998</v>
      </c>
      <c r="AR166" s="147" t="s">
        <v>224</v>
      </c>
      <c r="AT166" s="147" t="s">
        <v>195</v>
      </c>
      <c r="AU166" s="147" t="s">
        <v>85</v>
      </c>
      <c r="AY166" s="17" t="s">
        <v>191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83</v>
      </c>
      <c r="BK166" s="148">
        <f>ROUND(I166*H166,2)</f>
        <v>0</v>
      </c>
      <c r="BL166" s="17" t="s">
        <v>224</v>
      </c>
      <c r="BM166" s="147" t="s">
        <v>2729</v>
      </c>
    </row>
    <row r="167" spans="2:65" s="1" customFormat="1">
      <c r="B167" s="32"/>
      <c r="D167" s="149" t="s">
        <v>203</v>
      </c>
      <c r="F167" s="150" t="s">
        <v>2730</v>
      </c>
      <c r="I167" s="151"/>
      <c r="L167" s="32"/>
      <c r="M167" s="152"/>
      <c r="T167" s="56"/>
      <c r="AT167" s="17" t="s">
        <v>203</v>
      </c>
      <c r="AU167" s="17" t="s">
        <v>85</v>
      </c>
    </row>
    <row r="168" spans="2:65" s="12" customFormat="1">
      <c r="B168" s="153"/>
      <c r="D168" s="154" t="s">
        <v>205</v>
      </c>
      <c r="E168" s="155" t="s">
        <v>1</v>
      </c>
      <c r="F168" s="156" t="s">
        <v>2693</v>
      </c>
      <c r="H168" s="155" t="s">
        <v>1</v>
      </c>
      <c r="I168" s="157"/>
      <c r="L168" s="153"/>
      <c r="M168" s="158"/>
      <c r="T168" s="159"/>
      <c r="AT168" s="155" t="s">
        <v>205</v>
      </c>
      <c r="AU168" s="155" t="s">
        <v>85</v>
      </c>
      <c r="AV168" s="12" t="s">
        <v>83</v>
      </c>
      <c r="AW168" s="12" t="s">
        <v>34</v>
      </c>
      <c r="AX168" s="12" t="s">
        <v>76</v>
      </c>
      <c r="AY168" s="155" t="s">
        <v>191</v>
      </c>
    </row>
    <row r="169" spans="2:65" s="13" customFormat="1">
      <c r="B169" s="160"/>
      <c r="D169" s="154" t="s">
        <v>205</v>
      </c>
      <c r="E169" s="161" t="s">
        <v>1</v>
      </c>
      <c r="F169" s="162" t="s">
        <v>2731</v>
      </c>
      <c r="H169" s="163">
        <v>26</v>
      </c>
      <c r="I169" s="164"/>
      <c r="L169" s="160"/>
      <c r="M169" s="165"/>
      <c r="T169" s="166"/>
      <c r="AT169" s="161" t="s">
        <v>205</v>
      </c>
      <c r="AU169" s="161" t="s">
        <v>85</v>
      </c>
      <c r="AV169" s="13" t="s">
        <v>85</v>
      </c>
      <c r="AW169" s="13" t="s">
        <v>34</v>
      </c>
      <c r="AX169" s="13" t="s">
        <v>76</v>
      </c>
      <c r="AY169" s="161" t="s">
        <v>191</v>
      </c>
    </row>
    <row r="170" spans="2:65" s="12" customFormat="1">
      <c r="B170" s="153"/>
      <c r="D170" s="154" t="s">
        <v>205</v>
      </c>
      <c r="E170" s="155" t="s">
        <v>1</v>
      </c>
      <c r="F170" s="156" t="s">
        <v>2726</v>
      </c>
      <c r="H170" s="155" t="s">
        <v>1</v>
      </c>
      <c r="I170" s="157"/>
      <c r="L170" s="153"/>
      <c r="M170" s="158"/>
      <c r="T170" s="159"/>
      <c r="AT170" s="155" t="s">
        <v>205</v>
      </c>
      <c r="AU170" s="155" t="s">
        <v>85</v>
      </c>
      <c r="AV170" s="12" t="s">
        <v>83</v>
      </c>
      <c r="AW170" s="12" t="s">
        <v>34</v>
      </c>
      <c r="AX170" s="12" t="s">
        <v>76</v>
      </c>
      <c r="AY170" s="155" t="s">
        <v>191</v>
      </c>
    </row>
    <row r="171" spans="2:65" s="13" customFormat="1">
      <c r="B171" s="160"/>
      <c r="D171" s="154" t="s">
        <v>205</v>
      </c>
      <c r="E171" s="161" t="s">
        <v>1</v>
      </c>
      <c r="F171" s="162" t="s">
        <v>612</v>
      </c>
      <c r="H171" s="163">
        <v>60</v>
      </c>
      <c r="I171" s="164"/>
      <c r="L171" s="160"/>
      <c r="M171" s="165"/>
      <c r="T171" s="166"/>
      <c r="AT171" s="161" t="s">
        <v>205</v>
      </c>
      <c r="AU171" s="161" t="s">
        <v>85</v>
      </c>
      <c r="AV171" s="13" t="s">
        <v>85</v>
      </c>
      <c r="AW171" s="13" t="s">
        <v>34</v>
      </c>
      <c r="AX171" s="13" t="s">
        <v>76</v>
      </c>
      <c r="AY171" s="161" t="s">
        <v>191</v>
      </c>
    </row>
    <row r="172" spans="2:65" s="14" customFormat="1">
      <c r="B172" s="167"/>
      <c r="D172" s="154" t="s">
        <v>205</v>
      </c>
      <c r="E172" s="168" t="s">
        <v>1</v>
      </c>
      <c r="F172" s="169" t="s">
        <v>217</v>
      </c>
      <c r="H172" s="170">
        <v>86</v>
      </c>
      <c r="I172" s="171"/>
      <c r="L172" s="167"/>
      <c r="M172" s="172"/>
      <c r="T172" s="173"/>
      <c r="AT172" s="168" t="s">
        <v>205</v>
      </c>
      <c r="AU172" s="168" t="s">
        <v>85</v>
      </c>
      <c r="AV172" s="14" t="s">
        <v>200</v>
      </c>
      <c r="AW172" s="14" t="s">
        <v>34</v>
      </c>
      <c r="AX172" s="14" t="s">
        <v>83</v>
      </c>
      <c r="AY172" s="168" t="s">
        <v>191</v>
      </c>
    </row>
    <row r="173" spans="2:65" s="1" customFormat="1" ht="26.45" customHeight="1">
      <c r="B173" s="32"/>
      <c r="C173" s="136" t="s">
        <v>276</v>
      </c>
      <c r="D173" s="136" t="s">
        <v>195</v>
      </c>
      <c r="E173" s="137" t="s">
        <v>2732</v>
      </c>
      <c r="F173" s="138" t="s">
        <v>2733</v>
      </c>
      <c r="G173" s="139" t="s">
        <v>403</v>
      </c>
      <c r="H173" s="140">
        <v>6</v>
      </c>
      <c r="I173" s="141"/>
      <c r="J173" s="142">
        <f>ROUND(I173*H173,2)</f>
        <v>0</v>
      </c>
      <c r="K173" s="138" t="s">
        <v>199</v>
      </c>
      <c r="L173" s="32"/>
      <c r="M173" s="143" t="s">
        <v>1</v>
      </c>
      <c r="N173" s="144" t="s">
        <v>41</v>
      </c>
      <c r="P173" s="145">
        <f>O173*H173</f>
        <v>0</v>
      </c>
      <c r="Q173" s="145">
        <v>6.0000000000000002E-5</v>
      </c>
      <c r="R173" s="145">
        <f>Q173*H173</f>
        <v>3.6000000000000002E-4</v>
      </c>
      <c r="S173" s="145">
        <v>8.4100000000000008E-3</v>
      </c>
      <c r="T173" s="146">
        <f>S173*H173</f>
        <v>5.0460000000000005E-2</v>
      </c>
      <c r="AR173" s="147" t="s">
        <v>224</v>
      </c>
      <c r="AT173" s="147" t="s">
        <v>195</v>
      </c>
      <c r="AU173" s="147" t="s">
        <v>85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224</v>
      </c>
      <c r="BM173" s="147" t="s">
        <v>2734</v>
      </c>
    </row>
    <row r="174" spans="2:65" s="1" customFormat="1">
      <c r="B174" s="32"/>
      <c r="D174" s="149" t="s">
        <v>203</v>
      </c>
      <c r="F174" s="150" t="s">
        <v>2735</v>
      </c>
      <c r="I174" s="151"/>
      <c r="L174" s="32"/>
      <c r="M174" s="152"/>
      <c r="T174" s="56"/>
      <c r="AT174" s="17" t="s">
        <v>203</v>
      </c>
      <c r="AU174" s="17" t="s">
        <v>85</v>
      </c>
    </row>
    <row r="175" spans="2:65" s="12" customFormat="1">
      <c r="B175" s="153"/>
      <c r="D175" s="154" t="s">
        <v>205</v>
      </c>
      <c r="E175" s="155" t="s">
        <v>1</v>
      </c>
      <c r="F175" s="156" t="s">
        <v>2693</v>
      </c>
      <c r="H175" s="155" t="s">
        <v>1</v>
      </c>
      <c r="I175" s="157"/>
      <c r="L175" s="153"/>
      <c r="M175" s="158"/>
      <c r="T175" s="159"/>
      <c r="AT175" s="155" t="s">
        <v>205</v>
      </c>
      <c r="AU175" s="155" t="s">
        <v>85</v>
      </c>
      <c r="AV175" s="12" t="s">
        <v>83</v>
      </c>
      <c r="AW175" s="12" t="s">
        <v>34</v>
      </c>
      <c r="AX175" s="12" t="s">
        <v>76</v>
      </c>
      <c r="AY175" s="155" t="s">
        <v>191</v>
      </c>
    </row>
    <row r="176" spans="2:65" s="13" customFormat="1">
      <c r="B176" s="160"/>
      <c r="D176" s="154" t="s">
        <v>205</v>
      </c>
      <c r="E176" s="161" t="s">
        <v>1</v>
      </c>
      <c r="F176" s="162" t="s">
        <v>236</v>
      </c>
      <c r="H176" s="163">
        <v>6</v>
      </c>
      <c r="I176" s="164"/>
      <c r="L176" s="160"/>
      <c r="M176" s="165"/>
      <c r="T176" s="166"/>
      <c r="AT176" s="161" t="s">
        <v>205</v>
      </c>
      <c r="AU176" s="161" t="s">
        <v>85</v>
      </c>
      <c r="AV176" s="13" t="s">
        <v>85</v>
      </c>
      <c r="AW176" s="13" t="s">
        <v>34</v>
      </c>
      <c r="AX176" s="13" t="s">
        <v>83</v>
      </c>
      <c r="AY176" s="161" t="s">
        <v>191</v>
      </c>
    </row>
    <row r="177" spans="2:65" s="1" customFormat="1" ht="26.45" customHeight="1">
      <c r="B177" s="32"/>
      <c r="C177" s="136" t="s">
        <v>8</v>
      </c>
      <c r="D177" s="136" t="s">
        <v>195</v>
      </c>
      <c r="E177" s="137" t="s">
        <v>2736</v>
      </c>
      <c r="F177" s="138" t="s">
        <v>2737</v>
      </c>
      <c r="G177" s="139" t="s">
        <v>271</v>
      </c>
      <c r="H177" s="140">
        <v>0.71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41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224</v>
      </c>
      <c r="AT177" s="147" t="s">
        <v>195</v>
      </c>
      <c r="AU177" s="147" t="s">
        <v>85</v>
      </c>
      <c r="AY177" s="17" t="s">
        <v>191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83</v>
      </c>
      <c r="BK177" s="148">
        <f>ROUND(I177*H177,2)</f>
        <v>0</v>
      </c>
      <c r="BL177" s="17" t="s">
        <v>224</v>
      </c>
      <c r="BM177" s="147" t="s">
        <v>2738</v>
      </c>
    </row>
    <row r="178" spans="2:65" s="13" customFormat="1">
      <c r="B178" s="160"/>
      <c r="D178" s="154" t="s">
        <v>205</v>
      </c>
      <c r="E178" s="161" t="s">
        <v>1</v>
      </c>
      <c r="F178" s="162" t="s">
        <v>2739</v>
      </c>
      <c r="H178" s="163">
        <v>0.71</v>
      </c>
      <c r="I178" s="164"/>
      <c r="L178" s="160"/>
      <c r="M178" s="165"/>
      <c r="T178" s="166"/>
      <c r="AT178" s="161" t="s">
        <v>205</v>
      </c>
      <c r="AU178" s="161" t="s">
        <v>85</v>
      </c>
      <c r="AV178" s="13" t="s">
        <v>85</v>
      </c>
      <c r="AW178" s="13" t="s">
        <v>34</v>
      </c>
      <c r="AX178" s="13" t="s">
        <v>83</v>
      </c>
      <c r="AY178" s="161" t="s">
        <v>191</v>
      </c>
    </row>
    <row r="179" spans="2:65" s="1" customFormat="1" ht="26.45" customHeight="1">
      <c r="B179" s="32"/>
      <c r="C179" s="136" t="s">
        <v>193</v>
      </c>
      <c r="D179" s="136" t="s">
        <v>195</v>
      </c>
      <c r="E179" s="137" t="s">
        <v>2740</v>
      </c>
      <c r="F179" s="138" t="s">
        <v>2741</v>
      </c>
      <c r="G179" s="139" t="s">
        <v>403</v>
      </c>
      <c r="H179" s="140">
        <v>48</v>
      </c>
      <c r="I179" s="141"/>
      <c r="J179" s="142">
        <f>ROUND(I179*H179,2)</f>
        <v>0</v>
      </c>
      <c r="K179" s="138" t="s">
        <v>199</v>
      </c>
      <c r="L179" s="32"/>
      <c r="M179" s="143" t="s">
        <v>1</v>
      </c>
      <c r="N179" s="144" t="s">
        <v>41</v>
      </c>
      <c r="P179" s="145">
        <f>O179*H179</f>
        <v>0</v>
      </c>
      <c r="Q179" s="145">
        <v>1.0499999999999999E-3</v>
      </c>
      <c r="R179" s="145">
        <f>Q179*H179</f>
        <v>5.04E-2</v>
      </c>
      <c r="S179" s="145">
        <v>0</v>
      </c>
      <c r="T179" s="146">
        <f>S179*H179</f>
        <v>0</v>
      </c>
      <c r="AR179" s="147" t="s">
        <v>224</v>
      </c>
      <c r="AT179" s="147" t="s">
        <v>195</v>
      </c>
      <c r="AU179" s="147" t="s">
        <v>85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224</v>
      </c>
      <c r="BM179" s="147" t="s">
        <v>2742</v>
      </c>
    </row>
    <row r="180" spans="2:65" s="1" customFormat="1">
      <c r="B180" s="32"/>
      <c r="D180" s="149" t="s">
        <v>203</v>
      </c>
      <c r="F180" s="150" t="s">
        <v>2743</v>
      </c>
      <c r="I180" s="151"/>
      <c r="L180" s="32"/>
      <c r="M180" s="152"/>
      <c r="T180" s="56"/>
      <c r="AT180" s="17" t="s">
        <v>203</v>
      </c>
      <c r="AU180" s="17" t="s">
        <v>85</v>
      </c>
    </row>
    <row r="181" spans="2:65" s="12" customFormat="1">
      <c r="B181" s="153"/>
      <c r="D181" s="154" t="s">
        <v>205</v>
      </c>
      <c r="E181" s="155" t="s">
        <v>1</v>
      </c>
      <c r="F181" s="156" t="s">
        <v>2693</v>
      </c>
      <c r="H181" s="155" t="s">
        <v>1</v>
      </c>
      <c r="I181" s="157"/>
      <c r="L181" s="153"/>
      <c r="M181" s="158"/>
      <c r="T181" s="159"/>
      <c r="AT181" s="155" t="s">
        <v>205</v>
      </c>
      <c r="AU181" s="155" t="s">
        <v>85</v>
      </c>
      <c r="AV181" s="12" t="s">
        <v>83</v>
      </c>
      <c r="AW181" s="12" t="s">
        <v>34</v>
      </c>
      <c r="AX181" s="12" t="s">
        <v>76</v>
      </c>
      <c r="AY181" s="155" t="s">
        <v>191</v>
      </c>
    </row>
    <row r="182" spans="2:65" s="13" customFormat="1">
      <c r="B182" s="160"/>
      <c r="D182" s="154" t="s">
        <v>205</v>
      </c>
      <c r="E182" s="161" t="s">
        <v>1</v>
      </c>
      <c r="F182" s="162" t="s">
        <v>540</v>
      </c>
      <c r="H182" s="163">
        <v>48</v>
      </c>
      <c r="I182" s="164"/>
      <c r="L182" s="160"/>
      <c r="M182" s="165"/>
      <c r="T182" s="166"/>
      <c r="AT182" s="161" t="s">
        <v>205</v>
      </c>
      <c r="AU182" s="161" t="s">
        <v>85</v>
      </c>
      <c r="AV182" s="13" t="s">
        <v>85</v>
      </c>
      <c r="AW182" s="13" t="s">
        <v>34</v>
      </c>
      <c r="AX182" s="13" t="s">
        <v>83</v>
      </c>
      <c r="AY182" s="161" t="s">
        <v>191</v>
      </c>
    </row>
    <row r="183" spans="2:65" s="1" customFormat="1" ht="26.45" customHeight="1">
      <c r="B183" s="32"/>
      <c r="C183" s="136" t="s">
        <v>294</v>
      </c>
      <c r="D183" s="136" t="s">
        <v>195</v>
      </c>
      <c r="E183" s="137" t="s">
        <v>2744</v>
      </c>
      <c r="F183" s="138" t="s">
        <v>2745</v>
      </c>
      <c r="G183" s="139" t="s">
        <v>403</v>
      </c>
      <c r="H183" s="140">
        <v>33</v>
      </c>
      <c r="I183" s="141"/>
      <c r="J183" s="142">
        <f>ROUND(I183*H183,2)</f>
        <v>0</v>
      </c>
      <c r="K183" s="138" t="s">
        <v>199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1.48E-3</v>
      </c>
      <c r="R183" s="145">
        <f>Q183*H183</f>
        <v>4.8840000000000001E-2</v>
      </c>
      <c r="S183" s="145">
        <v>0</v>
      </c>
      <c r="T183" s="146">
        <f>S183*H183</f>
        <v>0</v>
      </c>
      <c r="AR183" s="147" t="s">
        <v>224</v>
      </c>
      <c r="AT183" s="147" t="s">
        <v>195</v>
      </c>
      <c r="AU183" s="147" t="s">
        <v>85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224</v>
      </c>
      <c r="BM183" s="147" t="s">
        <v>2746</v>
      </c>
    </row>
    <row r="184" spans="2:65" s="1" customFormat="1">
      <c r="B184" s="32"/>
      <c r="D184" s="149" t="s">
        <v>203</v>
      </c>
      <c r="F184" s="150" t="s">
        <v>2747</v>
      </c>
      <c r="I184" s="151"/>
      <c r="L184" s="32"/>
      <c r="M184" s="152"/>
      <c r="T184" s="56"/>
      <c r="AT184" s="17" t="s">
        <v>203</v>
      </c>
      <c r="AU184" s="17" t="s">
        <v>85</v>
      </c>
    </row>
    <row r="185" spans="2:65" s="12" customFormat="1">
      <c r="B185" s="153"/>
      <c r="D185" s="154" t="s">
        <v>205</v>
      </c>
      <c r="E185" s="155" t="s">
        <v>1</v>
      </c>
      <c r="F185" s="156" t="s">
        <v>2693</v>
      </c>
      <c r="H185" s="155" t="s">
        <v>1</v>
      </c>
      <c r="I185" s="157"/>
      <c r="L185" s="153"/>
      <c r="M185" s="158"/>
      <c r="T185" s="159"/>
      <c r="AT185" s="155" t="s">
        <v>205</v>
      </c>
      <c r="AU185" s="155" t="s">
        <v>85</v>
      </c>
      <c r="AV185" s="12" t="s">
        <v>83</v>
      </c>
      <c r="AW185" s="12" t="s">
        <v>34</v>
      </c>
      <c r="AX185" s="12" t="s">
        <v>76</v>
      </c>
      <c r="AY185" s="155" t="s">
        <v>191</v>
      </c>
    </row>
    <row r="186" spans="2:65" s="13" customFormat="1">
      <c r="B186" s="160"/>
      <c r="D186" s="154" t="s">
        <v>205</v>
      </c>
      <c r="E186" s="161" t="s">
        <v>1</v>
      </c>
      <c r="F186" s="162" t="s">
        <v>420</v>
      </c>
      <c r="H186" s="163">
        <v>33</v>
      </c>
      <c r="I186" s="164"/>
      <c r="L186" s="160"/>
      <c r="M186" s="165"/>
      <c r="T186" s="166"/>
      <c r="AT186" s="161" t="s">
        <v>205</v>
      </c>
      <c r="AU186" s="161" t="s">
        <v>85</v>
      </c>
      <c r="AV186" s="13" t="s">
        <v>85</v>
      </c>
      <c r="AW186" s="13" t="s">
        <v>34</v>
      </c>
      <c r="AX186" s="13" t="s">
        <v>83</v>
      </c>
      <c r="AY186" s="161" t="s">
        <v>191</v>
      </c>
    </row>
    <row r="187" spans="2:65" s="1" customFormat="1" ht="26.45" customHeight="1">
      <c r="B187" s="32"/>
      <c r="C187" s="136" t="s">
        <v>302</v>
      </c>
      <c r="D187" s="136" t="s">
        <v>195</v>
      </c>
      <c r="E187" s="137" t="s">
        <v>2748</v>
      </c>
      <c r="F187" s="138" t="s">
        <v>2749</v>
      </c>
      <c r="G187" s="139" t="s">
        <v>403</v>
      </c>
      <c r="H187" s="140">
        <v>14</v>
      </c>
      <c r="I187" s="141"/>
      <c r="J187" s="142">
        <f>ROUND(I187*H187,2)</f>
        <v>0</v>
      </c>
      <c r="K187" s="138" t="s">
        <v>199</v>
      </c>
      <c r="L187" s="32"/>
      <c r="M187" s="143" t="s">
        <v>1</v>
      </c>
      <c r="N187" s="144" t="s">
        <v>41</v>
      </c>
      <c r="P187" s="145">
        <f>O187*H187</f>
        <v>0</v>
      </c>
      <c r="Q187" s="145">
        <v>1.89E-3</v>
      </c>
      <c r="R187" s="145">
        <f>Q187*H187</f>
        <v>2.6460000000000001E-2</v>
      </c>
      <c r="S187" s="145">
        <v>0</v>
      </c>
      <c r="T187" s="146">
        <f>S187*H187</f>
        <v>0</v>
      </c>
      <c r="AR187" s="147" t="s">
        <v>224</v>
      </c>
      <c r="AT187" s="147" t="s">
        <v>195</v>
      </c>
      <c r="AU187" s="147" t="s">
        <v>85</v>
      </c>
      <c r="AY187" s="17" t="s">
        <v>191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83</v>
      </c>
      <c r="BK187" s="148">
        <f>ROUND(I187*H187,2)</f>
        <v>0</v>
      </c>
      <c r="BL187" s="17" t="s">
        <v>224</v>
      </c>
      <c r="BM187" s="147" t="s">
        <v>2750</v>
      </c>
    </row>
    <row r="188" spans="2:65" s="1" customFormat="1">
      <c r="B188" s="32"/>
      <c r="D188" s="149" t="s">
        <v>203</v>
      </c>
      <c r="F188" s="150" t="s">
        <v>2751</v>
      </c>
      <c r="I188" s="151"/>
      <c r="L188" s="32"/>
      <c r="M188" s="152"/>
      <c r="T188" s="56"/>
      <c r="AT188" s="17" t="s">
        <v>203</v>
      </c>
      <c r="AU188" s="17" t="s">
        <v>85</v>
      </c>
    </row>
    <row r="189" spans="2:65" s="12" customFormat="1">
      <c r="B189" s="153"/>
      <c r="D189" s="154" t="s">
        <v>205</v>
      </c>
      <c r="E189" s="155" t="s">
        <v>1</v>
      </c>
      <c r="F189" s="156" t="s">
        <v>2693</v>
      </c>
      <c r="H189" s="155" t="s">
        <v>1</v>
      </c>
      <c r="I189" s="157"/>
      <c r="L189" s="153"/>
      <c r="M189" s="158"/>
      <c r="T189" s="159"/>
      <c r="AT189" s="155" t="s">
        <v>205</v>
      </c>
      <c r="AU189" s="155" t="s">
        <v>85</v>
      </c>
      <c r="AV189" s="12" t="s">
        <v>83</v>
      </c>
      <c r="AW189" s="12" t="s">
        <v>34</v>
      </c>
      <c r="AX189" s="12" t="s">
        <v>76</v>
      </c>
      <c r="AY189" s="155" t="s">
        <v>191</v>
      </c>
    </row>
    <row r="190" spans="2:65" s="13" customFormat="1">
      <c r="B190" s="160"/>
      <c r="D190" s="154" t="s">
        <v>205</v>
      </c>
      <c r="E190" s="161" t="s">
        <v>1</v>
      </c>
      <c r="F190" s="162" t="s">
        <v>294</v>
      </c>
      <c r="H190" s="163">
        <v>14</v>
      </c>
      <c r="I190" s="164"/>
      <c r="L190" s="160"/>
      <c r="M190" s="165"/>
      <c r="T190" s="166"/>
      <c r="AT190" s="161" t="s">
        <v>205</v>
      </c>
      <c r="AU190" s="161" t="s">
        <v>85</v>
      </c>
      <c r="AV190" s="13" t="s">
        <v>85</v>
      </c>
      <c r="AW190" s="13" t="s">
        <v>34</v>
      </c>
      <c r="AX190" s="13" t="s">
        <v>83</v>
      </c>
      <c r="AY190" s="161" t="s">
        <v>191</v>
      </c>
    </row>
    <row r="191" spans="2:65" s="1" customFormat="1" ht="26.45" customHeight="1">
      <c r="B191" s="32"/>
      <c r="C191" s="136" t="s">
        <v>224</v>
      </c>
      <c r="D191" s="136" t="s">
        <v>195</v>
      </c>
      <c r="E191" s="137" t="s">
        <v>2752</v>
      </c>
      <c r="F191" s="138" t="s">
        <v>2753</v>
      </c>
      <c r="G191" s="139" t="s">
        <v>403</v>
      </c>
      <c r="H191" s="140">
        <v>136</v>
      </c>
      <c r="I191" s="141"/>
      <c r="J191" s="142">
        <f>ROUND(I191*H191,2)</f>
        <v>0</v>
      </c>
      <c r="K191" s="138" t="s">
        <v>199</v>
      </c>
      <c r="L191" s="32"/>
      <c r="M191" s="143" t="s">
        <v>1</v>
      </c>
      <c r="N191" s="144" t="s">
        <v>41</v>
      </c>
      <c r="P191" s="145">
        <f>O191*H191</f>
        <v>0</v>
      </c>
      <c r="Q191" s="145">
        <v>2.8400000000000001E-3</v>
      </c>
      <c r="R191" s="145">
        <f>Q191*H191</f>
        <v>0.38624000000000003</v>
      </c>
      <c r="S191" s="145">
        <v>0</v>
      </c>
      <c r="T191" s="146">
        <f>S191*H191</f>
        <v>0</v>
      </c>
      <c r="AR191" s="147" t="s">
        <v>224</v>
      </c>
      <c r="AT191" s="147" t="s">
        <v>195</v>
      </c>
      <c r="AU191" s="147" t="s">
        <v>85</v>
      </c>
      <c r="AY191" s="17" t="s">
        <v>191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83</v>
      </c>
      <c r="BK191" s="148">
        <f>ROUND(I191*H191,2)</f>
        <v>0</v>
      </c>
      <c r="BL191" s="17" t="s">
        <v>224</v>
      </c>
      <c r="BM191" s="147" t="s">
        <v>2754</v>
      </c>
    </row>
    <row r="192" spans="2:65" s="1" customFormat="1">
      <c r="B192" s="32"/>
      <c r="D192" s="149" t="s">
        <v>203</v>
      </c>
      <c r="F192" s="150" t="s">
        <v>2755</v>
      </c>
      <c r="I192" s="151"/>
      <c r="L192" s="32"/>
      <c r="M192" s="152"/>
      <c r="T192" s="56"/>
      <c r="AT192" s="17" t="s">
        <v>203</v>
      </c>
      <c r="AU192" s="17" t="s">
        <v>85</v>
      </c>
    </row>
    <row r="193" spans="2:65" s="12" customFormat="1">
      <c r="B193" s="153"/>
      <c r="D193" s="154" t="s">
        <v>205</v>
      </c>
      <c r="E193" s="155" t="s">
        <v>1</v>
      </c>
      <c r="F193" s="156" t="s">
        <v>2693</v>
      </c>
      <c r="H193" s="155" t="s">
        <v>1</v>
      </c>
      <c r="I193" s="157"/>
      <c r="L193" s="153"/>
      <c r="M193" s="158"/>
      <c r="T193" s="159"/>
      <c r="AT193" s="155" t="s">
        <v>205</v>
      </c>
      <c r="AU193" s="155" t="s">
        <v>85</v>
      </c>
      <c r="AV193" s="12" t="s">
        <v>83</v>
      </c>
      <c r="AW193" s="12" t="s">
        <v>34</v>
      </c>
      <c r="AX193" s="12" t="s">
        <v>76</v>
      </c>
      <c r="AY193" s="155" t="s">
        <v>191</v>
      </c>
    </row>
    <row r="194" spans="2:65" s="13" customFormat="1">
      <c r="B194" s="160"/>
      <c r="D194" s="154" t="s">
        <v>205</v>
      </c>
      <c r="E194" s="161" t="s">
        <v>1</v>
      </c>
      <c r="F194" s="162" t="s">
        <v>995</v>
      </c>
      <c r="H194" s="163">
        <v>106</v>
      </c>
      <c r="I194" s="164"/>
      <c r="L194" s="160"/>
      <c r="M194" s="165"/>
      <c r="T194" s="166"/>
      <c r="AT194" s="161" t="s">
        <v>205</v>
      </c>
      <c r="AU194" s="161" t="s">
        <v>85</v>
      </c>
      <c r="AV194" s="13" t="s">
        <v>85</v>
      </c>
      <c r="AW194" s="13" t="s">
        <v>34</v>
      </c>
      <c r="AX194" s="13" t="s">
        <v>76</v>
      </c>
      <c r="AY194" s="161" t="s">
        <v>191</v>
      </c>
    </row>
    <row r="195" spans="2:65" s="12" customFormat="1">
      <c r="B195" s="153"/>
      <c r="D195" s="154" t="s">
        <v>205</v>
      </c>
      <c r="E195" s="155" t="s">
        <v>1</v>
      </c>
      <c r="F195" s="156" t="s">
        <v>2756</v>
      </c>
      <c r="H195" s="155" t="s">
        <v>1</v>
      </c>
      <c r="I195" s="157"/>
      <c r="L195" s="153"/>
      <c r="M195" s="158"/>
      <c r="T195" s="159"/>
      <c r="AT195" s="155" t="s">
        <v>205</v>
      </c>
      <c r="AU195" s="155" t="s">
        <v>85</v>
      </c>
      <c r="AV195" s="12" t="s">
        <v>83</v>
      </c>
      <c r="AW195" s="12" t="s">
        <v>34</v>
      </c>
      <c r="AX195" s="12" t="s">
        <v>76</v>
      </c>
      <c r="AY195" s="155" t="s">
        <v>191</v>
      </c>
    </row>
    <row r="196" spans="2:65" s="13" customFormat="1">
      <c r="B196" s="160"/>
      <c r="D196" s="154" t="s">
        <v>205</v>
      </c>
      <c r="E196" s="161" t="s">
        <v>1</v>
      </c>
      <c r="F196" s="162" t="s">
        <v>400</v>
      </c>
      <c r="H196" s="163">
        <v>30</v>
      </c>
      <c r="I196" s="164"/>
      <c r="L196" s="160"/>
      <c r="M196" s="165"/>
      <c r="T196" s="166"/>
      <c r="AT196" s="161" t="s">
        <v>205</v>
      </c>
      <c r="AU196" s="161" t="s">
        <v>85</v>
      </c>
      <c r="AV196" s="13" t="s">
        <v>85</v>
      </c>
      <c r="AW196" s="13" t="s">
        <v>34</v>
      </c>
      <c r="AX196" s="13" t="s">
        <v>76</v>
      </c>
      <c r="AY196" s="161" t="s">
        <v>191</v>
      </c>
    </row>
    <row r="197" spans="2:65" s="14" customFormat="1">
      <c r="B197" s="167"/>
      <c r="D197" s="154" t="s">
        <v>205</v>
      </c>
      <c r="E197" s="168" t="s">
        <v>1</v>
      </c>
      <c r="F197" s="169" t="s">
        <v>217</v>
      </c>
      <c r="H197" s="170">
        <v>136</v>
      </c>
      <c r="I197" s="171"/>
      <c r="L197" s="167"/>
      <c r="M197" s="172"/>
      <c r="T197" s="173"/>
      <c r="AT197" s="168" t="s">
        <v>205</v>
      </c>
      <c r="AU197" s="168" t="s">
        <v>85</v>
      </c>
      <c r="AV197" s="14" t="s">
        <v>200</v>
      </c>
      <c r="AW197" s="14" t="s">
        <v>34</v>
      </c>
      <c r="AX197" s="14" t="s">
        <v>83</v>
      </c>
      <c r="AY197" s="168" t="s">
        <v>191</v>
      </c>
    </row>
    <row r="198" spans="2:65" s="1" customFormat="1" ht="26.45" customHeight="1">
      <c r="B198" s="32"/>
      <c r="C198" s="136" t="s">
        <v>266</v>
      </c>
      <c r="D198" s="136" t="s">
        <v>195</v>
      </c>
      <c r="E198" s="137" t="s">
        <v>2757</v>
      </c>
      <c r="F198" s="138" t="s">
        <v>2758</v>
      </c>
      <c r="G198" s="139" t="s">
        <v>403</v>
      </c>
      <c r="H198" s="140">
        <v>21</v>
      </c>
      <c r="I198" s="141"/>
      <c r="J198" s="142">
        <f>ROUND(I198*H198,2)</f>
        <v>0</v>
      </c>
      <c r="K198" s="138" t="s">
        <v>199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3.6700000000000001E-3</v>
      </c>
      <c r="R198" s="145">
        <f>Q198*H198</f>
        <v>7.707E-2</v>
      </c>
      <c r="S198" s="145">
        <v>0</v>
      </c>
      <c r="T198" s="146">
        <f>S198*H198</f>
        <v>0</v>
      </c>
      <c r="AR198" s="147" t="s">
        <v>224</v>
      </c>
      <c r="AT198" s="147" t="s">
        <v>195</v>
      </c>
      <c r="AU198" s="147" t="s">
        <v>85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224</v>
      </c>
      <c r="BM198" s="147" t="s">
        <v>2759</v>
      </c>
    </row>
    <row r="199" spans="2:65" s="1" customFormat="1">
      <c r="B199" s="32"/>
      <c r="D199" s="149" t="s">
        <v>203</v>
      </c>
      <c r="F199" s="150" t="s">
        <v>2760</v>
      </c>
      <c r="I199" s="151"/>
      <c r="L199" s="32"/>
      <c r="M199" s="152"/>
      <c r="T199" s="56"/>
      <c r="AT199" s="17" t="s">
        <v>203</v>
      </c>
      <c r="AU199" s="17" t="s">
        <v>85</v>
      </c>
    </row>
    <row r="200" spans="2:65" s="12" customFormat="1">
      <c r="B200" s="153"/>
      <c r="D200" s="154" t="s">
        <v>205</v>
      </c>
      <c r="E200" s="155" t="s">
        <v>1</v>
      </c>
      <c r="F200" s="156" t="s">
        <v>2693</v>
      </c>
      <c r="H200" s="155" t="s">
        <v>1</v>
      </c>
      <c r="I200" s="157"/>
      <c r="L200" s="153"/>
      <c r="M200" s="158"/>
      <c r="T200" s="159"/>
      <c r="AT200" s="155" t="s">
        <v>205</v>
      </c>
      <c r="AU200" s="155" t="s">
        <v>85</v>
      </c>
      <c r="AV200" s="12" t="s">
        <v>83</v>
      </c>
      <c r="AW200" s="12" t="s">
        <v>34</v>
      </c>
      <c r="AX200" s="12" t="s">
        <v>76</v>
      </c>
      <c r="AY200" s="155" t="s">
        <v>191</v>
      </c>
    </row>
    <row r="201" spans="2:65" s="13" customFormat="1">
      <c r="B201" s="160"/>
      <c r="D201" s="154" t="s">
        <v>205</v>
      </c>
      <c r="E201" s="161" t="s">
        <v>1</v>
      </c>
      <c r="F201" s="162" t="s">
        <v>7</v>
      </c>
      <c r="H201" s="163">
        <v>21</v>
      </c>
      <c r="I201" s="164"/>
      <c r="L201" s="160"/>
      <c r="M201" s="165"/>
      <c r="T201" s="166"/>
      <c r="AT201" s="161" t="s">
        <v>205</v>
      </c>
      <c r="AU201" s="161" t="s">
        <v>85</v>
      </c>
      <c r="AV201" s="13" t="s">
        <v>85</v>
      </c>
      <c r="AW201" s="13" t="s">
        <v>34</v>
      </c>
      <c r="AX201" s="13" t="s">
        <v>83</v>
      </c>
      <c r="AY201" s="161" t="s">
        <v>191</v>
      </c>
    </row>
    <row r="202" spans="2:65" s="1" customFormat="1" ht="26.45" customHeight="1">
      <c r="B202" s="32"/>
      <c r="C202" s="136" t="s">
        <v>285</v>
      </c>
      <c r="D202" s="136" t="s">
        <v>195</v>
      </c>
      <c r="E202" s="137" t="s">
        <v>2761</v>
      </c>
      <c r="F202" s="138" t="s">
        <v>2762</v>
      </c>
      <c r="G202" s="139" t="s">
        <v>403</v>
      </c>
      <c r="H202" s="140">
        <v>14</v>
      </c>
      <c r="I202" s="141"/>
      <c r="J202" s="142">
        <f>ROUND(I202*H202,2)</f>
        <v>0</v>
      </c>
      <c r="K202" s="138" t="s">
        <v>199</v>
      </c>
      <c r="L202" s="32"/>
      <c r="M202" s="143" t="s">
        <v>1</v>
      </c>
      <c r="N202" s="144" t="s">
        <v>41</v>
      </c>
      <c r="P202" s="145">
        <f>O202*H202</f>
        <v>0</v>
      </c>
      <c r="Q202" s="145">
        <v>5.94E-3</v>
      </c>
      <c r="R202" s="145">
        <f>Q202*H202</f>
        <v>8.3159999999999998E-2</v>
      </c>
      <c r="S202" s="145">
        <v>0</v>
      </c>
      <c r="T202" s="146">
        <f>S202*H202</f>
        <v>0</v>
      </c>
      <c r="AR202" s="147" t="s">
        <v>224</v>
      </c>
      <c r="AT202" s="147" t="s">
        <v>195</v>
      </c>
      <c r="AU202" s="147" t="s">
        <v>85</v>
      </c>
      <c r="AY202" s="17" t="s">
        <v>191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83</v>
      </c>
      <c r="BK202" s="148">
        <f>ROUND(I202*H202,2)</f>
        <v>0</v>
      </c>
      <c r="BL202" s="17" t="s">
        <v>224</v>
      </c>
      <c r="BM202" s="147" t="s">
        <v>2763</v>
      </c>
    </row>
    <row r="203" spans="2:65" s="1" customFormat="1">
      <c r="B203" s="32"/>
      <c r="D203" s="149" t="s">
        <v>203</v>
      </c>
      <c r="F203" s="150" t="s">
        <v>2764</v>
      </c>
      <c r="I203" s="151"/>
      <c r="L203" s="32"/>
      <c r="M203" s="152"/>
      <c r="T203" s="56"/>
      <c r="AT203" s="17" t="s">
        <v>203</v>
      </c>
      <c r="AU203" s="17" t="s">
        <v>85</v>
      </c>
    </row>
    <row r="204" spans="2:65" s="12" customFormat="1">
      <c r="B204" s="153"/>
      <c r="D204" s="154" t="s">
        <v>205</v>
      </c>
      <c r="E204" s="155" t="s">
        <v>1</v>
      </c>
      <c r="F204" s="156" t="s">
        <v>2693</v>
      </c>
      <c r="H204" s="155" t="s">
        <v>1</v>
      </c>
      <c r="I204" s="157"/>
      <c r="L204" s="153"/>
      <c r="M204" s="158"/>
      <c r="T204" s="159"/>
      <c r="AT204" s="155" t="s">
        <v>205</v>
      </c>
      <c r="AU204" s="155" t="s">
        <v>85</v>
      </c>
      <c r="AV204" s="12" t="s">
        <v>83</v>
      </c>
      <c r="AW204" s="12" t="s">
        <v>34</v>
      </c>
      <c r="AX204" s="12" t="s">
        <v>76</v>
      </c>
      <c r="AY204" s="155" t="s">
        <v>191</v>
      </c>
    </row>
    <row r="205" spans="2:65" s="13" customFormat="1">
      <c r="B205" s="160"/>
      <c r="D205" s="154" t="s">
        <v>205</v>
      </c>
      <c r="E205" s="161" t="s">
        <v>1</v>
      </c>
      <c r="F205" s="162" t="s">
        <v>294</v>
      </c>
      <c r="H205" s="163">
        <v>14</v>
      </c>
      <c r="I205" s="164"/>
      <c r="L205" s="160"/>
      <c r="M205" s="165"/>
      <c r="T205" s="166"/>
      <c r="AT205" s="161" t="s">
        <v>205</v>
      </c>
      <c r="AU205" s="161" t="s">
        <v>85</v>
      </c>
      <c r="AV205" s="13" t="s">
        <v>85</v>
      </c>
      <c r="AW205" s="13" t="s">
        <v>34</v>
      </c>
      <c r="AX205" s="13" t="s">
        <v>83</v>
      </c>
      <c r="AY205" s="161" t="s">
        <v>191</v>
      </c>
    </row>
    <row r="206" spans="2:65" s="1" customFormat="1" ht="24" customHeight="1">
      <c r="B206" s="32"/>
      <c r="C206" s="136" t="s">
        <v>329</v>
      </c>
      <c r="D206" s="136" t="s">
        <v>195</v>
      </c>
      <c r="E206" s="137" t="s">
        <v>2765</v>
      </c>
      <c r="F206" s="138" t="s">
        <v>2766</v>
      </c>
      <c r="G206" s="139" t="s">
        <v>403</v>
      </c>
      <c r="H206" s="140">
        <v>252</v>
      </c>
      <c r="I206" s="141"/>
      <c r="J206" s="142">
        <f>ROUND(I206*H206,2)</f>
        <v>0</v>
      </c>
      <c r="K206" s="138" t="s">
        <v>199</v>
      </c>
      <c r="L206" s="32"/>
      <c r="M206" s="143" t="s">
        <v>1</v>
      </c>
      <c r="N206" s="144" t="s">
        <v>41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224</v>
      </c>
      <c r="AT206" s="147" t="s">
        <v>195</v>
      </c>
      <c r="AU206" s="147" t="s">
        <v>85</v>
      </c>
      <c r="AY206" s="17" t="s">
        <v>191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83</v>
      </c>
      <c r="BK206" s="148">
        <f>ROUND(I206*H206,2)</f>
        <v>0</v>
      </c>
      <c r="BL206" s="17" t="s">
        <v>224</v>
      </c>
      <c r="BM206" s="147" t="s">
        <v>2767</v>
      </c>
    </row>
    <row r="207" spans="2:65" s="1" customFormat="1">
      <c r="B207" s="32"/>
      <c r="D207" s="149" t="s">
        <v>203</v>
      </c>
      <c r="F207" s="150" t="s">
        <v>2768</v>
      </c>
      <c r="I207" s="151"/>
      <c r="L207" s="32"/>
      <c r="M207" s="152"/>
      <c r="T207" s="56"/>
      <c r="AT207" s="17" t="s">
        <v>203</v>
      </c>
      <c r="AU207" s="17" t="s">
        <v>85</v>
      </c>
    </row>
    <row r="208" spans="2:65" s="12" customFormat="1">
      <c r="B208" s="153"/>
      <c r="D208" s="154" t="s">
        <v>205</v>
      </c>
      <c r="E208" s="155" t="s">
        <v>1</v>
      </c>
      <c r="F208" s="156" t="s">
        <v>2693</v>
      </c>
      <c r="H208" s="155" t="s">
        <v>1</v>
      </c>
      <c r="I208" s="157"/>
      <c r="L208" s="153"/>
      <c r="M208" s="158"/>
      <c r="T208" s="159"/>
      <c r="AT208" s="155" t="s">
        <v>205</v>
      </c>
      <c r="AU208" s="155" t="s">
        <v>85</v>
      </c>
      <c r="AV208" s="12" t="s">
        <v>83</v>
      </c>
      <c r="AW208" s="12" t="s">
        <v>34</v>
      </c>
      <c r="AX208" s="12" t="s">
        <v>76</v>
      </c>
      <c r="AY208" s="155" t="s">
        <v>191</v>
      </c>
    </row>
    <row r="209" spans="2:65" s="13" customFormat="1">
      <c r="B209" s="160"/>
      <c r="D209" s="154" t="s">
        <v>205</v>
      </c>
      <c r="E209" s="161" t="s">
        <v>1</v>
      </c>
      <c r="F209" s="162" t="s">
        <v>2769</v>
      </c>
      <c r="H209" s="163">
        <v>252</v>
      </c>
      <c r="I209" s="164"/>
      <c r="L209" s="160"/>
      <c r="M209" s="165"/>
      <c r="T209" s="166"/>
      <c r="AT209" s="161" t="s">
        <v>205</v>
      </c>
      <c r="AU209" s="161" t="s">
        <v>85</v>
      </c>
      <c r="AV209" s="13" t="s">
        <v>85</v>
      </c>
      <c r="AW209" s="13" t="s">
        <v>34</v>
      </c>
      <c r="AX209" s="13" t="s">
        <v>83</v>
      </c>
      <c r="AY209" s="161" t="s">
        <v>191</v>
      </c>
    </row>
    <row r="210" spans="2:65" s="1" customFormat="1" ht="26.45" customHeight="1">
      <c r="B210" s="32"/>
      <c r="C210" s="136" t="s">
        <v>336</v>
      </c>
      <c r="D210" s="136" t="s">
        <v>195</v>
      </c>
      <c r="E210" s="137" t="s">
        <v>2770</v>
      </c>
      <c r="F210" s="138" t="s">
        <v>2771</v>
      </c>
      <c r="G210" s="139" t="s">
        <v>403</v>
      </c>
      <c r="H210" s="140">
        <v>14</v>
      </c>
      <c r="I210" s="141"/>
      <c r="J210" s="142">
        <f>ROUND(I210*H210,2)</f>
        <v>0</v>
      </c>
      <c r="K210" s="138" t="s">
        <v>199</v>
      </c>
      <c r="L210" s="32"/>
      <c r="M210" s="143" t="s">
        <v>1</v>
      </c>
      <c r="N210" s="144" t="s">
        <v>41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224</v>
      </c>
      <c r="AT210" s="147" t="s">
        <v>195</v>
      </c>
      <c r="AU210" s="147" t="s">
        <v>85</v>
      </c>
      <c r="AY210" s="17" t="s">
        <v>191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83</v>
      </c>
      <c r="BK210" s="148">
        <f>ROUND(I210*H210,2)</f>
        <v>0</v>
      </c>
      <c r="BL210" s="17" t="s">
        <v>224</v>
      </c>
      <c r="BM210" s="147" t="s">
        <v>2772</v>
      </c>
    </row>
    <row r="211" spans="2:65" s="1" customFormat="1">
      <c r="B211" s="32"/>
      <c r="D211" s="149" t="s">
        <v>203</v>
      </c>
      <c r="F211" s="150" t="s">
        <v>2773</v>
      </c>
      <c r="I211" s="151"/>
      <c r="L211" s="32"/>
      <c r="M211" s="152"/>
      <c r="T211" s="56"/>
      <c r="AT211" s="17" t="s">
        <v>203</v>
      </c>
      <c r="AU211" s="17" t="s">
        <v>85</v>
      </c>
    </row>
    <row r="212" spans="2:65" s="12" customFormat="1">
      <c r="B212" s="153"/>
      <c r="D212" s="154" t="s">
        <v>205</v>
      </c>
      <c r="E212" s="155" t="s">
        <v>1</v>
      </c>
      <c r="F212" s="156" t="s">
        <v>2693</v>
      </c>
      <c r="H212" s="155" t="s">
        <v>1</v>
      </c>
      <c r="I212" s="157"/>
      <c r="L212" s="153"/>
      <c r="M212" s="158"/>
      <c r="T212" s="159"/>
      <c r="AT212" s="155" t="s">
        <v>205</v>
      </c>
      <c r="AU212" s="155" t="s">
        <v>85</v>
      </c>
      <c r="AV212" s="12" t="s">
        <v>83</v>
      </c>
      <c r="AW212" s="12" t="s">
        <v>34</v>
      </c>
      <c r="AX212" s="12" t="s">
        <v>76</v>
      </c>
      <c r="AY212" s="155" t="s">
        <v>191</v>
      </c>
    </row>
    <row r="213" spans="2:65" s="13" customFormat="1">
      <c r="B213" s="160"/>
      <c r="D213" s="154" t="s">
        <v>205</v>
      </c>
      <c r="E213" s="161" t="s">
        <v>1</v>
      </c>
      <c r="F213" s="162" t="s">
        <v>294</v>
      </c>
      <c r="H213" s="163">
        <v>14</v>
      </c>
      <c r="I213" s="164"/>
      <c r="L213" s="160"/>
      <c r="M213" s="165"/>
      <c r="T213" s="166"/>
      <c r="AT213" s="161" t="s">
        <v>205</v>
      </c>
      <c r="AU213" s="161" t="s">
        <v>85</v>
      </c>
      <c r="AV213" s="13" t="s">
        <v>85</v>
      </c>
      <c r="AW213" s="13" t="s">
        <v>34</v>
      </c>
      <c r="AX213" s="13" t="s">
        <v>83</v>
      </c>
      <c r="AY213" s="161" t="s">
        <v>191</v>
      </c>
    </row>
    <row r="214" spans="2:65" s="1" customFormat="1" ht="26.45" customHeight="1">
      <c r="B214" s="32"/>
      <c r="C214" s="136" t="s">
        <v>7</v>
      </c>
      <c r="D214" s="136" t="s">
        <v>195</v>
      </c>
      <c r="E214" s="137" t="s">
        <v>2774</v>
      </c>
      <c r="F214" s="138" t="s">
        <v>2775</v>
      </c>
      <c r="G214" s="139" t="s">
        <v>378</v>
      </c>
      <c r="H214" s="140">
        <v>4</v>
      </c>
      <c r="I214" s="141"/>
      <c r="J214" s="142">
        <f>ROUND(I214*H214,2)</f>
        <v>0</v>
      </c>
      <c r="K214" s="138" t="s">
        <v>199</v>
      </c>
      <c r="L214" s="32"/>
      <c r="M214" s="143" t="s">
        <v>1</v>
      </c>
      <c r="N214" s="144" t="s">
        <v>41</v>
      </c>
      <c r="P214" s="145">
        <f>O214*H214</f>
        <v>0</v>
      </c>
      <c r="Q214" s="145">
        <v>3.8999999999999999E-4</v>
      </c>
      <c r="R214" s="145">
        <f>Q214*H214</f>
        <v>1.56E-3</v>
      </c>
      <c r="S214" s="145">
        <v>0</v>
      </c>
      <c r="T214" s="146">
        <f>S214*H214</f>
        <v>0</v>
      </c>
      <c r="AR214" s="147" t="s">
        <v>224</v>
      </c>
      <c r="AT214" s="147" t="s">
        <v>195</v>
      </c>
      <c r="AU214" s="147" t="s">
        <v>85</v>
      </c>
      <c r="AY214" s="17" t="s">
        <v>191</v>
      </c>
      <c r="BE214" s="148">
        <f>IF(N214="základní",J214,0)</f>
        <v>0</v>
      </c>
      <c r="BF214" s="148">
        <f>IF(N214="snížená",J214,0)</f>
        <v>0</v>
      </c>
      <c r="BG214" s="148">
        <f>IF(N214="zákl. přenesená",J214,0)</f>
        <v>0</v>
      </c>
      <c r="BH214" s="148">
        <f>IF(N214="sníž. přenesená",J214,0)</f>
        <v>0</v>
      </c>
      <c r="BI214" s="148">
        <f>IF(N214="nulová",J214,0)</f>
        <v>0</v>
      </c>
      <c r="BJ214" s="17" t="s">
        <v>83</v>
      </c>
      <c r="BK214" s="148">
        <f>ROUND(I214*H214,2)</f>
        <v>0</v>
      </c>
      <c r="BL214" s="17" t="s">
        <v>224</v>
      </c>
      <c r="BM214" s="147" t="s">
        <v>2776</v>
      </c>
    </row>
    <row r="215" spans="2:65" s="1" customFormat="1">
      <c r="B215" s="32"/>
      <c r="D215" s="149" t="s">
        <v>203</v>
      </c>
      <c r="F215" s="150" t="s">
        <v>2777</v>
      </c>
      <c r="I215" s="151"/>
      <c r="L215" s="32"/>
      <c r="M215" s="152"/>
      <c r="T215" s="56"/>
      <c r="AT215" s="17" t="s">
        <v>203</v>
      </c>
      <c r="AU215" s="17" t="s">
        <v>85</v>
      </c>
    </row>
    <row r="216" spans="2:65" s="12" customFormat="1">
      <c r="B216" s="153"/>
      <c r="D216" s="154" t="s">
        <v>205</v>
      </c>
      <c r="E216" s="155" t="s">
        <v>1</v>
      </c>
      <c r="F216" s="156" t="s">
        <v>2693</v>
      </c>
      <c r="H216" s="155" t="s">
        <v>1</v>
      </c>
      <c r="I216" s="157"/>
      <c r="L216" s="153"/>
      <c r="M216" s="158"/>
      <c r="T216" s="159"/>
      <c r="AT216" s="155" t="s">
        <v>205</v>
      </c>
      <c r="AU216" s="155" t="s">
        <v>85</v>
      </c>
      <c r="AV216" s="12" t="s">
        <v>83</v>
      </c>
      <c r="AW216" s="12" t="s">
        <v>34</v>
      </c>
      <c r="AX216" s="12" t="s">
        <v>76</v>
      </c>
      <c r="AY216" s="155" t="s">
        <v>191</v>
      </c>
    </row>
    <row r="217" spans="2:65" s="13" customFormat="1">
      <c r="B217" s="160"/>
      <c r="D217" s="154" t="s">
        <v>205</v>
      </c>
      <c r="E217" s="161" t="s">
        <v>1</v>
      </c>
      <c r="F217" s="162" t="s">
        <v>200</v>
      </c>
      <c r="H217" s="163">
        <v>4</v>
      </c>
      <c r="I217" s="164"/>
      <c r="L217" s="160"/>
      <c r="M217" s="165"/>
      <c r="T217" s="166"/>
      <c r="AT217" s="161" t="s">
        <v>205</v>
      </c>
      <c r="AU217" s="161" t="s">
        <v>85</v>
      </c>
      <c r="AV217" s="13" t="s">
        <v>85</v>
      </c>
      <c r="AW217" s="13" t="s">
        <v>34</v>
      </c>
      <c r="AX217" s="13" t="s">
        <v>83</v>
      </c>
      <c r="AY217" s="161" t="s">
        <v>191</v>
      </c>
    </row>
    <row r="218" spans="2:65" s="1" customFormat="1" ht="36" customHeight="1">
      <c r="B218" s="32"/>
      <c r="C218" s="136" t="s">
        <v>350</v>
      </c>
      <c r="D218" s="136" t="s">
        <v>195</v>
      </c>
      <c r="E218" s="137" t="s">
        <v>2778</v>
      </c>
      <c r="F218" s="138" t="s">
        <v>2779</v>
      </c>
      <c r="G218" s="139" t="s">
        <v>378</v>
      </c>
      <c r="H218" s="140">
        <v>2</v>
      </c>
      <c r="I218" s="141"/>
      <c r="J218" s="142">
        <f>ROUND(I218*H218,2)</f>
        <v>0</v>
      </c>
      <c r="K218" s="138" t="s">
        <v>199</v>
      </c>
      <c r="L218" s="32"/>
      <c r="M218" s="143" t="s">
        <v>1</v>
      </c>
      <c r="N218" s="144" t="s">
        <v>41</v>
      </c>
      <c r="P218" s="145">
        <f>O218*H218</f>
        <v>0</v>
      </c>
      <c r="Q218" s="145">
        <v>2.3700000000000001E-3</v>
      </c>
      <c r="R218" s="145">
        <f>Q218*H218</f>
        <v>4.7400000000000003E-3</v>
      </c>
      <c r="S218" s="145">
        <v>0</v>
      </c>
      <c r="T218" s="146">
        <f>S218*H218</f>
        <v>0</v>
      </c>
      <c r="AR218" s="147" t="s">
        <v>224</v>
      </c>
      <c r="AT218" s="147" t="s">
        <v>195</v>
      </c>
      <c r="AU218" s="147" t="s">
        <v>85</v>
      </c>
      <c r="AY218" s="17" t="s">
        <v>191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83</v>
      </c>
      <c r="BK218" s="148">
        <f>ROUND(I218*H218,2)</f>
        <v>0</v>
      </c>
      <c r="BL218" s="17" t="s">
        <v>224</v>
      </c>
      <c r="BM218" s="147" t="s">
        <v>2780</v>
      </c>
    </row>
    <row r="219" spans="2:65" s="1" customFormat="1">
      <c r="B219" s="32"/>
      <c r="D219" s="149" t="s">
        <v>203</v>
      </c>
      <c r="F219" s="150" t="s">
        <v>2781</v>
      </c>
      <c r="I219" s="151"/>
      <c r="L219" s="32"/>
      <c r="M219" s="152"/>
      <c r="T219" s="56"/>
      <c r="AT219" s="17" t="s">
        <v>203</v>
      </c>
      <c r="AU219" s="17" t="s">
        <v>85</v>
      </c>
    </row>
    <row r="220" spans="2:65" s="12" customFormat="1">
      <c r="B220" s="153"/>
      <c r="D220" s="154" t="s">
        <v>205</v>
      </c>
      <c r="E220" s="155" t="s">
        <v>1</v>
      </c>
      <c r="F220" s="156" t="s">
        <v>2693</v>
      </c>
      <c r="H220" s="155" t="s">
        <v>1</v>
      </c>
      <c r="I220" s="157"/>
      <c r="L220" s="153"/>
      <c r="M220" s="158"/>
      <c r="T220" s="159"/>
      <c r="AT220" s="155" t="s">
        <v>205</v>
      </c>
      <c r="AU220" s="155" t="s">
        <v>85</v>
      </c>
      <c r="AV220" s="12" t="s">
        <v>83</v>
      </c>
      <c r="AW220" s="12" t="s">
        <v>34</v>
      </c>
      <c r="AX220" s="12" t="s">
        <v>76</v>
      </c>
      <c r="AY220" s="155" t="s">
        <v>191</v>
      </c>
    </row>
    <row r="221" spans="2:65" s="13" customFormat="1">
      <c r="B221" s="160"/>
      <c r="D221" s="154" t="s">
        <v>205</v>
      </c>
      <c r="E221" s="161" t="s">
        <v>1</v>
      </c>
      <c r="F221" s="162" t="s">
        <v>85</v>
      </c>
      <c r="H221" s="163">
        <v>2</v>
      </c>
      <c r="I221" s="164"/>
      <c r="L221" s="160"/>
      <c r="M221" s="165"/>
      <c r="T221" s="166"/>
      <c r="AT221" s="161" t="s">
        <v>205</v>
      </c>
      <c r="AU221" s="161" t="s">
        <v>85</v>
      </c>
      <c r="AV221" s="13" t="s">
        <v>85</v>
      </c>
      <c r="AW221" s="13" t="s">
        <v>34</v>
      </c>
      <c r="AX221" s="13" t="s">
        <v>83</v>
      </c>
      <c r="AY221" s="161" t="s">
        <v>191</v>
      </c>
    </row>
    <row r="222" spans="2:65" s="1" customFormat="1" ht="24" customHeight="1">
      <c r="B222" s="32"/>
      <c r="C222" s="136" t="s">
        <v>356</v>
      </c>
      <c r="D222" s="136" t="s">
        <v>195</v>
      </c>
      <c r="E222" s="137" t="s">
        <v>2782</v>
      </c>
      <c r="F222" s="138" t="s">
        <v>2783</v>
      </c>
      <c r="G222" s="139" t="s">
        <v>378</v>
      </c>
      <c r="H222" s="140">
        <v>4</v>
      </c>
      <c r="I222" s="141"/>
      <c r="J222" s="142">
        <f>ROUND(I222*H222,2)</f>
        <v>0</v>
      </c>
      <c r="K222" s="138" t="s">
        <v>199</v>
      </c>
      <c r="L222" s="32"/>
      <c r="M222" s="143" t="s">
        <v>1</v>
      </c>
      <c r="N222" s="144" t="s">
        <v>41</v>
      </c>
      <c r="P222" s="145">
        <f>O222*H222</f>
        <v>0</v>
      </c>
      <c r="Q222" s="145">
        <v>6.9999999999999999E-4</v>
      </c>
      <c r="R222" s="145">
        <f>Q222*H222</f>
        <v>2.8E-3</v>
      </c>
      <c r="S222" s="145">
        <v>0</v>
      </c>
      <c r="T222" s="146">
        <f>S222*H222</f>
        <v>0</v>
      </c>
      <c r="AR222" s="147" t="s">
        <v>224</v>
      </c>
      <c r="AT222" s="147" t="s">
        <v>195</v>
      </c>
      <c r="AU222" s="147" t="s">
        <v>85</v>
      </c>
      <c r="AY222" s="17" t="s">
        <v>191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83</v>
      </c>
      <c r="BK222" s="148">
        <f>ROUND(I222*H222,2)</f>
        <v>0</v>
      </c>
      <c r="BL222" s="17" t="s">
        <v>224</v>
      </c>
      <c r="BM222" s="147" t="s">
        <v>2784</v>
      </c>
    </row>
    <row r="223" spans="2:65" s="1" customFormat="1">
      <c r="B223" s="32"/>
      <c r="D223" s="149" t="s">
        <v>203</v>
      </c>
      <c r="F223" s="150" t="s">
        <v>2785</v>
      </c>
      <c r="I223" s="151"/>
      <c r="L223" s="32"/>
      <c r="M223" s="152"/>
      <c r="T223" s="56"/>
      <c r="AT223" s="17" t="s">
        <v>203</v>
      </c>
      <c r="AU223" s="17" t="s">
        <v>85</v>
      </c>
    </row>
    <row r="224" spans="2:65" s="12" customFormat="1">
      <c r="B224" s="153"/>
      <c r="D224" s="154" t="s">
        <v>205</v>
      </c>
      <c r="E224" s="155" t="s">
        <v>1</v>
      </c>
      <c r="F224" s="156" t="s">
        <v>2693</v>
      </c>
      <c r="H224" s="155" t="s">
        <v>1</v>
      </c>
      <c r="I224" s="157"/>
      <c r="L224" s="153"/>
      <c r="M224" s="158"/>
      <c r="T224" s="159"/>
      <c r="AT224" s="155" t="s">
        <v>205</v>
      </c>
      <c r="AU224" s="155" t="s">
        <v>85</v>
      </c>
      <c r="AV224" s="12" t="s">
        <v>83</v>
      </c>
      <c r="AW224" s="12" t="s">
        <v>34</v>
      </c>
      <c r="AX224" s="12" t="s">
        <v>76</v>
      </c>
      <c r="AY224" s="155" t="s">
        <v>191</v>
      </c>
    </row>
    <row r="225" spans="2:65" s="13" customFormat="1">
      <c r="B225" s="160"/>
      <c r="D225" s="154" t="s">
        <v>205</v>
      </c>
      <c r="E225" s="161" t="s">
        <v>1</v>
      </c>
      <c r="F225" s="162" t="s">
        <v>200</v>
      </c>
      <c r="H225" s="163">
        <v>4</v>
      </c>
      <c r="I225" s="164"/>
      <c r="L225" s="160"/>
      <c r="M225" s="165"/>
      <c r="T225" s="166"/>
      <c r="AT225" s="161" t="s">
        <v>205</v>
      </c>
      <c r="AU225" s="161" t="s">
        <v>85</v>
      </c>
      <c r="AV225" s="13" t="s">
        <v>85</v>
      </c>
      <c r="AW225" s="13" t="s">
        <v>34</v>
      </c>
      <c r="AX225" s="13" t="s">
        <v>83</v>
      </c>
      <c r="AY225" s="161" t="s">
        <v>191</v>
      </c>
    </row>
    <row r="226" spans="2:65" s="1" customFormat="1" ht="26.45" customHeight="1">
      <c r="B226" s="32"/>
      <c r="C226" s="136" t="s">
        <v>362</v>
      </c>
      <c r="D226" s="136" t="s">
        <v>195</v>
      </c>
      <c r="E226" s="137" t="s">
        <v>2786</v>
      </c>
      <c r="F226" s="138" t="s">
        <v>2787</v>
      </c>
      <c r="G226" s="139" t="s">
        <v>271</v>
      </c>
      <c r="H226" s="140">
        <v>0.68799999999999994</v>
      </c>
      <c r="I226" s="141"/>
      <c r="J226" s="142">
        <f>ROUND(I226*H226,2)</f>
        <v>0</v>
      </c>
      <c r="K226" s="138" t="s">
        <v>199</v>
      </c>
      <c r="L226" s="32"/>
      <c r="M226" s="143" t="s">
        <v>1</v>
      </c>
      <c r="N226" s="144" t="s">
        <v>41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224</v>
      </c>
      <c r="AT226" s="147" t="s">
        <v>195</v>
      </c>
      <c r="AU226" s="147" t="s">
        <v>85</v>
      </c>
      <c r="AY226" s="17" t="s">
        <v>191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83</v>
      </c>
      <c r="BK226" s="148">
        <f>ROUND(I226*H226,2)</f>
        <v>0</v>
      </c>
      <c r="BL226" s="17" t="s">
        <v>224</v>
      </c>
      <c r="BM226" s="147" t="s">
        <v>2788</v>
      </c>
    </row>
    <row r="227" spans="2:65" s="1" customFormat="1">
      <c r="B227" s="32"/>
      <c r="D227" s="149" t="s">
        <v>203</v>
      </c>
      <c r="F227" s="150" t="s">
        <v>2789</v>
      </c>
      <c r="I227" s="151"/>
      <c r="L227" s="32"/>
      <c r="M227" s="152"/>
      <c r="T227" s="56"/>
      <c r="AT227" s="17" t="s">
        <v>203</v>
      </c>
      <c r="AU227" s="17" t="s">
        <v>85</v>
      </c>
    </row>
    <row r="228" spans="2:65" s="11" customFormat="1" ht="22.9" customHeight="1">
      <c r="B228" s="124"/>
      <c r="D228" s="125" t="s">
        <v>75</v>
      </c>
      <c r="E228" s="134" t="s">
        <v>2790</v>
      </c>
      <c r="F228" s="134" t="s">
        <v>2791</v>
      </c>
      <c r="I228" s="127"/>
      <c r="J228" s="135">
        <f>BK228</f>
        <v>0</v>
      </c>
      <c r="L228" s="124"/>
      <c r="M228" s="129"/>
      <c r="P228" s="130">
        <f>SUM(P229:P375)</f>
        <v>0</v>
      </c>
      <c r="R228" s="130">
        <f>SUM(R229:R375)</f>
        <v>2.9550400000000003</v>
      </c>
      <c r="T228" s="131">
        <f>SUM(T229:T375)</f>
        <v>8.0299999999999996E-2</v>
      </c>
      <c r="AR228" s="125" t="s">
        <v>85</v>
      </c>
      <c r="AT228" s="132" t="s">
        <v>75</v>
      </c>
      <c r="AU228" s="132" t="s">
        <v>83</v>
      </c>
      <c r="AY228" s="125" t="s">
        <v>191</v>
      </c>
      <c r="BK228" s="133">
        <f>SUM(BK229:BK375)</f>
        <v>0</v>
      </c>
    </row>
    <row r="229" spans="2:65" s="1" customFormat="1" ht="26.45" customHeight="1">
      <c r="B229" s="32"/>
      <c r="C229" s="136" t="s">
        <v>367</v>
      </c>
      <c r="D229" s="136" t="s">
        <v>195</v>
      </c>
      <c r="E229" s="137" t="s">
        <v>2792</v>
      </c>
      <c r="F229" s="138" t="s">
        <v>2793</v>
      </c>
      <c r="G229" s="139" t="s">
        <v>378</v>
      </c>
      <c r="H229" s="140">
        <v>22</v>
      </c>
      <c r="I229" s="141"/>
      <c r="J229" s="142">
        <f>ROUND(I229*H229,2)</f>
        <v>0</v>
      </c>
      <c r="K229" s="138" t="s">
        <v>199</v>
      </c>
      <c r="L229" s="32"/>
      <c r="M229" s="143" t="s">
        <v>1</v>
      </c>
      <c r="N229" s="144" t="s">
        <v>41</v>
      </c>
      <c r="P229" s="145">
        <f>O229*H229</f>
        <v>0</v>
      </c>
      <c r="Q229" s="145">
        <v>4.0000000000000003E-5</v>
      </c>
      <c r="R229" s="145">
        <f>Q229*H229</f>
        <v>8.8000000000000003E-4</v>
      </c>
      <c r="S229" s="145">
        <v>4.4999999999999999E-4</v>
      </c>
      <c r="T229" s="146">
        <f>S229*H229</f>
        <v>9.8999999999999991E-3</v>
      </c>
      <c r="AR229" s="147" t="s">
        <v>224</v>
      </c>
      <c r="AT229" s="147" t="s">
        <v>195</v>
      </c>
      <c r="AU229" s="147" t="s">
        <v>85</v>
      </c>
      <c r="AY229" s="17" t="s">
        <v>191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83</v>
      </c>
      <c r="BK229" s="148">
        <f>ROUND(I229*H229,2)</f>
        <v>0</v>
      </c>
      <c r="BL229" s="17" t="s">
        <v>224</v>
      </c>
      <c r="BM229" s="147" t="s">
        <v>2794</v>
      </c>
    </row>
    <row r="230" spans="2:65" s="1" customFormat="1">
      <c r="B230" s="32"/>
      <c r="D230" s="149" t="s">
        <v>203</v>
      </c>
      <c r="F230" s="150" t="s">
        <v>2795</v>
      </c>
      <c r="I230" s="151"/>
      <c r="L230" s="32"/>
      <c r="M230" s="152"/>
      <c r="T230" s="56"/>
      <c r="AT230" s="17" t="s">
        <v>203</v>
      </c>
      <c r="AU230" s="17" t="s">
        <v>85</v>
      </c>
    </row>
    <row r="231" spans="2:65" s="12" customFormat="1">
      <c r="B231" s="153"/>
      <c r="D231" s="154" t="s">
        <v>205</v>
      </c>
      <c r="E231" s="155" t="s">
        <v>1</v>
      </c>
      <c r="F231" s="156" t="s">
        <v>2693</v>
      </c>
      <c r="H231" s="155" t="s">
        <v>1</v>
      </c>
      <c r="I231" s="157"/>
      <c r="L231" s="153"/>
      <c r="M231" s="158"/>
      <c r="T231" s="159"/>
      <c r="AT231" s="155" t="s">
        <v>205</v>
      </c>
      <c r="AU231" s="155" t="s">
        <v>85</v>
      </c>
      <c r="AV231" s="12" t="s">
        <v>83</v>
      </c>
      <c r="AW231" s="12" t="s">
        <v>34</v>
      </c>
      <c r="AX231" s="12" t="s">
        <v>76</v>
      </c>
      <c r="AY231" s="155" t="s">
        <v>191</v>
      </c>
    </row>
    <row r="232" spans="2:65" s="13" customFormat="1">
      <c r="B232" s="160"/>
      <c r="D232" s="154" t="s">
        <v>205</v>
      </c>
      <c r="E232" s="161" t="s">
        <v>1</v>
      </c>
      <c r="F232" s="162" t="s">
        <v>350</v>
      </c>
      <c r="H232" s="163">
        <v>22</v>
      </c>
      <c r="I232" s="164"/>
      <c r="L232" s="160"/>
      <c r="M232" s="165"/>
      <c r="T232" s="166"/>
      <c r="AT232" s="161" t="s">
        <v>205</v>
      </c>
      <c r="AU232" s="161" t="s">
        <v>85</v>
      </c>
      <c r="AV232" s="13" t="s">
        <v>85</v>
      </c>
      <c r="AW232" s="13" t="s">
        <v>34</v>
      </c>
      <c r="AX232" s="13" t="s">
        <v>83</v>
      </c>
      <c r="AY232" s="161" t="s">
        <v>191</v>
      </c>
    </row>
    <row r="233" spans="2:65" s="1" customFormat="1" ht="26.45" customHeight="1">
      <c r="B233" s="32"/>
      <c r="C233" s="136" t="s">
        <v>375</v>
      </c>
      <c r="D233" s="136" t="s">
        <v>195</v>
      </c>
      <c r="E233" s="137" t="s">
        <v>2796</v>
      </c>
      <c r="F233" s="138" t="s">
        <v>2797</v>
      </c>
      <c r="G233" s="139" t="s">
        <v>378</v>
      </c>
      <c r="H233" s="140">
        <v>16</v>
      </c>
      <c r="I233" s="141"/>
      <c r="J233" s="142">
        <f>ROUND(I233*H233,2)</f>
        <v>0</v>
      </c>
      <c r="K233" s="138" t="s">
        <v>199</v>
      </c>
      <c r="L233" s="32"/>
      <c r="M233" s="143" t="s">
        <v>1</v>
      </c>
      <c r="N233" s="144" t="s">
        <v>41</v>
      </c>
      <c r="P233" s="145">
        <f>O233*H233</f>
        <v>0</v>
      </c>
      <c r="Q233" s="145">
        <v>9.0000000000000006E-5</v>
      </c>
      <c r="R233" s="145">
        <f>Q233*H233</f>
        <v>1.4400000000000001E-3</v>
      </c>
      <c r="S233" s="145">
        <v>4.4999999999999999E-4</v>
      </c>
      <c r="T233" s="146">
        <f>S233*H233</f>
        <v>7.1999999999999998E-3</v>
      </c>
      <c r="AR233" s="147" t="s">
        <v>224</v>
      </c>
      <c r="AT233" s="147" t="s">
        <v>195</v>
      </c>
      <c r="AU233" s="147" t="s">
        <v>85</v>
      </c>
      <c r="AY233" s="17" t="s">
        <v>191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83</v>
      </c>
      <c r="BK233" s="148">
        <f>ROUND(I233*H233,2)</f>
        <v>0</v>
      </c>
      <c r="BL233" s="17" t="s">
        <v>224</v>
      </c>
      <c r="BM233" s="147" t="s">
        <v>2798</v>
      </c>
    </row>
    <row r="234" spans="2:65" s="1" customFormat="1">
      <c r="B234" s="32"/>
      <c r="D234" s="149" t="s">
        <v>203</v>
      </c>
      <c r="F234" s="150" t="s">
        <v>2799</v>
      </c>
      <c r="I234" s="151"/>
      <c r="L234" s="32"/>
      <c r="M234" s="152"/>
      <c r="T234" s="56"/>
      <c r="AT234" s="17" t="s">
        <v>203</v>
      </c>
      <c r="AU234" s="17" t="s">
        <v>85</v>
      </c>
    </row>
    <row r="235" spans="2:65" s="12" customFormat="1">
      <c r="B235" s="153"/>
      <c r="D235" s="154" t="s">
        <v>205</v>
      </c>
      <c r="E235" s="155" t="s">
        <v>1</v>
      </c>
      <c r="F235" s="156" t="s">
        <v>2693</v>
      </c>
      <c r="H235" s="155" t="s">
        <v>1</v>
      </c>
      <c r="I235" s="157"/>
      <c r="L235" s="153"/>
      <c r="M235" s="158"/>
      <c r="T235" s="159"/>
      <c r="AT235" s="155" t="s">
        <v>205</v>
      </c>
      <c r="AU235" s="155" t="s">
        <v>85</v>
      </c>
      <c r="AV235" s="12" t="s">
        <v>83</v>
      </c>
      <c r="AW235" s="12" t="s">
        <v>34</v>
      </c>
      <c r="AX235" s="12" t="s">
        <v>76</v>
      </c>
      <c r="AY235" s="155" t="s">
        <v>191</v>
      </c>
    </row>
    <row r="236" spans="2:65" s="13" customFormat="1">
      <c r="B236" s="160"/>
      <c r="D236" s="154" t="s">
        <v>205</v>
      </c>
      <c r="E236" s="161" t="s">
        <v>1</v>
      </c>
      <c r="F236" s="162" t="s">
        <v>224</v>
      </c>
      <c r="H236" s="163">
        <v>16</v>
      </c>
      <c r="I236" s="164"/>
      <c r="L236" s="160"/>
      <c r="M236" s="165"/>
      <c r="T236" s="166"/>
      <c r="AT236" s="161" t="s">
        <v>205</v>
      </c>
      <c r="AU236" s="161" t="s">
        <v>85</v>
      </c>
      <c r="AV236" s="13" t="s">
        <v>85</v>
      </c>
      <c r="AW236" s="13" t="s">
        <v>34</v>
      </c>
      <c r="AX236" s="13" t="s">
        <v>83</v>
      </c>
      <c r="AY236" s="161" t="s">
        <v>191</v>
      </c>
    </row>
    <row r="237" spans="2:65" s="1" customFormat="1" ht="26.45" customHeight="1">
      <c r="B237" s="32"/>
      <c r="C237" s="136" t="s">
        <v>382</v>
      </c>
      <c r="D237" s="136" t="s">
        <v>195</v>
      </c>
      <c r="E237" s="137" t="s">
        <v>2800</v>
      </c>
      <c r="F237" s="138" t="s">
        <v>2801</v>
      </c>
      <c r="G237" s="139" t="s">
        <v>378</v>
      </c>
      <c r="H237" s="140">
        <v>8</v>
      </c>
      <c r="I237" s="141"/>
      <c r="J237" s="142">
        <f>ROUND(I237*H237,2)</f>
        <v>0</v>
      </c>
      <c r="K237" s="138" t="s">
        <v>199</v>
      </c>
      <c r="L237" s="32"/>
      <c r="M237" s="143" t="s">
        <v>1</v>
      </c>
      <c r="N237" s="144" t="s">
        <v>41</v>
      </c>
      <c r="P237" s="145">
        <f>O237*H237</f>
        <v>0</v>
      </c>
      <c r="Q237" s="145">
        <v>1.2999999999999999E-4</v>
      </c>
      <c r="R237" s="145">
        <f>Q237*H237</f>
        <v>1.0399999999999999E-3</v>
      </c>
      <c r="S237" s="145">
        <v>1.1000000000000001E-3</v>
      </c>
      <c r="T237" s="146">
        <f>S237*H237</f>
        <v>8.8000000000000005E-3</v>
      </c>
      <c r="AR237" s="147" t="s">
        <v>224</v>
      </c>
      <c r="AT237" s="147" t="s">
        <v>195</v>
      </c>
      <c r="AU237" s="147" t="s">
        <v>85</v>
      </c>
      <c r="AY237" s="17" t="s">
        <v>191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83</v>
      </c>
      <c r="BK237" s="148">
        <f>ROUND(I237*H237,2)</f>
        <v>0</v>
      </c>
      <c r="BL237" s="17" t="s">
        <v>224</v>
      </c>
      <c r="BM237" s="147" t="s">
        <v>2802</v>
      </c>
    </row>
    <row r="238" spans="2:65" s="1" customFormat="1">
      <c r="B238" s="32"/>
      <c r="D238" s="149" t="s">
        <v>203</v>
      </c>
      <c r="F238" s="150" t="s">
        <v>2803</v>
      </c>
      <c r="I238" s="151"/>
      <c r="L238" s="32"/>
      <c r="M238" s="152"/>
      <c r="T238" s="56"/>
      <c r="AT238" s="17" t="s">
        <v>203</v>
      </c>
      <c r="AU238" s="17" t="s">
        <v>85</v>
      </c>
    </row>
    <row r="239" spans="2:65" s="12" customFormat="1">
      <c r="B239" s="153"/>
      <c r="D239" s="154" t="s">
        <v>205</v>
      </c>
      <c r="E239" s="155" t="s">
        <v>1</v>
      </c>
      <c r="F239" s="156" t="s">
        <v>2693</v>
      </c>
      <c r="H239" s="155" t="s">
        <v>1</v>
      </c>
      <c r="I239" s="157"/>
      <c r="L239" s="153"/>
      <c r="M239" s="158"/>
      <c r="T239" s="159"/>
      <c r="AT239" s="155" t="s">
        <v>205</v>
      </c>
      <c r="AU239" s="155" t="s">
        <v>85</v>
      </c>
      <c r="AV239" s="12" t="s">
        <v>83</v>
      </c>
      <c r="AW239" s="12" t="s">
        <v>34</v>
      </c>
      <c r="AX239" s="12" t="s">
        <v>76</v>
      </c>
      <c r="AY239" s="155" t="s">
        <v>191</v>
      </c>
    </row>
    <row r="240" spans="2:65" s="13" customFormat="1">
      <c r="B240" s="160"/>
      <c r="D240" s="154" t="s">
        <v>205</v>
      </c>
      <c r="E240" s="161" t="s">
        <v>1</v>
      </c>
      <c r="F240" s="162" t="s">
        <v>253</v>
      </c>
      <c r="H240" s="163">
        <v>8</v>
      </c>
      <c r="I240" s="164"/>
      <c r="L240" s="160"/>
      <c r="M240" s="165"/>
      <c r="T240" s="166"/>
      <c r="AT240" s="161" t="s">
        <v>205</v>
      </c>
      <c r="AU240" s="161" t="s">
        <v>85</v>
      </c>
      <c r="AV240" s="13" t="s">
        <v>85</v>
      </c>
      <c r="AW240" s="13" t="s">
        <v>34</v>
      </c>
      <c r="AX240" s="13" t="s">
        <v>83</v>
      </c>
      <c r="AY240" s="161" t="s">
        <v>191</v>
      </c>
    </row>
    <row r="241" spans="2:65" s="1" customFormat="1" ht="26.45" customHeight="1">
      <c r="B241" s="32"/>
      <c r="C241" s="136" t="s">
        <v>387</v>
      </c>
      <c r="D241" s="136" t="s">
        <v>195</v>
      </c>
      <c r="E241" s="137" t="s">
        <v>2804</v>
      </c>
      <c r="F241" s="138" t="s">
        <v>2805</v>
      </c>
      <c r="G241" s="139" t="s">
        <v>378</v>
      </c>
      <c r="H241" s="140">
        <v>12</v>
      </c>
      <c r="I241" s="141"/>
      <c r="J241" s="142">
        <f>ROUND(I241*H241,2)</f>
        <v>0</v>
      </c>
      <c r="K241" s="138" t="s">
        <v>199</v>
      </c>
      <c r="L241" s="32"/>
      <c r="M241" s="143" t="s">
        <v>1</v>
      </c>
      <c r="N241" s="144" t="s">
        <v>41</v>
      </c>
      <c r="P241" s="145">
        <f>O241*H241</f>
        <v>0</v>
      </c>
      <c r="Q241" s="145">
        <v>1.7000000000000001E-4</v>
      </c>
      <c r="R241" s="145">
        <f>Q241*H241</f>
        <v>2.0400000000000001E-3</v>
      </c>
      <c r="S241" s="145">
        <v>2.2000000000000001E-3</v>
      </c>
      <c r="T241" s="146">
        <f>S241*H241</f>
        <v>2.64E-2</v>
      </c>
      <c r="AR241" s="147" t="s">
        <v>224</v>
      </c>
      <c r="AT241" s="147" t="s">
        <v>195</v>
      </c>
      <c r="AU241" s="147" t="s">
        <v>85</v>
      </c>
      <c r="AY241" s="17" t="s">
        <v>191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83</v>
      </c>
      <c r="BK241" s="148">
        <f>ROUND(I241*H241,2)</f>
        <v>0</v>
      </c>
      <c r="BL241" s="17" t="s">
        <v>224</v>
      </c>
      <c r="BM241" s="147" t="s">
        <v>2806</v>
      </c>
    </row>
    <row r="242" spans="2:65" s="1" customFormat="1">
      <c r="B242" s="32"/>
      <c r="D242" s="149" t="s">
        <v>203</v>
      </c>
      <c r="F242" s="150" t="s">
        <v>2807</v>
      </c>
      <c r="I242" s="151"/>
      <c r="L242" s="32"/>
      <c r="M242" s="152"/>
      <c r="T242" s="56"/>
      <c r="AT242" s="17" t="s">
        <v>203</v>
      </c>
      <c r="AU242" s="17" t="s">
        <v>85</v>
      </c>
    </row>
    <row r="243" spans="2:65" s="12" customFormat="1">
      <c r="B243" s="153"/>
      <c r="D243" s="154" t="s">
        <v>205</v>
      </c>
      <c r="E243" s="155" t="s">
        <v>1</v>
      </c>
      <c r="F243" s="156" t="s">
        <v>2693</v>
      </c>
      <c r="H243" s="155" t="s">
        <v>1</v>
      </c>
      <c r="I243" s="157"/>
      <c r="L243" s="153"/>
      <c r="M243" s="158"/>
      <c r="T243" s="159"/>
      <c r="AT243" s="155" t="s">
        <v>205</v>
      </c>
      <c r="AU243" s="155" t="s">
        <v>85</v>
      </c>
      <c r="AV243" s="12" t="s">
        <v>83</v>
      </c>
      <c r="AW243" s="12" t="s">
        <v>34</v>
      </c>
      <c r="AX243" s="12" t="s">
        <v>76</v>
      </c>
      <c r="AY243" s="155" t="s">
        <v>191</v>
      </c>
    </row>
    <row r="244" spans="2:65" s="13" customFormat="1">
      <c r="B244" s="160"/>
      <c r="D244" s="154" t="s">
        <v>205</v>
      </c>
      <c r="E244" s="161" t="s">
        <v>1</v>
      </c>
      <c r="F244" s="162" t="s">
        <v>8</v>
      </c>
      <c r="H244" s="163">
        <v>12</v>
      </c>
      <c r="I244" s="164"/>
      <c r="L244" s="160"/>
      <c r="M244" s="165"/>
      <c r="T244" s="166"/>
      <c r="AT244" s="161" t="s">
        <v>205</v>
      </c>
      <c r="AU244" s="161" t="s">
        <v>85</v>
      </c>
      <c r="AV244" s="13" t="s">
        <v>85</v>
      </c>
      <c r="AW244" s="13" t="s">
        <v>34</v>
      </c>
      <c r="AX244" s="13" t="s">
        <v>83</v>
      </c>
      <c r="AY244" s="161" t="s">
        <v>191</v>
      </c>
    </row>
    <row r="245" spans="2:65" s="1" customFormat="1" ht="26.45" customHeight="1">
      <c r="B245" s="32"/>
      <c r="C245" s="136" t="s">
        <v>394</v>
      </c>
      <c r="D245" s="136" t="s">
        <v>195</v>
      </c>
      <c r="E245" s="137" t="s">
        <v>2808</v>
      </c>
      <c r="F245" s="138" t="s">
        <v>2809</v>
      </c>
      <c r="G245" s="139" t="s">
        <v>378</v>
      </c>
      <c r="H245" s="140">
        <v>6</v>
      </c>
      <c r="I245" s="141"/>
      <c r="J245" s="142">
        <f>ROUND(I245*H245,2)</f>
        <v>0</v>
      </c>
      <c r="K245" s="138" t="s">
        <v>199</v>
      </c>
      <c r="L245" s="32"/>
      <c r="M245" s="143" t="s">
        <v>1</v>
      </c>
      <c r="N245" s="144" t="s">
        <v>41</v>
      </c>
      <c r="P245" s="145">
        <f>O245*H245</f>
        <v>0</v>
      </c>
      <c r="Q245" s="145">
        <v>2.1000000000000001E-4</v>
      </c>
      <c r="R245" s="145">
        <f>Q245*H245</f>
        <v>1.2600000000000001E-3</v>
      </c>
      <c r="S245" s="145">
        <v>3.5000000000000001E-3</v>
      </c>
      <c r="T245" s="146">
        <f>S245*H245</f>
        <v>2.1000000000000001E-2</v>
      </c>
      <c r="AR245" s="147" t="s">
        <v>224</v>
      </c>
      <c r="AT245" s="147" t="s">
        <v>195</v>
      </c>
      <c r="AU245" s="147" t="s">
        <v>85</v>
      </c>
      <c r="AY245" s="17" t="s">
        <v>191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83</v>
      </c>
      <c r="BK245" s="148">
        <f>ROUND(I245*H245,2)</f>
        <v>0</v>
      </c>
      <c r="BL245" s="17" t="s">
        <v>224</v>
      </c>
      <c r="BM245" s="147" t="s">
        <v>2810</v>
      </c>
    </row>
    <row r="246" spans="2:65" s="1" customFormat="1">
      <c r="B246" s="32"/>
      <c r="D246" s="149" t="s">
        <v>203</v>
      </c>
      <c r="F246" s="150" t="s">
        <v>2811</v>
      </c>
      <c r="I246" s="151"/>
      <c r="L246" s="32"/>
      <c r="M246" s="152"/>
      <c r="T246" s="56"/>
      <c r="AT246" s="17" t="s">
        <v>203</v>
      </c>
      <c r="AU246" s="17" t="s">
        <v>85</v>
      </c>
    </row>
    <row r="247" spans="2:65" s="12" customFormat="1">
      <c r="B247" s="153"/>
      <c r="D247" s="154" t="s">
        <v>205</v>
      </c>
      <c r="E247" s="155" t="s">
        <v>1</v>
      </c>
      <c r="F247" s="156" t="s">
        <v>2693</v>
      </c>
      <c r="H247" s="155" t="s">
        <v>1</v>
      </c>
      <c r="I247" s="157"/>
      <c r="L247" s="153"/>
      <c r="M247" s="158"/>
      <c r="T247" s="159"/>
      <c r="AT247" s="155" t="s">
        <v>205</v>
      </c>
      <c r="AU247" s="155" t="s">
        <v>85</v>
      </c>
      <c r="AV247" s="12" t="s">
        <v>83</v>
      </c>
      <c r="AW247" s="12" t="s">
        <v>34</v>
      </c>
      <c r="AX247" s="12" t="s">
        <v>76</v>
      </c>
      <c r="AY247" s="155" t="s">
        <v>191</v>
      </c>
    </row>
    <row r="248" spans="2:65" s="13" customFormat="1">
      <c r="B248" s="160"/>
      <c r="D248" s="154" t="s">
        <v>205</v>
      </c>
      <c r="E248" s="161" t="s">
        <v>1</v>
      </c>
      <c r="F248" s="162" t="s">
        <v>236</v>
      </c>
      <c r="H248" s="163">
        <v>6</v>
      </c>
      <c r="I248" s="164"/>
      <c r="L248" s="160"/>
      <c r="M248" s="165"/>
      <c r="T248" s="166"/>
      <c r="AT248" s="161" t="s">
        <v>205</v>
      </c>
      <c r="AU248" s="161" t="s">
        <v>85</v>
      </c>
      <c r="AV248" s="13" t="s">
        <v>85</v>
      </c>
      <c r="AW248" s="13" t="s">
        <v>34</v>
      </c>
      <c r="AX248" s="13" t="s">
        <v>83</v>
      </c>
      <c r="AY248" s="161" t="s">
        <v>191</v>
      </c>
    </row>
    <row r="249" spans="2:65" s="1" customFormat="1" ht="26.45" customHeight="1">
      <c r="B249" s="32"/>
      <c r="C249" s="136" t="s">
        <v>400</v>
      </c>
      <c r="D249" s="136" t="s">
        <v>195</v>
      </c>
      <c r="E249" s="137" t="s">
        <v>2812</v>
      </c>
      <c r="F249" s="138" t="s">
        <v>2813</v>
      </c>
      <c r="G249" s="139" t="s">
        <v>378</v>
      </c>
      <c r="H249" s="140">
        <v>2</v>
      </c>
      <c r="I249" s="141"/>
      <c r="J249" s="142">
        <f>ROUND(I249*H249,2)</f>
        <v>0</v>
      </c>
      <c r="K249" s="138" t="s">
        <v>199</v>
      </c>
      <c r="L249" s="32"/>
      <c r="M249" s="143" t="s">
        <v>1</v>
      </c>
      <c r="N249" s="144" t="s">
        <v>41</v>
      </c>
      <c r="P249" s="145">
        <f>O249*H249</f>
        <v>0</v>
      </c>
      <c r="Q249" s="145">
        <v>9.0000000000000006E-5</v>
      </c>
      <c r="R249" s="145">
        <f>Q249*H249</f>
        <v>1.8000000000000001E-4</v>
      </c>
      <c r="S249" s="145">
        <v>1.5100000000000001E-3</v>
      </c>
      <c r="T249" s="146">
        <f>S249*H249</f>
        <v>3.0200000000000001E-3</v>
      </c>
      <c r="AR249" s="147" t="s">
        <v>224</v>
      </c>
      <c r="AT249" s="147" t="s">
        <v>195</v>
      </c>
      <c r="AU249" s="147" t="s">
        <v>85</v>
      </c>
      <c r="AY249" s="17" t="s">
        <v>191</v>
      </c>
      <c r="BE249" s="148">
        <f>IF(N249="základní",J249,0)</f>
        <v>0</v>
      </c>
      <c r="BF249" s="148">
        <f>IF(N249="snížená",J249,0)</f>
        <v>0</v>
      </c>
      <c r="BG249" s="148">
        <f>IF(N249="zákl. přenesená",J249,0)</f>
        <v>0</v>
      </c>
      <c r="BH249" s="148">
        <f>IF(N249="sníž. přenesená",J249,0)</f>
        <v>0</v>
      </c>
      <c r="BI249" s="148">
        <f>IF(N249="nulová",J249,0)</f>
        <v>0</v>
      </c>
      <c r="BJ249" s="17" t="s">
        <v>83</v>
      </c>
      <c r="BK249" s="148">
        <f>ROUND(I249*H249,2)</f>
        <v>0</v>
      </c>
      <c r="BL249" s="17" t="s">
        <v>224</v>
      </c>
      <c r="BM249" s="147" t="s">
        <v>2814</v>
      </c>
    </row>
    <row r="250" spans="2:65" s="1" customFormat="1">
      <c r="B250" s="32"/>
      <c r="D250" s="149" t="s">
        <v>203</v>
      </c>
      <c r="F250" s="150" t="s">
        <v>2815</v>
      </c>
      <c r="I250" s="151"/>
      <c r="L250" s="32"/>
      <c r="M250" s="152"/>
      <c r="T250" s="56"/>
      <c r="AT250" s="17" t="s">
        <v>203</v>
      </c>
      <c r="AU250" s="17" t="s">
        <v>85</v>
      </c>
    </row>
    <row r="251" spans="2:65" s="12" customFormat="1">
      <c r="B251" s="153"/>
      <c r="D251" s="154" t="s">
        <v>205</v>
      </c>
      <c r="E251" s="155" t="s">
        <v>1</v>
      </c>
      <c r="F251" s="156" t="s">
        <v>2693</v>
      </c>
      <c r="H251" s="155" t="s">
        <v>1</v>
      </c>
      <c r="I251" s="157"/>
      <c r="L251" s="153"/>
      <c r="M251" s="158"/>
      <c r="T251" s="159"/>
      <c r="AT251" s="155" t="s">
        <v>205</v>
      </c>
      <c r="AU251" s="155" t="s">
        <v>85</v>
      </c>
      <c r="AV251" s="12" t="s">
        <v>83</v>
      </c>
      <c r="AW251" s="12" t="s">
        <v>34</v>
      </c>
      <c r="AX251" s="12" t="s">
        <v>76</v>
      </c>
      <c r="AY251" s="155" t="s">
        <v>191</v>
      </c>
    </row>
    <row r="252" spans="2:65" s="13" customFormat="1">
      <c r="B252" s="160"/>
      <c r="D252" s="154" t="s">
        <v>205</v>
      </c>
      <c r="E252" s="161" t="s">
        <v>1</v>
      </c>
      <c r="F252" s="162" t="s">
        <v>85</v>
      </c>
      <c r="H252" s="163">
        <v>2</v>
      </c>
      <c r="I252" s="164"/>
      <c r="L252" s="160"/>
      <c r="M252" s="165"/>
      <c r="T252" s="166"/>
      <c r="AT252" s="161" t="s">
        <v>205</v>
      </c>
      <c r="AU252" s="161" t="s">
        <v>85</v>
      </c>
      <c r="AV252" s="13" t="s">
        <v>85</v>
      </c>
      <c r="AW252" s="13" t="s">
        <v>34</v>
      </c>
      <c r="AX252" s="13" t="s">
        <v>83</v>
      </c>
      <c r="AY252" s="161" t="s">
        <v>191</v>
      </c>
    </row>
    <row r="253" spans="2:65" s="1" customFormat="1" ht="26.45" customHeight="1">
      <c r="B253" s="32"/>
      <c r="C253" s="136" t="s">
        <v>407</v>
      </c>
      <c r="D253" s="136" t="s">
        <v>195</v>
      </c>
      <c r="E253" s="137" t="s">
        <v>2816</v>
      </c>
      <c r="F253" s="138" t="s">
        <v>2817</v>
      </c>
      <c r="G253" s="139" t="s">
        <v>378</v>
      </c>
      <c r="H253" s="140">
        <v>1</v>
      </c>
      <c r="I253" s="141"/>
      <c r="J253" s="142">
        <f>ROUND(I253*H253,2)</f>
        <v>0</v>
      </c>
      <c r="K253" s="138" t="s">
        <v>199</v>
      </c>
      <c r="L253" s="32"/>
      <c r="M253" s="143" t="s">
        <v>1</v>
      </c>
      <c r="N253" s="144" t="s">
        <v>41</v>
      </c>
      <c r="P253" s="145">
        <f>O253*H253</f>
        <v>0</v>
      </c>
      <c r="Q253" s="145">
        <v>1.2999999999999999E-4</v>
      </c>
      <c r="R253" s="145">
        <f>Q253*H253</f>
        <v>1.2999999999999999E-4</v>
      </c>
      <c r="S253" s="145">
        <v>3.98E-3</v>
      </c>
      <c r="T253" s="146">
        <f>S253*H253</f>
        <v>3.98E-3</v>
      </c>
      <c r="AR253" s="147" t="s">
        <v>224</v>
      </c>
      <c r="AT253" s="147" t="s">
        <v>195</v>
      </c>
      <c r="AU253" s="147" t="s">
        <v>85</v>
      </c>
      <c r="AY253" s="17" t="s">
        <v>191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83</v>
      </c>
      <c r="BK253" s="148">
        <f>ROUND(I253*H253,2)</f>
        <v>0</v>
      </c>
      <c r="BL253" s="17" t="s">
        <v>224</v>
      </c>
      <c r="BM253" s="147" t="s">
        <v>2818</v>
      </c>
    </row>
    <row r="254" spans="2:65" s="1" customFormat="1">
      <c r="B254" s="32"/>
      <c r="D254" s="149" t="s">
        <v>203</v>
      </c>
      <c r="F254" s="150" t="s">
        <v>2819</v>
      </c>
      <c r="I254" s="151"/>
      <c r="L254" s="32"/>
      <c r="M254" s="152"/>
      <c r="T254" s="56"/>
      <c r="AT254" s="17" t="s">
        <v>203</v>
      </c>
      <c r="AU254" s="17" t="s">
        <v>85</v>
      </c>
    </row>
    <row r="255" spans="2:65" s="12" customFormat="1">
      <c r="B255" s="153"/>
      <c r="D255" s="154" t="s">
        <v>205</v>
      </c>
      <c r="E255" s="155" t="s">
        <v>1</v>
      </c>
      <c r="F255" s="156" t="s">
        <v>2693</v>
      </c>
      <c r="H255" s="155" t="s">
        <v>1</v>
      </c>
      <c r="I255" s="157"/>
      <c r="L255" s="153"/>
      <c r="M255" s="158"/>
      <c r="T255" s="159"/>
      <c r="AT255" s="155" t="s">
        <v>205</v>
      </c>
      <c r="AU255" s="155" t="s">
        <v>85</v>
      </c>
      <c r="AV255" s="12" t="s">
        <v>83</v>
      </c>
      <c r="AW255" s="12" t="s">
        <v>34</v>
      </c>
      <c r="AX255" s="12" t="s">
        <v>76</v>
      </c>
      <c r="AY255" s="155" t="s">
        <v>191</v>
      </c>
    </row>
    <row r="256" spans="2:65" s="13" customFormat="1">
      <c r="B256" s="160"/>
      <c r="D256" s="154" t="s">
        <v>205</v>
      </c>
      <c r="E256" s="161" t="s">
        <v>1</v>
      </c>
      <c r="F256" s="162" t="s">
        <v>83</v>
      </c>
      <c r="H256" s="163">
        <v>1</v>
      </c>
      <c r="I256" s="164"/>
      <c r="L256" s="160"/>
      <c r="M256" s="165"/>
      <c r="T256" s="166"/>
      <c r="AT256" s="161" t="s">
        <v>205</v>
      </c>
      <c r="AU256" s="161" t="s">
        <v>85</v>
      </c>
      <c r="AV256" s="13" t="s">
        <v>85</v>
      </c>
      <c r="AW256" s="13" t="s">
        <v>34</v>
      </c>
      <c r="AX256" s="13" t="s">
        <v>83</v>
      </c>
      <c r="AY256" s="161" t="s">
        <v>191</v>
      </c>
    </row>
    <row r="257" spans="2:65" s="1" customFormat="1" ht="24" customHeight="1">
      <c r="B257" s="32"/>
      <c r="C257" s="136" t="s">
        <v>414</v>
      </c>
      <c r="D257" s="136" t="s">
        <v>195</v>
      </c>
      <c r="E257" s="137" t="s">
        <v>2820</v>
      </c>
      <c r="F257" s="138" t="s">
        <v>2821</v>
      </c>
      <c r="G257" s="139" t="s">
        <v>378</v>
      </c>
      <c r="H257" s="140">
        <v>1</v>
      </c>
      <c r="I257" s="141"/>
      <c r="J257" s="142">
        <f>ROUND(I257*H257,2)</f>
        <v>0</v>
      </c>
      <c r="K257" s="138" t="s">
        <v>199</v>
      </c>
      <c r="L257" s="32"/>
      <c r="M257" s="143" t="s">
        <v>1</v>
      </c>
      <c r="N257" s="144" t="s">
        <v>41</v>
      </c>
      <c r="P257" s="145">
        <f>O257*H257</f>
        <v>0</v>
      </c>
      <c r="Q257" s="145">
        <v>7.7999999999999999E-4</v>
      </c>
      <c r="R257" s="145">
        <f>Q257*H257</f>
        <v>7.7999999999999999E-4</v>
      </c>
      <c r="S257" s="145">
        <v>0</v>
      </c>
      <c r="T257" s="146">
        <f>S257*H257</f>
        <v>0</v>
      </c>
      <c r="AR257" s="147" t="s">
        <v>224</v>
      </c>
      <c r="AT257" s="147" t="s">
        <v>195</v>
      </c>
      <c r="AU257" s="147" t="s">
        <v>85</v>
      </c>
      <c r="AY257" s="17" t="s">
        <v>191</v>
      </c>
      <c r="BE257" s="148">
        <f>IF(N257="základní",J257,0)</f>
        <v>0</v>
      </c>
      <c r="BF257" s="148">
        <f>IF(N257="snížená",J257,0)</f>
        <v>0</v>
      </c>
      <c r="BG257" s="148">
        <f>IF(N257="zákl. přenesená",J257,0)</f>
        <v>0</v>
      </c>
      <c r="BH257" s="148">
        <f>IF(N257="sníž. přenesená",J257,0)</f>
        <v>0</v>
      </c>
      <c r="BI257" s="148">
        <f>IF(N257="nulová",J257,0)</f>
        <v>0</v>
      </c>
      <c r="BJ257" s="17" t="s">
        <v>83</v>
      </c>
      <c r="BK257" s="148">
        <f>ROUND(I257*H257,2)</f>
        <v>0</v>
      </c>
      <c r="BL257" s="17" t="s">
        <v>224</v>
      </c>
      <c r="BM257" s="147" t="s">
        <v>2822</v>
      </c>
    </row>
    <row r="258" spans="2:65" s="1" customFormat="1">
      <c r="B258" s="32"/>
      <c r="D258" s="149" t="s">
        <v>203</v>
      </c>
      <c r="F258" s="150" t="s">
        <v>2823</v>
      </c>
      <c r="I258" s="151"/>
      <c r="L258" s="32"/>
      <c r="M258" s="152"/>
      <c r="T258" s="56"/>
      <c r="AT258" s="17" t="s">
        <v>203</v>
      </c>
      <c r="AU258" s="17" t="s">
        <v>85</v>
      </c>
    </row>
    <row r="259" spans="2:65" s="12" customFormat="1">
      <c r="B259" s="153"/>
      <c r="D259" s="154" t="s">
        <v>205</v>
      </c>
      <c r="E259" s="155" t="s">
        <v>1</v>
      </c>
      <c r="F259" s="156" t="s">
        <v>2693</v>
      </c>
      <c r="H259" s="155" t="s">
        <v>1</v>
      </c>
      <c r="I259" s="157"/>
      <c r="L259" s="153"/>
      <c r="M259" s="158"/>
      <c r="T259" s="159"/>
      <c r="AT259" s="155" t="s">
        <v>205</v>
      </c>
      <c r="AU259" s="155" t="s">
        <v>85</v>
      </c>
      <c r="AV259" s="12" t="s">
        <v>83</v>
      </c>
      <c r="AW259" s="12" t="s">
        <v>34</v>
      </c>
      <c r="AX259" s="12" t="s">
        <v>76</v>
      </c>
      <c r="AY259" s="155" t="s">
        <v>191</v>
      </c>
    </row>
    <row r="260" spans="2:65" s="13" customFormat="1">
      <c r="B260" s="160"/>
      <c r="D260" s="154" t="s">
        <v>205</v>
      </c>
      <c r="E260" s="161" t="s">
        <v>1</v>
      </c>
      <c r="F260" s="162" t="s">
        <v>83</v>
      </c>
      <c r="H260" s="163">
        <v>1</v>
      </c>
      <c r="I260" s="164"/>
      <c r="L260" s="160"/>
      <c r="M260" s="165"/>
      <c r="T260" s="166"/>
      <c r="AT260" s="161" t="s">
        <v>205</v>
      </c>
      <c r="AU260" s="161" t="s">
        <v>85</v>
      </c>
      <c r="AV260" s="13" t="s">
        <v>85</v>
      </c>
      <c r="AW260" s="13" t="s">
        <v>34</v>
      </c>
      <c r="AX260" s="13" t="s">
        <v>83</v>
      </c>
      <c r="AY260" s="161" t="s">
        <v>191</v>
      </c>
    </row>
    <row r="261" spans="2:65" s="1" customFormat="1" ht="26.45" customHeight="1">
      <c r="B261" s="32"/>
      <c r="C261" s="136" t="s">
        <v>420</v>
      </c>
      <c r="D261" s="136" t="s">
        <v>195</v>
      </c>
      <c r="E261" s="137" t="s">
        <v>2824</v>
      </c>
      <c r="F261" s="138" t="s">
        <v>2825</v>
      </c>
      <c r="G261" s="139" t="s">
        <v>271</v>
      </c>
      <c r="H261" s="140">
        <v>0.08</v>
      </c>
      <c r="I261" s="141"/>
      <c r="J261" s="142">
        <f>ROUND(I261*H261,2)</f>
        <v>0</v>
      </c>
      <c r="K261" s="138" t="s">
        <v>1</v>
      </c>
      <c r="L261" s="32"/>
      <c r="M261" s="143" t="s">
        <v>1</v>
      </c>
      <c r="N261" s="144" t="s">
        <v>41</v>
      </c>
      <c r="P261" s="145">
        <f>O261*H261</f>
        <v>0</v>
      </c>
      <c r="Q261" s="145">
        <v>0</v>
      </c>
      <c r="R261" s="145">
        <f>Q261*H261</f>
        <v>0</v>
      </c>
      <c r="S261" s="145">
        <v>0</v>
      </c>
      <c r="T261" s="146">
        <f>S261*H261</f>
        <v>0</v>
      </c>
      <c r="AR261" s="147" t="s">
        <v>224</v>
      </c>
      <c r="AT261" s="147" t="s">
        <v>195</v>
      </c>
      <c r="AU261" s="147" t="s">
        <v>85</v>
      </c>
      <c r="AY261" s="17" t="s">
        <v>191</v>
      </c>
      <c r="BE261" s="148">
        <f>IF(N261="základní",J261,0)</f>
        <v>0</v>
      </c>
      <c r="BF261" s="148">
        <f>IF(N261="snížená",J261,0)</f>
        <v>0</v>
      </c>
      <c r="BG261" s="148">
        <f>IF(N261="zákl. přenesená",J261,0)</f>
        <v>0</v>
      </c>
      <c r="BH261" s="148">
        <f>IF(N261="sníž. přenesená",J261,0)</f>
        <v>0</v>
      </c>
      <c r="BI261" s="148">
        <f>IF(N261="nulová",J261,0)</f>
        <v>0</v>
      </c>
      <c r="BJ261" s="17" t="s">
        <v>83</v>
      </c>
      <c r="BK261" s="148">
        <f>ROUND(I261*H261,2)</f>
        <v>0</v>
      </c>
      <c r="BL261" s="17" t="s">
        <v>224</v>
      </c>
      <c r="BM261" s="147" t="s">
        <v>2826</v>
      </c>
    </row>
    <row r="262" spans="2:65" s="13" customFormat="1">
      <c r="B262" s="160"/>
      <c r="D262" s="154" t="s">
        <v>205</v>
      </c>
      <c r="E262" s="161" t="s">
        <v>1</v>
      </c>
      <c r="F262" s="162" t="s">
        <v>2827</v>
      </c>
      <c r="H262" s="163">
        <v>0.08</v>
      </c>
      <c r="I262" s="164"/>
      <c r="L262" s="160"/>
      <c r="M262" s="165"/>
      <c r="T262" s="166"/>
      <c r="AT262" s="161" t="s">
        <v>205</v>
      </c>
      <c r="AU262" s="161" t="s">
        <v>85</v>
      </c>
      <c r="AV262" s="13" t="s">
        <v>85</v>
      </c>
      <c r="AW262" s="13" t="s">
        <v>34</v>
      </c>
      <c r="AX262" s="13" t="s">
        <v>83</v>
      </c>
      <c r="AY262" s="161" t="s">
        <v>191</v>
      </c>
    </row>
    <row r="263" spans="2:65" s="1" customFormat="1" ht="24" customHeight="1">
      <c r="B263" s="32"/>
      <c r="C263" s="136" t="s">
        <v>426</v>
      </c>
      <c r="D263" s="136" t="s">
        <v>195</v>
      </c>
      <c r="E263" s="137" t="s">
        <v>2828</v>
      </c>
      <c r="F263" s="138" t="s">
        <v>2829</v>
      </c>
      <c r="G263" s="139" t="s">
        <v>378</v>
      </c>
      <c r="H263" s="140">
        <v>5</v>
      </c>
      <c r="I263" s="141"/>
      <c r="J263" s="142">
        <f>ROUND(I263*H263,2)</f>
        <v>0</v>
      </c>
      <c r="K263" s="138" t="s">
        <v>1</v>
      </c>
      <c r="L263" s="32"/>
      <c r="M263" s="143" t="s">
        <v>1</v>
      </c>
      <c r="N263" s="144" t="s">
        <v>41</v>
      </c>
      <c r="P263" s="145">
        <f>O263*H263</f>
        <v>0</v>
      </c>
      <c r="Q263" s="145">
        <v>3.0000000000000001E-5</v>
      </c>
      <c r="R263" s="145">
        <f>Q263*H263</f>
        <v>1.5000000000000001E-4</v>
      </c>
      <c r="S263" s="145">
        <v>0</v>
      </c>
      <c r="T263" s="146">
        <f>S263*H263</f>
        <v>0</v>
      </c>
      <c r="AR263" s="147" t="s">
        <v>224</v>
      </c>
      <c r="AT263" s="147" t="s">
        <v>195</v>
      </c>
      <c r="AU263" s="147" t="s">
        <v>85</v>
      </c>
      <c r="AY263" s="17" t="s">
        <v>191</v>
      </c>
      <c r="BE263" s="148">
        <f>IF(N263="základní",J263,0)</f>
        <v>0</v>
      </c>
      <c r="BF263" s="148">
        <f>IF(N263="snížená",J263,0)</f>
        <v>0</v>
      </c>
      <c r="BG263" s="148">
        <f>IF(N263="zákl. přenesená",J263,0)</f>
        <v>0</v>
      </c>
      <c r="BH263" s="148">
        <f>IF(N263="sníž. přenesená",J263,0)</f>
        <v>0</v>
      </c>
      <c r="BI263" s="148">
        <f>IF(N263="nulová",J263,0)</f>
        <v>0</v>
      </c>
      <c r="BJ263" s="17" t="s">
        <v>83</v>
      </c>
      <c r="BK263" s="148">
        <f>ROUND(I263*H263,2)</f>
        <v>0</v>
      </c>
      <c r="BL263" s="17" t="s">
        <v>224</v>
      </c>
      <c r="BM263" s="147" t="s">
        <v>2830</v>
      </c>
    </row>
    <row r="264" spans="2:65" s="12" customFormat="1">
      <c r="B264" s="153"/>
      <c r="D264" s="154" t="s">
        <v>205</v>
      </c>
      <c r="E264" s="155" t="s">
        <v>1</v>
      </c>
      <c r="F264" s="156" t="s">
        <v>2693</v>
      </c>
      <c r="H264" s="155" t="s">
        <v>1</v>
      </c>
      <c r="I264" s="157"/>
      <c r="L264" s="153"/>
      <c r="M264" s="158"/>
      <c r="T264" s="159"/>
      <c r="AT264" s="155" t="s">
        <v>205</v>
      </c>
      <c r="AU264" s="155" t="s">
        <v>85</v>
      </c>
      <c r="AV264" s="12" t="s">
        <v>83</v>
      </c>
      <c r="AW264" s="12" t="s">
        <v>34</v>
      </c>
      <c r="AX264" s="12" t="s">
        <v>76</v>
      </c>
      <c r="AY264" s="155" t="s">
        <v>191</v>
      </c>
    </row>
    <row r="265" spans="2:65" s="13" customFormat="1">
      <c r="B265" s="160"/>
      <c r="D265" s="154" t="s">
        <v>205</v>
      </c>
      <c r="E265" s="161" t="s">
        <v>1</v>
      </c>
      <c r="F265" s="162" t="s">
        <v>230</v>
      </c>
      <c r="H265" s="163">
        <v>5</v>
      </c>
      <c r="I265" s="164"/>
      <c r="L265" s="160"/>
      <c r="M265" s="165"/>
      <c r="T265" s="166"/>
      <c r="AT265" s="161" t="s">
        <v>205</v>
      </c>
      <c r="AU265" s="161" t="s">
        <v>85</v>
      </c>
      <c r="AV265" s="13" t="s">
        <v>85</v>
      </c>
      <c r="AW265" s="13" t="s">
        <v>34</v>
      </c>
      <c r="AX265" s="13" t="s">
        <v>83</v>
      </c>
      <c r="AY265" s="161" t="s">
        <v>191</v>
      </c>
    </row>
    <row r="266" spans="2:65" s="1" customFormat="1" ht="26.45" customHeight="1">
      <c r="B266" s="32"/>
      <c r="C266" s="181" t="s">
        <v>431</v>
      </c>
      <c r="D266" s="181" t="s">
        <v>388</v>
      </c>
      <c r="E266" s="182" t="s">
        <v>2831</v>
      </c>
      <c r="F266" s="183" t="s">
        <v>2832</v>
      </c>
      <c r="G266" s="184" t="s">
        <v>378</v>
      </c>
      <c r="H266" s="185">
        <v>5</v>
      </c>
      <c r="I266" s="186"/>
      <c r="J266" s="187">
        <f>ROUND(I266*H266,2)</f>
        <v>0</v>
      </c>
      <c r="K266" s="183" t="s">
        <v>1</v>
      </c>
      <c r="L266" s="188"/>
      <c r="M266" s="189" t="s">
        <v>1</v>
      </c>
      <c r="N266" s="190" t="s">
        <v>41</v>
      </c>
      <c r="P266" s="145">
        <f>O266*H266</f>
        <v>0</v>
      </c>
      <c r="Q266" s="145">
        <v>1.7000000000000001E-4</v>
      </c>
      <c r="R266" s="145">
        <f>Q266*H266</f>
        <v>8.5000000000000006E-4</v>
      </c>
      <c r="S266" s="145">
        <v>0</v>
      </c>
      <c r="T266" s="146">
        <f>S266*H266</f>
        <v>0</v>
      </c>
      <c r="AR266" s="147" t="s">
        <v>414</v>
      </c>
      <c r="AT266" s="147" t="s">
        <v>388</v>
      </c>
      <c r="AU266" s="147" t="s">
        <v>85</v>
      </c>
      <c r="AY266" s="17" t="s">
        <v>191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83</v>
      </c>
      <c r="BK266" s="148">
        <f>ROUND(I266*H266,2)</f>
        <v>0</v>
      </c>
      <c r="BL266" s="17" t="s">
        <v>224</v>
      </c>
      <c r="BM266" s="147" t="s">
        <v>2833</v>
      </c>
    </row>
    <row r="267" spans="2:65" s="12" customFormat="1">
      <c r="B267" s="153"/>
      <c r="D267" s="154" t="s">
        <v>205</v>
      </c>
      <c r="E267" s="155" t="s">
        <v>1</v>
      </c>
      <c r="F267" s="156" t="s">
        <v>2693</v>
      </c>
      <c r="H267" s="155" t="s">
        <v>1</v>
      </c>
      <c r="I267" s="157"/>
      <c r="L267" s="153"/>
      <c r="M267" s="158"/>
      <c r="T267" s="159"/>
      <c r="AT267" s="155" t="s">
        <v>205</v>
      </c>
      <c r="AU267" s="155" t="s">
        <v>85</v>
      </c>
      <c r="AV267" s="12" t="s">
        <v>83</v>
      </c>
      <c r="AW267" s="12" t="s">
        <v>34</v>
      </c>
      <c r="AX267" s="12" t="s">
        <v>76</v>
      </c>
      <c r="AY267" s="155" t="s">
        <v>191</v>
      </c>
    </row>
    <row r="268" spans="2:65" s="13" customFormat="1">
      <c r="B268" s="160"/>
      <c r="D268" s="154" t="s">
        <v>205</v>
      </c>
      <c r="E268" s="161" t="s">
        <v>1</v>
      </c>
      <c r="F268" s="162" t="s">
        <v>230</v>
      </c>
      <c r="H268" s="163">
        <v>5</v>
      </c>
      <c r="I268" s="164"/>
      <c r="L268" s="160"/>
      <c r="M268" s="165"/>
      <c r="T268" s="166"/>
      <c r="AT268" s="161" t="s">
        <v>205</v>
      </c>
      <c r="AU268" s="161" t="s">
        <v>85</v>
      </c>
      <c r="AV268" s="13" t="s">
        <v>85</v>
      </c>
      <c r="AW268" s="13" t="s">
        <v>34</v>
      </c>
      <c r="AX268" s="13" t="s">
        <v>83</v>
      </c>
      <c r="AY268" s="161" t="s">
        <v>191</v>
      </c>
    </row>
    <row r="269" spans="2:65" s="1" customFormat="1" ht="26.45" customHeight="1">
      <c r="B269" s="32"/>
      <c r="C269" s="136" t="s">
        <v>439</v>
      </c>
      <c r="D269" s="136" t="s">
        <v>195</v>
      </c>
      <c r="E269" s="137" t="s">
        <v>2834</v>
      </c>
      <c r="F269" s="138" t="s">
        <v>2835</v>
      </c>
      <c r="G269" s="139" t="s">
        <v>378</v>
      </c>
      <c r="H269" s="140">
        <v>2</v>
      </c>
      <c r="I269" s="141"/>
      <c r="J269" s="142">
        <f>ROUND(I269*H269,2)</f>
        <v>0</v>
      </c>
      <c r="K269" s="138" t="s">
        <v>1</v>
      </c>
      <c r="L269" s="32"/>
      <c r="M269" s="143" t="s">
        <v>1</v>
      </c>
      <c r="N269" s="144" t="s">
        <v>41</v>
      </c>
      <c r="P269" s="145">
        <f>O269*H269</f>
        <v>0</v>
      </c>
      <c r="Q269" s="145">
        <v>8.0000000000000007E-5</v>
      </c>
      <c r="R269" s="145">
        <f>Q269*H269</f>
        <v>1.6000000000000001E-4</v>
      </c>
      <c r="S269" s="145">
        <v>0</v>
      </c>
      <c r="T269" s="146">
        <f>S269*H269</f>
        <v>0</v>
      </c>
      <c r="AR269" s="147" t="s">
        <v>224</v>
      </c>
      <c r="AT269" s="147" t="s">
        <v>195</v>
      </c>
      <c r="AU269" s="147" t="s">
        <v>85</v>
      </c>
      <c r="AY269" s="17" t="s">
        <v>191</v>
      </c>
      <c r="BE269" s="148">
        <f>IF(N269="základní",J269,0)</f>
        <v>0</v>
      </c>
      <c r="BF269" s="148">
        <f>IF(N269="snížená",J269,0)</f>
        <v>0</v>
      </c>
      <c r="BG269" s="148">
        <f>IF(N269="zákl. přenesená",J269,0)</f>
        <v>0</v>
      </c>
      <c r="BH269" s="148">
        <f>IF(N269="sníž. přenesená",J269,0)</f>
        <v>0</v>
      </c>
      <c r="BI269" s="148">
        <f>IF(N269="nulová",J269,0)</f>
        <v>0</v>
      </c>
      <c r="BJ269" s="17" t="s">
        <v>83</v>
      </c>
      <c r="BK269" s="148">
        <f>ROUND(I269*H269,2)</f>
        <v>0</v>
      </c>
      <c r="BL269" s="17" t="s">
        <v>224</v>
      </c>
      <c r="BM269" s="147" t="s">
        <v>2836</v>
      </c>
    </row>
    <row r="270" spans="2:65" s="12" customFormat="1">
      <c r="B270" s="153"/>
      <c r="D270" s="154" t="s">
        <v>205</v>
      </c>
      <c r="E270" s="155" t="s">
        <v>1</v>
      </c>
      <c r="F270" s="156" t="s">
        <v>2693</v>
      </c>
      <c r="H270" s="155" t="s">
        <v>1</v>
      </c>
      <c r="I270" s="157"/>
      <c r="L270" s="153"/>
      <c r="M270" s="158"/>
      <c r="T270" s="159"/>
      <c r="AT270" s="155" t="s">
        <v>205</v>
      </c>
      <c r="AU270" s="155" t="s">
        <v>85</v>
      </c>
      <c r="AV270" s="12" t="s">
        <v>83</v>
      </c>
      <c r="AW270" s="12" t="s">
        <v>34</v>
      </c>
      <c r="AX270" s="12" t="s">
        <v>76</v>
      </c>
      <c r="AY270" s="155" t="s">
        <v>191</v>
      </c>
    </row>
    <row r="271" spans="2:65" s="13" customFormat="1">
      <c r="B271" s="160"/>
      <c r="D271" s="154" t="s">
        <v>205</v>
      </c>
      <c r="E271" s="161" t="s">
        <v>1</v>
      </c>
      <c r="F271" s="162" t="s">
        <v>85</v>
      </c>
      <c r="H271" s="163">
        <v>2</v>
      </c>
      <c r="I271" s="164"/>
      <c r="L271" s="160"/>
      <c r="M271" s="165"/>
      <c r="T271" s="166"/>
      <c r="AT271" s="161" t="s">
        <v>205</v>
      </c>
      <c r="AU271" s="161" t="s">
        <v>85</v>
      </c>
      <c r="AV271" s="13" t="s">
        <v>85</v>
      </c>
      <c r="AW271" s="13" t="s">
        <v>34</v>
      </c>
      <c r="AX271" s="13" t="s">
        <v>83</v>
      </c>
      <c r="AY271" s="161" t="s">
        <v>191</v>
      </c>
    </row>
    <row r="272" spans="2:65" s="1" customFormat="1" ht="26.45" customHeight="1">
      <c r="B272" s="32"/>
      <c r="C272" s="136" t="s">
        <v>444</v>
      </c>
      <c r="D272" s="136" t="s">
        <v>195</v>
      </c>
      <c r="E272" s="137" t="s">
        <v>2837</v>
      </c>
      <c r="F272" s="138" t="s">
        <v>2838</v>
      </c>
      <c r="G272" s="139" t="s">
        <v>378</v>
      </c>
      <c r="H272" s="140">
        <v>1</v>
      </c>
      <c r="I272" s="141"/>
      <c r="J272" s="142">
        <f>ROUND(I272*H272,2)</f>
        <v>0</v>
      </c>
      <c r="K272" s="138" t="s">
        <v>1</v>
      </c>
      <c r="L272" s="32"/>
      <c r="M272" s="143" t="s">
        <v>1</v>
      </c>
      <c r="N272" s="144" t="s">
        <v>41</v>
      </c>
      <c r="P272" s="145">
        <f>O272*H272</f>
        <v>0</v>
      </c>
      <c r="Q272" s="145">
        <v>2.1000000000000001E-4</v>
      </c>
      <c r="R272" s="145">
        <f>Q272*H272</f>
        <v>2.1000000000000001E-4</v>
      </c>
      <c r="S272" s="145">
        <v>0</v>
      </c>
      <c r="T272" s="146">
        <f>S272*H272</f>
        <v>0</v>
      </c>
      <c r="AR272" s="147" t="s">
        <v>224</v>
      </c>
      <c r="AT272" s="147" t="s">
        <v>195</v>
      </c>
      <c r="AU272" s="147" t="s">
        <v>85</v>
      </c>
      <c r="AY272" s="17" t="s">
        <v>191</v>
      </c>
      <c r="BE272" s="148">
        <f>IF(N272="základní",J272,0)</f>
        <v>0</v>
      </c>
      <c r="BF272" s="148">
        <f>IF(N272="snížená",J272,0)</f>
        <v>0</v>
      </c>
      <c r="BG272" s="148">
        <f>IF(N272="zákl. přenesená",J272,0)</f>
        <v>0</v>
      </c>
      <c r="BH272" s="148">
        <f>IF(N272="sníž. přenesená",J272,0)</f>
        <v>0</v>
      </c>
      <c r="BI272" s="148">
        <f>IF(N272="nulová",J272,0)</f>
        <v>0</v>
      </c>
      <c r="BJ272" s="17" t="s">
        <v>83</v>
      </c>
      <c r="BK272" s="148">
        <f>ROUND(I272*H272,2)</f>
        <v>0</v>
      </c>
      <c r="BL272" s="17" t="s">
        <v>224</v>
      </c>
      <c r="BM272" s="147" t="s">
        <v>2839</v>
      </c>
    </row>
    <row r="273" spans="2:65" s="12" customFormat="1">
      <c r="B273" s="153"/>
      <c r="D273" s="154" t="s">
        <v>205</v>
      </c>
      <c r="E273" s="155" t="s">
        <v>1</v>
      </c>
      <c r="F273" s="156" t="s">
        <v>2693</v>
      </c>
      <c r="H273" s="155" t="s">
        <v>1</v>
      </c>
      <c r="I273" s="157"/>
      <c r="L273" s="153"/>
      <c r="M273" s="158"/>
      <c r="T273" s="159"/>
      <c r="AT273" s="155" t="s">
        <v>205</v>
      </c>
      <c r="AU273" s="155" t="s">
        <v>85</v>
      </c>
      <c r="AV273" s="12" t="s">
        <v>83</v>
      </c>
      <c r="AW273" s="12" t="s">
        <v>34</v>
      </c>
      <c r="AX273" s="12" t="s">
        <v>76</v>
      </c>
      <c r="AY273" s="155" t="s">
        <v>191</v>
      </c>
    </row>
    <row r="274" spans="2:65" s="13" customFormat="1">
      <c r="B274" s="160"/>
      <c r="D274" s="154" t="s">
        <v>205</v>
      </c>
      <c r="E274" s="161" t="s">
        <v>1</v>
      </c>
      <c r="F274" s="162" t="s">
        <v>83</v>
      </c>
      <c r="H274" s="163">
        <v>1</v>
      </c>
      <c r="I274" s="164"/>
      <c r="L274" s="160"/>
      <c r="M274" s="165"/>
      <c r="T274" s="166"/>
      <c r="AT274" s="161" t="s">
        <v>205</v>
      </c>
      <c r="AU274" s="161" t="s">
        <v>85</v>
      </c>
      <c r="AV274" s="13" t="s">
        <v>85</v>
      </c>
      <c r="AW274" s="13" t="s">
        <v>34</v>
      </c>
      <c r="AX274" s="13" t="s">
        <v>83</v>
      </c>
      <c r="AY274" s="161" t="s">
        <v>191</v>
      </c>
    </row>
    <row r="275" spans="2:65" s="1" customFormat="1" ht="16.5" customHeight="1">
      <c r="B275" s="32"/>
      <c r="C275" s="136" t="s">
        <v>451</v>
      </c>
      <c r="D275" s="136" t="s">
        <v>195</v>
      </c>
      <c r="E275" s="137" t="s">
        <v>2840</v>
      </c>
      <c r="F275" s="138" t="s">
        <v>2841</v>
      </c>
      <c r="G275" s="139" t="s">
        <v>378</v>
      </c>
      <c r="H275" s="140">
        <v>4</v>
      </c>
      <c r="I275" s="141"/>
      <c r="J275" s="142">
        <f>ROUND(I275*H275,2)</f>
        <v>0</v>
      </c>
      <c r="K275" s="138" t="s">
        <v>1</v>
      </c>
      <c r="L275" s="32"/>
      <c r="M275" s="143" t="s">
        <v>1</v>
      </c>
      <c r="N275" s="144" t="s">
        <v>41</v>
      </c>
      <c r="P275" s="145">
        <f>O275*H275</f>
        <v>0</v>
      </c>
      <c r="Q275" s="145">
        <v>8.0000000000000007E-5</v>
      </c>
      <c r="R275" s="145">
        <f>Q275*H275</f>
        <v>3.2000000000000003E-4</v>
      </c>
      <c r="S275" s="145">
        <v>0</v>
      </c>
      <c r="T275" s="146">
        <f>S275*H275</f>
        <v>0</v>
      </c>
      <c r="AR275" s="147" t="s">
        <v>224</v>
      </c>
      <c r="AT275" s="147" t="s">
        <v>195</v>
      </c>
      <c r="AU275" s="147" t="s">
        <v>85</v>
      </c>
      <c r="AY275" s="17" t="s">
        <v>191</v>
      </c>
      <c r="BE275" s="148">
        <f>IF(N275="základní",J275,0)</f>
        <v>0</v>
      </c>
      <c r="BF275" s="148">
        <f>IF(N275="snížená",J275,0)</f>
        <v>0</v>
      </c>
      <c r="BG275" s="148">
        <f>IF(N275="zákl. přenesená",J275,0)</f>
        <v>0</v>
      </c>
      <c r="BH275" s="148">
        <f>IF(N275="sníž. přenesená",J275,0)</f>
        <v>0</v>
      </c>
      <c r="BI275" s="148">
        <f>IF(N275="nulová",J275,0)</f>
        <v>0</v>
      </c>
      <c r="BJ275" s="17" t="s">
        <v>83</v>
      </c>
      <c r="BK275" s="148">
        <f>ROUND(I275*H275,2)</f>
        <v>0</v>
      </c>
      <c r="BL275" s="17" t="s">
        <v>224</v>
      </c>
      <c r="BM275" s="147" t="s">
        <v>2842</v>
      </c>
    </row>
    <row r="276" spans="2:65" s="12" customFormat="1">
      <c r="B276" s="153"/>
      <c r="D276" s="154" t="s">
        <v>205</v>
      </c>
      <c r="E276" s="155" t="s">
        <v>1</v>
      </c>
      <c r="F276" s="156" t="s">
        <v>2693</v>
      </c>
      <c r="H276" s="155" t="s">
        <v>1</v>
      </c>
      <c r="I276" s="157"/>
      <c r="L276" s="153"/>
      <c r="M276" s="158"/>
      <c r="T276" s="159"/>
      <c r="AT276" s="155" t="s">
        <v>205</v>
      </c>
      <c r="AU276" s="155" t="s">
        <v>85</v>
      </c>
      <c r="AV276" s="12" t="s">
        <v>83</v>
      </c>
      <c r="AW276" s="12" t="s">
        <v>34</v>
      </c>
      <c r="AX276" s="12" t="s">
        <v>76</v>
      </c>
      <c r="AY276" s="155" t="s">
        <v>191</v>
      </c>
    </row>
    <row r="277" spans="2:65" s="13" customFormat="1">
      <c r="B277" s="160"/>
      <c r="D277" s="154" t="s">
        <v>205</v>
      </c>
      <c r="E277" s="161" t="s">
        <v>1</v>
      </c>
      <c r="F277" s="162" t="s">
        <v>200</v>
      </c>
      <c r="H277" s="163">
        <v>4</v>
      </c>
      <c r="I277" s="164"/>
      <c r="L277" s="160"/>
      <c r="M277" s="165"/>
      <c r="T277" s="166"/>
      <c r="AT277" s="161" t="s">
        <v>205</v>
      </c>
      <c r="AU277" s="161" t="s">
        <v>85</v>
      </c>
      <c r="AV277" s="13" t="s">
        <v>85</v>
      </c>
      <c r="AW277" s="13" t="s">
        <v>34</v>
      </c>
      <c r="AX277" s="13" t="s">
        <v>83</v>
      </c>
      <c r="AY277" s="161" t="s">
        <v>191</v>
      </c>
    </row>
    <row r="278" spans="2:65" s="1" customFormat="1" ht="36" customHeight="1">
      <c r="B278" s="32"/>
      <c r="C278" s="181" t="s">
        <v>457</v>
      </c>
      <c r="D278" s="181" t="s">
        <v>388</v>
      </c>
      <c r="E278" s="182" t="s">
        <v>2843</v>
      </c>
      <c r="F278" s="183" t="s">
        <v>2844</v>
      </c>
      <c r="G278" s="184" t="s">
        <v>378</v>
      </c>
      <c r="H278" s="185">
        <v>4</v>
      </c>
      <c r="I278" s="186"/>
      <c r="J278" s="187">
        <f>ROUND(I278*H278,2)</f>
        <v>0</v>
      </c>
      <c r="K278" s="183" t="s">
        <v>1</v>
      </c>
      <c r="L278" s="188"/>
      <c r="M278" s="189" t="s">
        <v>1</v>
      </c>
      <c r="N278" s="190" t="s">
        <v>41</v>
      </c>
      <c r="P278" s="145">
        <f>O278*H278</f>
        <v>0</v>
      </c>
      <c r="Q278" s="145">
        <v>2.9999999999999997E-4</v>
      </c>
      <c r="R278" s="145">
        <f>Q278*H278</f>
        <v>1.1999999999999999E-3</v>
      </c>
      <c r="S278" s="145">
        <v>0</v>
      </c>
      <c r="T278" s="146">
        <f>S278*H278</f>
        <v>0</v>
      </c>
      <c r="AR278" s="147" t="s">
        <v>253</v>
      </c>
      <c r="AT278" s="147" t="s">
        <v>388</v>
      </c>
      <c r="AU278" s="147" t="s">
        <v>85</v>
      </c>
      <c r="AY278" s="17" t="s">
        <v>191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83</v>
      </c>
      <c r="BK278" s="148">
        <f>ROUND(I278*H278,2)</f>
        <v>0</v>
      </c>
      <c r="BL278" s="17" t="s">
        <v>200</v>
      </c>
      <c r="BM278" s="147" t="s">
        <v>2845</v>
      </c>
    </row>
    <row r="279" spans="2:65" s="12" customFormat="1">
      <c r="B279" s="153"/>
      <c r="D279" s="154" t="s">
        <v>205</v>
      </c>
      <c r="E279" s="155" t="s">
        <v>1</v>
      </c>
      <c r="F279" s="156" t="s">
        <v>2693</v>
      </c>
      <c r="H279" s="155" t="s">
        <v>1</v>
      </c>
      <c r="I279" s="157"/>
      <c r="L279" s="153"/>
      <c r="M279" s="158"/>
      <c r="T279" s="159"/>
      <c r="AT279" s="155" t="s">
        <v>205</v>
      </c>
      <c r="AU279" s="155" t="s">
        <v>85</v>
      </c>
      <c r="AV279" s="12" t="s">
        <v>83</v>
      </c>
      <c r="AW279" s="12" t="s">
        <v>34</v>
      </c>
      <c r="AX279" s="12" t="s">
        <v>76</v>
      </c>
      <c r="AY279" s="155" t="s">
        <v>191</v>
      </c>
    </row>
    <row r="280" spans="2:65" s="13" customFormat="1">
      <c r="B280" s="160"/>
      <c r="D280" s="154" t="s">
        <v>205</v>
      </c>
      <c r="E280" s="161" t="s">
        <v>1</v>
      </c>
      <c r="F280" s="162" t="s">
        <v>200</v>
      </c>
      <c r="H280" s="163">
        <v>4</v>
      </c>
      <c r="I280" s="164"/>
      <c r="L280" s="160"/>
      <c r="M280" s="165"/>
      <c r="T280" s="166"/>
      <c r="AT280" s="161" t="s">
        <v>205</v>
      </c>
      <c r="AU280" s="161" t="s">
        <v>85</v>
      </c>
      <c r="AV280" s="13" t="s">
        <v>85</v>
      </c>
      <c r="AW280" s="13" t="s">
        <v>34</v>
      </c>
      <c r="AX280" s="13" t="s">
        <v>76</v>
      </c>
      <c r="AY280" s="161" t="s">
        <v>191</v>
      </c>
    </row>
    <row r="281" spans="2:65" s="1" customFormat="1" ht="26.45" customHeight="1">
      <c r="B281" s="32"/>
      <c r="C281" s="136" t="s">
        <v>465</v>
      </c>
      <c r="D281" s="136" t="s">
        <v>195</v>
      </c>
      <c r="E281" s="137" t="s">
        <v>2846</v>
      </c>
      <c r="F281" s="138" t="s">
        <v>2847</v>
      </c>
      <c r="G281" s="139" t="s">
        <v>378</v>
      </c>
      <c r="H281" s="140">
        <v>4</v>
      </c>
      <c r="I281" s="141"/>
      <c r="J281" s="142">
        <f>ROUND(I281*H281,2)</f>
        <v>0</v>
      </c>
      <c r="K281" s="138" t="s">
        <v>199</v>
      </c>
      <c r="L281" s="32"/>
      <c r="M281" s="143" t="s">
        <v>1</v>
      </c>
      <c r="N281" s="144" t="s">
        <v>41</v>
      </c>
      <c r="P281" s="145">
        <f>O281*H281</f>
        <v>0</v>
      </c>
      <c r="Q281" s="145">
        <v>2.4000000000000001E-4</v>
      </c>
      <c r="R281" s="145">
        <f>Q281*H281</f>
        <v>9.6000000000000002E-4</v>
      </c>
      <c r="S281" s="145">
        <v>0</v>
      </c>
      <c r="T281" s="146">
        <f>S281*H281</f>
        <v>0</v>
      </c>
      <c r="AR281" s="147" t="s">
        <v>224</v>
      </c>
      <c r="AT281" s="147" t="s">
        <v>195</v>
      </c>
      <c r="AU281" s="147" t="s">
        <v>85</v>
      </c>
      <c r="AY281" s="17" t="s">
        <v>191</v>
      </c>
      <c r="BE281" s="148">
        <f>IF(N281="základní",J281,0)</f>
        <v>0</v>
      </c>
      <c r="BF281" s="148">
        <f>IF(N281="snížená",J281,0)</f>
        <v>0</v>
      </c>
      <c r="BG281" s="148">
        <f>IF(N281="zákl. přenesená",J281,0)</f>
        <v>0</v>
      </c>
      <c r="BH281" s="148">
        <f>IF(N281="sníž. přenesená",J281,0)</f>
        <v>0</v>
      </c>
      <c r="BI281" s="148">
        <f>IF(N281="nulová",J281,0)</f>
        <v>0</v>
      </c>
      <c r="BJ281" s="17" t="s">
        <v>83</v>
      </c>
      <c r="BK281" s="148">
        <f>ROUND(I281*H281,2)</f>
        <v>0</v>
      </c>
      <c r="BL281" s="17" t="s">
        <v>224</v>
      </c>
      <c r="BM281" s="147" t="s">
        <v>2848</v>
      </c>
    </row>
    <row r="282" spans="2:65" s="1" customFormat="1">
      <c r="B282" s="32"/>
      <c r="D282" s="149" t="s">
        <v>203</v>
      </c>
      <c r="F282" s="150" t="s">
        <v>2849</v>
      </c>
      <c r="I282" s="151"/>
      <c r="L282" s="32"/>
      <c r="M282" s="152"/>
      <c r="T282" s="56"/>
      <c r="AT282" s="17" t="s">
        <v>203</v>
      </c>
      <c r="AU282" s="17" t="s">
        <v>85</v>
      </c>
    </row>
    <row r="283" spans="2:65" s="12" customFormat="1">
      <c r="B283" s="153"/>
      <c r="D283" s="154" t="s">
        <v>205</v>
      </c>
      <c r="E283" s="155" t="s">
        <v>1</v>
      </c>
      <c r="F283" s="156" t="s">
        <v>2693</v>
      </c>
      <c r="H283" s="155" t="s">
        <v>1</v>
      </c>
      <c r="I283" s="157"/>
      <c r="L283" s="153"/>
      <c r="M283" s="158"/>
      <c r="T283" s="159"/>
      <c r="AT283" s="155" t="s">
        <v>205</v>
      </c>
      <c r="AU283" s="155" t="s">
        <v>85</v>
      </c>
      <c r="AV283" s="12" t="s">
        <v>83</v>
      </c>
      <c r="AW283" s="12" t="s">
        <v>34</v>
      </c>
      <c r="AX283" s="12" t="s">
        <v>76</v>
      </c>
      <c r="AY283" s="155" t="s">
        <v>191</v>
      </c>
    </row>
    <row r="284" spans="2:65" s="13" customFormat="1">
      <c r="B284" s="160"/>
      <c r="D284" s="154" t="s">
        <v>205</v>
      </c>
      <c r="E284" s="161" t="s">
        <v>1</v>
      </c>
      <c r="F284" s="162" t="s">
        <v>2850</v>
      </c>
      <c r="H284" s="163">
        <v>4</v>
      </c>
      <c r="I284" s="164"/>
      <c r="L284" s="160"/>
      <c r="M284" s="165"/>
      <c r="T284" s="166"/>
      <c r="AT284" s="161" t="s">
        <v>205</v>
      </c>
      <c r="AU284" s="161" t="s">
        <v>85</v>
      </c>
      <c r="AV284" s="13" t="s">
        <v>85</v>
      </c>
      <c r="AW284" s="13" t="s">
        <v>34</v>
      </c>
      <c r="AX284" s="13" t="s">
        <v>83</v>
      </c>
      <c r="AY284" s="161" t="s">
        <v>191</v>
      </c>
    </row>
    <row r="285" spans="2:65" s="1" customFormat="1" ht="16.5" customHeight="1">
      <c r="B285" s="32"/>
      <c r="C285" s="136" t="s">
        <v>474</v>
      </c>
      <c r="D285" s="136" t="s">
        <v>195</v>
      </c>
      <c r="E285" s="137" t="s">
        <v>2851</v>
      </c>
      <c r="F285" s="138" t="s">
        <v>2852</v>
      </c>
      <c r="G285" s="139" t="s">
        <v>378</v>
      </c>
      <c r="H285" s="140">
        <v>3</v>
      </c>
      <c r="I285" s="141"/>
      <c r="J285" s="142">
        <f>ROUND(I285*H285,2)</f>
        <v>0</v>
      </c>
      <c r="K285" s="138" t="s">
        <v>199</v>
      </c>
      <c r="L285" s="32"/>
      <c r="M285" s="143" t="s">
        <v>1</v>
      </c>
      <c r="N285" s="144" t="s">
        <v>41</v>
      </c>
      <c r="P285" s="145">
        <f>O285*H285</f>
        <v>0</v>
      </c>
      <c r="Q285" s="145">
        <v>8.0000000000000007E-5</v>
      </c>
      <c r="R285" s="145">
        <f>Q285*H285</f>
        <v>2.4000000000000003E-4</v>
      </c>
      <c r="S285" s="145">
        <v>0</v>
      </c>
      <c r="T285" s="146">
        <f>S285*H285</f>
        <v>0</v>
      </c>
      <c r="AR285" s="147" t="s">
        <v>224</v>
      </c>
      <c r="AT285" s="147" t="s">
        <v>195</v>
      </c>
      <c r="AU285" s="147" t="s">
        <v>85</v>
      </c>
      <c r="AY285" s="17" t="s">
        <v>191</v>
      </c>
      <c r="BE285" s="148">
        <f>IF(N285="základní",J285,0)</f>
        <v>0</v>
      </c>
      <c r="BF285" s="148">
        <f>IF(N285="snížená",J285,0)</f>
        <v>0</v>
      </c>
      <c r="BG285" s="148">
        <f>IF(N285="zákl. přenesená",J285,0)</f>
        <v>0</v>
      </c>
      <c r="BH285" s="148">
        <f>IF(N285="sníž. přenesená",J285,0)</f>
        <v>0</v>
      </c>
      <c r="BI285" s="148">
        <f>IF(N285="nulová",J285,0)</f>
        <v>0</v>
      </c>
      <c r="BJ285" s="17" t="s">
        <v>83</v>
      </c>
      <c r="BK285" s="148">
        <f>ROUND(I285*H285,2)</f>
        <v>0</v>
      </c>
      <c r="BL285" s="17" t="s">
        <v>224</v>
      </c>
      <c r="BM285" s="147" t="s">
        <v>2853</v>
      </c>
    </row>
    <row r="286" spans="2:65" s="1" customFormat="1">
      <c r="B286" s="32"/>
      <c r="D286" s="149" t="s">
        <v>203</v>
      </c>
      <c r="F286" s="150" t="s">
        <v>2854</v>
      </c>
      <c r="I286" s="151"/>
      <c r="L286" s="32"/>
      <c r="M286" s="152"/>
      <c r="T286" s="56"/>
      <c r="AT286" s="17" t="s">
        <v>203</v>
      </c>
      <c r="AU286" s="17" t="s">
        <v>85</v>
      </c>
    </row>
    <row r="287" spans="2:65" s="12" customFormat="1">
      <c r="B287" s="153"/>
      <c r="D287" s="154" t="s">
        <v>205</v>
      </c>
      <c r="E287" s="155" t="s">
        <v>1</v>
      </c>
      <c r="F287" s="156" t="s">
        <v>2693</v>
      </c>
      <c r="H287" s="155" t="s">
        <v>1</v>
      </c>
      <c r="I287" s="157"/>
      <c r="L287" s="153"/>
      <c r="M287" s="158"/>
      <c r="T287" s="159"/>
      <c r="AT287" s="155" t="s">
        <v>205</v>
      </c>
      <c r="AU287" s="155" t="s">
        <v>85</v>
      </c>
      <c r="AV287" s="12" t="s">
        <v>83</v>
      </c>
      <c r="AW287" s="12" t="s">
        <v>34</v>
      </c>
      <c r="AX287" s="12" t="s">
        <v>76</v>
      </c>
      <c r="AY287" s="155" t="s">
        <v>191</v>
      </c>
    </row>
    <row r="288" spans="2:65" s="13" customFormat="1">
      <c r="B288" s="160"/>
      <c r="D288" s="154" t="s">
        <v>205</v>
      </c>
      <c r="E288" s="161" t="s">
        <v>1</v>
      </c>
      <c r="F288" s="162" t="s">
        <v>2855</v>
      </c>
      <c r="H288" s="163">
        <v>3</v>
      </c>
      <c r="I288" s="164"/>
      <c r="L288" s="160"/>
      <c r="M288" s="165"/>
      <c r="T288" s="166"/>
      <c r="AT288" s="161" t="s">
        <v>205</v>
      </c>
      <c r="AU288" s="161" t="s">
        <v>85</v>
      </c>
      <c r="AV288" s="13" t="s">
        <v>85</v>
      </c>
      <c r="AW288" s="13" t="s">
        <v>34</v>
      </c>
      <c r="AX288" s="13" t="s">
        <v>83</v>
      </c>
      <c r="AY288" s="161" t="s">
        <v>191</v>
      </c>
    </row>
    <row r="289" spans="2:65" s="1" customFormat="1" ht="40.9" customHeight="1">
      <c r="B289" s="32"/>
      <c r="C289" s="181" t="s">
        <v>479</v>
      </c>
      <c r="D289" s="181" t="s">
        <v>388</v>
      </c>
      <c r="E289" s="182" t="s">
        <v>2856</v>
      </c>
      <c r="F289" s="183" t="s">
        <v>2857</v>
      </c>
      <c r="G289" s="184" t="s">
        <v>378</v>
      </c>
      <c r="H289" s="185">
        <v>1</v>
      </c>
      <c r="I289" s="186"/>
      <c r="J289" s="187">
        <f>ROUND(I289*H289,2)</f>
        <v>0</v>
      </c>
      <c r="K289" s="183" t="s">
        <v>1</v>
      </c>
      <c r="L289" s="188"/>
      <c r="M289" s="189" t="s">
        <v>1</v>
      </c>
      <c r="N289" s="190" t="s">
        <v>41</v>
      </c>
      <c r="P289" s="145">
        <f>O289*H289</f>
        <v>0</v>
      </c>
      <c r="Q289" s="145">
        <v>3.0000000000000001E-3</v>
      </c>
      <c r="R289" s="145">
        <f>Q289*H289</f>
        <v>3.0000000000000001E-3</v>
      </c>
      <c r="S289" s="145">
        <v>0</v>
      </c>
      <c r="T289" s="146">
        <f>S289*H289</f>
        <v>0</v>
      </c>
      <c r="AR289" s="147" t="s">
        <v>253</v>
      </c>
      <c r="AT289" s="147" t="s">
        <v>388</v>
      </c>
      <c r="AU289" s="147" t="s">
        <v>85</v>
      </c>
      <c r="AY289" s="17" t="s">
        <v>191</v>
      </c>
      <c r="BE289" s="148">
        <f>IF(N289="základní",J289,0)</f>
        <v>0</v>
      </c>
      <c r="BF289" s="148">
        <f>IF(N289="snížená",J289,0)</f>
        <v>0</v>
      </c>
      <c r="BG289" s="148">
        <f>IF(N289="zákl. přenesená",J289,0)</f>
        <v>0</v>
      </c>
      <c r="BH289" s="148">
        <f>IF(N289="sníž. přenesená",J289,0)</f>
        <v>0</v>
      </c>
      <c r="BI289" s="148">
        <f>IF(N289="nulová",J289,0)</f>
        <v>0</v>
      </c>
      <c r="BJ289" s="17" t="s">
        <v>83</v>
      </c>
      <c r="BK289" s="148">
        <f>ROUND(I289*H289,2)</f>
        <v>0</v>
      </c>
      <c r="BL289" s="17" t="s">
        <v>200</v>
      </c>
      <c r="BM289" s="147" t="s">
        <v>2858</v>
      </c>
    </row>
    <row r="290" spans="2:65" s="12" customFormat="1">
      <c r="B290" s="153"/>
      <c r="D290" s="154" t="s">
        <v>205</v>
      </c>
      <c r="E290" s="155" t="s">
        <v>1</v>
      </c>
      <c r="F290" s="156" t="s">
        <v>2693</v>
      </c>
      <c r="H290" s="155" t="s">
        <v>1</v>
      </c>
      <c r="I290" s="157"/>
      <c r="L290" s="153"/>
      <c r="M290" s="158"/>
      <c r="T290" s="159"/>
      <c r="AT290" s="155" t="s">
        <v>205</v>
      </c>
      <c r="AU290" s="155" t="s">
        <v>85</v>
      </c>
      <c r="AV290" s="12" t="s">
        <v>83</v>
      </c>
      <c r="AW290" s="12" t="s">
        <v>34</v>
      </c>
      <c r="AX290" s="12" t="s">
        <v>76</v>
      </c>
      <c r="AY290" s="155" t="s">
        <v>191</v>
      </c>
    </row>
    <row r="291" spans="2:65" s="13" customFormat="1">
      <c r="B291" s="160"/>
      <c r="D291" s="154" t="s">
        <v>205</v>
      </c>
      <c r="E291" s="161" t="s">
        <v>1</v>
      </c>
      <c r="F291" s="162" t="s">
        <v>83</v>
      </c>
      <c r="H291" s="163">
        <v>1</v>
      </c>
      <c r="I291" s="164"/>
      <c r="L291" s="160"/>
      <c r="M291" s="165"/>
      <c r="T291" s="166"/>
      <c r="AT291" s="161" t="s">
        <v>205</v>
      </c>
      <c r="AU291" s="161" t="s">
        <v>85</v>
      </c>
      <c r="AV291" s="13" t="s">
        <v>85</v>
      </c>
      <c r="AW291" s="13" t="s">
        <v>34</v>
      </c>
      <c r="AX291" s="13" t="s">
        <v>83</v>
      </c>
      <c r="AY291" s="161" t="s">
        <v>191</v>
      </c>
    </row>
    <row r="292" spans="2:65" s="1" customFormat="1" ht="26.45" customHeight="1">
      <c r="B292" s="32"/>
      <c r="C292" s="181" t="s">
        <v>490</v>
      </c>
      <c r="D292" s="181" t="s">
        <v>388</v>
      </c>
      <c r="E292" s="182" t="s">
        <v>2859</v>
      </c>
      <c r="F292" s="183" t="s">
        <v>2860</v>
      </c>
      <c r="G292" s="184" t="s">
        <v>1608</v>
      </c>
      <c r="H292" s="185">
        <v>1</v>
      </c>
      <c r="I292" s="186"/>
      <c r="J292" s="187">
        <f>ROUND(I292*H292,2)</f>
        <v>0</v>
      </c>
      <c r="K292" s="183" t="s">
        <v>1</v>
      </c>
      <c r="L292" s="188"/>
      <c r="M292" s="189" t="s">
        <v>1</v>
      </c>
      <c r="N292" s="190" t="s">
        <v>41</v>
      </c>
      <c r="P292" s="145">
        <f>O292*H292</f>
        <v>0</v>
      </c>
      <c r="Q292" s="145">
        <v>0</v>
      </c>
      <c r="R292" s="145">
        <f>Q292*H292</f>
        <v>0</v>
      </c>
      <c r="S292" s="145">
        <v>0</v>
      </c>
      <c r="T292" s="146">
        <f>S292*H292</f>
        <v>0</v>
      </c>
      <c r="AR292" s="147" t="s">
        <v>253</v>
      </c>
      <c r="AT292" s="147" t="s">
        <v>388</v>
      </c>
      <c r="AU292" s="147" t="s">
        <v>85</v>
      </c>
      <c r="AY292" s="17" t="s">
        <v>191</v>
      </c>
      <c r="BE292" s="148">
        <f>IF(N292="základní",J292,0)</f>
        <v>0</v>
      </c>
      <c r="BF292" s="148">
        <f>IF(N292="snížená",J292,0)</f>
        <v>0</v>
      </c>
      <c r="BG292" s="148">
        <f>IF(N292="zákl. přenesená",J292,0)</f>
        <v>0</v>
      </c>
      <c r="BH292" s="148">
        <f>IF(N292="sníž. přenesená",J292,0)</f>
        <v>0</v>
      </c>
      <c r="BI292" s="148">
        <f>IF(N292="nulová",J292,0)</f>
        <v>0</v>
      </c>
      <c r="BJ292" s="17" t="s">
        <v>83</v>
      </c>
      <c r="BK292" s="148">
        <f>ROUND(I292*H292,2)</f>
        <v>0</v>
      </c>
      <c r="BL292" s="17" t="s">
        <v>200</v>
      </c>
      <c r="BM292" s="147" t="s">
        <v>2861</v>
      </c>
    </row>
    <row r="293" spans="2:65" s="12" customFormat="1">
      <c r="B293" s="153"/>
      <c r="D293" s="154" t="s">
        <v>205</v>
      </c>
      <c r="E293" s="155" t="s">
        <v>1</v>
      </c>
      <c r="F293" s="156" t="s">
        <v>2693</v>
      </c>
      <c r="H293" s="155" t="s">
        <v>1</v>
      </c>
      <c r="I293" s="157"/>
      <c r="L293" s="153"/>
      <c r="M293" s="158"/>
      <c r="T293" s="159"/>
      <c r="AT293" s="155" t="s">
        <v>205</v>
      </c>
      <c r="AU293" s="155" t="s">
        <v>85</v>
      </c>
      <c r="AV293" s="12" t="s">
        <v>83</v>
      </c>
      <c r="AW293" s="12" t="s">
        <v>34</v>
      </c>
      <c r="AX293" s="12" t="s">
        <v>76</v>
      </c>
      <c r="AY293" s="155" t="s">
        <v>191</v>
      </c>
    </row>
    <row r="294" spans="2:65" s="13" customFormat="1">
      <c r="B294" s="160"/>
      <c r="D294" s="154" t="s">
        <v>205</v>
      </c>
      <c r="E294" s="161" t="s">
        <v>1</v>
      </c>
      <c r="F294" s="162" t="s">
        <v>83</v>
      </c>
      <c r="H294" s="163">
        <v>1</v>
      </c>
      <c r="I294" s="164"/>
      <c r="L294" s="160"/>
      <c r="M294" s="165"/>
      <c r="T294" s="166"/>
      <c r="AT294" s="161" t="s">
        <v>205</v>
      </c>
      <c r="AU294" s="161" t="s">
        <v>85</v>
      </c>
      <c r="AV294" s="13" t="s">
        <v>85</v>
      </c>
      <c r="AW294" s="13" t="s">
        <v>34</v>
      </c>
      <c r="AX294" s="13" t="s">
        <v>83</v>
      </c>
      <c r="AY294" s="161" t="s">
        <v>191</v>
      </c>
    </row>
    <row r="295" spans="2:65" s="1" customFormat="1" ht="36" customHeight="1">
      <c r="B295" s="32"/>
      <c r="C295" s="181" t="s">
        <v>508</v>
      </c>
      <c r="D295" s="181" t="s">
        <v>388</v>
      </c>
      <c r="E295" s="182" t="s">
        <v>2862</v>
      </c>
      <c r="F295" s="183" t="s">
        <v>2863</v>
      </c>
      <c r="G295" s="184" t="s">
        <v>1608</v>
      </c>
      <c r="H295" s="185">
        <v>1</v>
      </c>
      <c r="I295" s="186"/>
      <c r="J295" s="187">
        <f>ROUND(I295*H295,2)</f>
        <v>0</v>
      </c>
      <c r="K295" s="183" t="s">
        <v>1</v>
      </c>
      <c r="L295" s="188"/>
      <c r="M295" s="189" t="s">
        <v>1</v>
      </c>
      <c r="N295" s="190" t="s">
        <v>41</v>
      </c>
      <c r="P295" s="145">
        <f>O295*H295</f>
        <v>0</v>
      </c>
      <c r="Q295" s="145">
        <v>0.3</v>
      </c>
      <c r="R295" s="145">
        <f>Q295*H295</f>
        <v>0.3</v>
      </c>
      <c r="S295" s="145">
        <v>0</v>
      </c>
      <c r="T295" s="146">
        <f>S295*H295</f>
        <v>0</v>
      </c>
      <c r="AR295" s="147" t="s">
        <v>253</v>
      </c>
      <c r="AT295" s="147" t="s">
        <v>388</v>
      </c>
      <c r="AU295" s="147" t="s">
        <v>85</v>
      </c>
      <c r="AY295" s="17" t="s">
        <v>191</v>
      </c>
      <c r="BE295" s="148">
        <f>IF(N295="základní",J295,0)</f>
        <v>0</v>
      </c>
      <c r="BF295" s="148">
        <f>IF(N295="snížená",J295,0)</f>
        <v>0</v>
      </c>
      <c r="BG295" s="148">
        <f>IF(N295="zákl. přenesená",J295,0)</f>
        <v>0</v>
      </c>
      <c r="BH295" s="148">
        <f>IF(N295="sníž. přenesená",J295,0)</f>
        <v>0</v>
      </c>
      <c r="BI295" s="148">
        <f>IF(N295="nulová",J295,0)</f>
        <v>0</v>
      </c>
      <c r="BJ295" s="17" t="s">
        <v>83</v>
      </c>
      <c r="BK295" s="148">
        <f>ROUND(I295*H295,2)</f>
        <v>0</v>
      </c>
      <c r="BL295" s="17" t="s">
        <v>200</v>
      </c>
      <c r="BM295" s="147" t="s">
        <v>2864</v>
      </c>
    </row>
    <row r="296" spans="2:65" s="12" customFormat="1">
      <c r="B296" s="153"/>
      <c r="D296" s="154" t="s">
        <v>205</v>
      </c>
      <c r="E296" s="155" t="s">
        <v>1</v>
      </c>
      <c r="F296" s="156" t="s">
        <v>2693</v>
      </c>
      <c r="H296" s="155" t="s">
        <v>1</v>
      </c>
      <c r="I296" s="157"/>
      <c r="L296" s="153"/>
      <c r="M296" s="158"/>
      <c r="T296" s="159"/>
      <c r="AT296" s="155" t="s">
        <v>205</v>
      </c>
      <c r="AU296" s="155" t="s">
        <v>85</v>
      </c>
      <c r="AV296" s="12" t="s">
        <v>83</v>
      </c>
      <c r="AW296" s="12" t="s">
        <v>34</v>
      </c>
      <c r="AX296" s="12" t="s">
        <v>76</v>
      </c>
      <c r="AY296" s="155" t="s">
        <v>191</v>
      </c>
    </row>
    <row r="297" spans="2:65" s="13" customFormat="1">
      <c r="B297" s="160"/>
      <c r="D297" s="154" t="s">
        <v>205</v>
      </c>
      <c r="E297" s="161" t="s">
        <v>1</v>
      </c>
      <c r="F297" s="162" t="s">
        <v>83</v>
      </c>
      <c r="H297" s="163">
        <v>1</v>
      </c>
      <c r="I297" s="164"/>
      <c r="L297" s="160"/>
      <c r="M297" s="165"/>
      <c r="T297" s="166"/>
      <c r="AT297" s="161" t="s">
        <v>205</v>
      </c>
      <c r="AU297" s="161" t="s">
        <v>85</v>
      </c>
      <c r="AV297" s="13" t="s">
        <v>85</v>
      </c>
      <c r="AW297" s="13" t="s">
        <v>34</v>
      </c>
      <c r="AX297" s="13" t="s">
        <v>83</v>
      </c>
      <c r="AY297" s="161" t="s">
        <v>191</v>
      </c>
    </row>
    <row r="298" spans="2:65" s="1" customFormat="1" ht="16.5" customHeight="1">
      <c r="B298" s="32"/>
      <c r="C298" s="136" t="s">
        <v>515</v>
      </c>
      <c r="D298" s="136" t="s">
        <v>195</v>
      </c>
      <c r="E298" s="137" t="s">
        <v>2865</v>
      </c>
      <c r="F298" s="138" t="s">
        <v>2866</v>
      </c>
      <c r="G298" s="139" t="s">
        <v>378</v>
      </c>
      <c r="H298" s="140">
        <v>2</v>
      </c>
      <c r="I298" s="141"/>
      <c r="J298" s="142">
        <f>ROUND(I298*H298,2)</f>
        <v>0</v>
      </c>
      <c r="K298" s="138" t="s">
        <v>199</v>
      </c>
      <c r="L298" s="32"/>
      <c r="M298" s="143" t="s">
        <v>1</v>
      </c>
      <c r="N298" s="144" t="s">
        <v>41</v>
      </c>
      <c r="P298" s="145">
        <f>O298*H298</f>
        <v>0</v>
      </c>
      <c r="Q298" s="145">
        <v>1.3999999999999999E-4</v>
      </c>
      <c r="R298" s="145">
        <f>Q298*H298</f>
        <v>2.7999999999999998E-4</v>
      </c>
      <c r="S298" s="145">
        <v>0</v>
      </c>
      <c r="T298" s="146">
        <f>S298*H298</f>
        <v>0</v>
      </c>
      <c r="AR298" s="147" t="s">
        <v>224</v>
      </c>
      <c r="AT298" s="147" t="s">
        <v>195</v>
      </c>
      <c r="AU298" s="147" t="s">
        <v>85</v>
      </c>
      <c r="AY298" s="17" t="s">
        <v>191</v>
      </c>
      <c r="BE298" s="148">
        <f>IF(N298="základní",J298,0)</f>
        <v>0</v>
      </c>
      <c r="BF298" s="148">
        <f>IF(N298="snížená",J298,0)</f>
        <v>0</v>
      </c>
      <c r="BG298" s="148">
        <f>IF(N298="zákl. přenesená",J298,0)</f>
        <v>0</v>
      </c>
      <c r="BH298" s="148">
        <f>IF(N298="sníž. přenesená",J298,0)</f>
        <v>0</v>
      </c>
      <c r="BI298" s="148">
        <f>IF(N298="nulová",J298,0)</f>
        <v>0</v>
      </c>
      <c r="BJ298" s="17" t="s">
        <v>83</v>
      </c>
      <c r="BK298" s="148">
        <f>ROUND(I298*H298,2)</f>
        <v>0</v>
      </c>
      <c r="BL298" s="17" t="s">
        <v>224</v>
      </c>
      <c r="BM298" s="147" t="s">
        <v>2867</v>
      </c>
    </row>
    <row r="299" spans="2:65" s="1" customFormat="1">
      <c r="B299" s="32"/>
      <c r="D299" s="149" t="s">
        <v>203</v>
      </c>
      <c r="F299" s="150" t="s">
        <v>2868</v>
      </c>
      <c r="I299" s="151"/>
      <c r="L299" s="32"/>
      <c r="M299" s="152"/>
      <c r="T299" s="56"/>
      <c r="AT299" s="17" t="s">
        <v>203</v>
      </c>
      <c r="AU299" s="17" t="s">
        <v>85</v>
      </c>
    </row>
    <row r="300" spans="2:65" s="12" customFormat="1">
      <c r="B300" s="153"/>
      <c r="D300" s="154" t="s">
        <v>205</v>
      </c>
      <c r="E300" s="155" t="s">
        <v>1</v>
      </c>
      <c r="F300" s="156" t="s">
        <v>2693</v>
      </c>
      <c r="H300" s="155" t="s">
        <v>1</v>
      </c>
      <c r="I300" s="157"/>
      <c r="L300" s="153"/>
      <c r="M300" s="158"/>
      <c r="T300" s="159"/>
      <c r="AT300" s="155" t="s">
        <v>205</v>
      </c>
      <c r="AU300" s="155" t="s">
        <v>85</v>
      </c>
      <c r="AV300" s="12" t="s">
        <v>83</v>
      </c>
      <c r="AW300" s="12" t="s">
        <v>34</v>
      </c>
      <c r="AX300" s="12" t="s">
        <v>76</v>
      </c>
      <c r="AY300" s="155" t="s">
        <v>191</v>
      </c>
    </row>
    <row r="301" spans="2:65" s="13" customFormat="1">
      <c r="B301" s="160"/>
      <c r="D301" s="154" t="s">
        <v>205</v>
      </c>
      <c r="E301" s="161" t="s">
        <v>1</v>
      </c>
      <c r="F301" s="162" t="s">
        <v>85</v>
      </c>
      <c r="H301" s="163">
        <v>2</v>
      </c>
      <c r="I301" s="164"/>
      <c r="L301" s="160"/>
      <c r="M301" s="165"/>
      <c r="T301" s="166"/>
      <c r="AT301" s="161" t="s">
        <v>205</v>
      </c>
      <c r="AU301" s="161" t="s">
        <v>85</v>
      </c>
      <c r="AV301" s="13" t="s">
        <v>85</v>
      </c>
      <c r="AW301" s="13" t="s">
        <v>34</v>
      </c>
      <c r="AX301" s="13" t="s">
        <v>83</v>
      </c>
      <c r="AY301" s="161" t="s">
        <v>191</v>
      </c>
    </row>
    <row r="302" spans="2:65" s="1" customFormat="1" ht="26.45" customHeight="1">
      <c r="B302" s="32"/>
      <c r="C302" s="181" t="s">
        <v>523</v>
      </c>
      <c r="D302" s="181" t="s">
        <v>388</v>
      </c>
      <c r="E302" s="182" t="s">
        <v>2869</v>
      </c>
      <c r="F302" s="183" t="s">
        <v>2870</v>
      </c>
      <c r="G302" s="184" t="s">
        <v>1608</v>
      </c>
      <c r="H302" s="185">
        <v>2</v>
      </c>
      <c r="I302" s="186"/>
      <c r="J302" s="187">
        <f>ROUND(I302*H302,2)</f>
        <v>0</v>
      </c>
      <c r="K302" s="183" t="s">
        <v>1</v>
      </c>
      <c r="L302" s="188"/>
      <c r="M302" s="189" t="s">
        <v>1</v>
      </c>
      <c r="N302" s="190" t="s">
        <v>41</v>
      </c>
      <c r="P302" s="145">
        <f>O302*H302</f>
        <v>0</v>
      </c>
      <c r="Q302" s="145">
        <v>0.5</v>
      </c>
      <c r="R302" s="145">
        <f>Q302*H302</f>
        <v>1</v>
      </c>
      <c r="S302" s="145">
        <v>0</v>
      </c>
      <c r="T302" s="146">
        <f>S302*H302</f>
        <v>0</v>
      </c>
      <c r="AR302" s="147" t="s">
        <v>253</v>
      </c>
      <c r="AT302" s="147" t="s">
        <v>388</v>
      </c>
      <c r="AU302" s="147" t="s">
        <v>85</v>
      </c>
      <c r="AY302" s="17" t="s">
        <v>191</v>
      </c>
      <c r="BE302" s="148">
        <f>IF(N302="základní",J302,0)</f>
        <v>0</v>
      </c>
      <c r="BF302" s="148">
        <f>IF(N302="snížená",J302,0)</f>
        <v>0</v>
      </c>
      <c r="BG302" s="148">
        <f>IF(N302="zákl. přenesená",J302,0)</f>
        <v>0</v>
      </c>
      <c r="BH302" s="148">
        <f>IF(N302="sníž. přenesená",J302,0)</f>
        <v>0</v>
      </c>
      <c r="BI302" s="148">
        <f>IF(N302="nulová",J302,0)</f>
        <v>0</v>
      </c>
      <c r="BJ302" s="17" t="s">
        <v>83</v>
      </c>
      <c r="BK302" s="148">
        <f>ROUND(I302*H302,2)</f>
        <v>0</v>
      </c>
      <c r="BL302" s="17" t="s">
        <v>200</v>
      </c>
      <c r="BM302" s="147" t="s">
        <v>2871</v>
      </c>
    </row>
    <row r="303" spans="2:65" s="12" customFormat="1">
      <c r="B303" s="153"/>
      <c r="D303" s="154" t="s">
        <v>205</v>
      </c>
      <c r="E303" s="155" t="s">
        <v>1</v>
      </c>
      <c r="F303" s="156" t="s">
        <v>2693</v>
      </c>
      <c r="H303" s="155" t="s">
        <v>1</v>
      </c>
      <c r="I303" s="157"/>
      <c r="L303" s="153"/>
      <c r="M303" s="158"/>
      <c r="T303" s="159"/>
      <c r="AT303" s="155" t="s">
        <v>205</v>
      </c>
      <c r="AU303" s="155" t="s">
        <v>85</v>
      </c>
      <c r="AV303" s="12" t="s">
        <v>83</v>
      </c>
      <c r="AW303" s="12" t="s">
        <v>34</v>
      </c>
      <c r="AX303" s="12" t="s">
        <v>76</v>
      </c>
      <c r="AY303" s="155" t="s">
        <v>191</v>
      </c>
    </row>
    <row r="304" spans="2:65" s="13" customFormat="1">
      <c r="B304" s="160"/>
      <c r="D304" s="154" t="s">
        <v>205</v>
      </c>
      <c r="E304" s="161" t="s">
        <v>1</v>
      </c>
      <c r="F304" s="162" t="s">
        <v>85</v>
      </c>
      <c r="H304" s="163">
        <v>2</v>
      </c>
      <c r="I304" s="164"/>
      <c r="L304" s="160"/>
      <c r="M304" s="165"/>
      <c r="T304" s="166"/>
      <c r="AT304" s="161" t="s">
        <v>205</v>
      </c>
      <c r="AU304" s="161" t="s">
        <v>85</v>
      </c>
      <c r="AV304" s="13" t="s">
        <v>85</v>
      </c>
      <c r="AW304" s="13" t="s">
        <v>34</v>
      </c>
      <c r="AX304" s="13" t="s">
        <v>83</v>
      </c>
      <c r="AY304" s="161" t="s">
        <v>191</v>
      </c>
    </row>
    <row r="305" spans="2:65" s="1" customFormat="1" ht="16.5" customHeight="1">
      <c r="B305" s="32"/>
      <c r="C305" s="136" t="s">
        <v>531</v>
      </c>
      <c r="D305" s="136" t="s">
        <v>195</v>
      </c>
      <c r="E305" s="137" t="s">
        <v>2872</v>
      </c>
      <c r="F305" s="138" t="s">
        <v>2873</v>
      </c>
      <c r="G305" s="139" t="s">
        <v>378</v>
      </c>
      <c r="H305" s="140">
        <v>2</v>
      </c>
      <c r="I305" s="141"/>
      <c r="J305" s="142">
        <f>ROUND(I305*H305,2)</f>
        <v>0</v>
      </c>
      <c r="K305" s="138" t="s">
        <v>199</v>
      </c>
      <c r="L305" s="32"/>
      <c r="M305" s="143" t="s">
        <v>1</v>
      </c>
      <c r="N305" s="144" t="s">
        <v>41</v>
      </c>
      <c r="P305" s="145">
        <f>O305*H305</f>
        <v>0</v>
      </c>
      <c r="Q305" s="145">
        <v>3.3E-4</v>
      </c>
      <c r="R305" s="145">
        <f>Q305*H305</f>
        <v>6.6E-4</v>
      </c>
      <c r="S305" s="145">
        <v>0</v>
      </c>
      <c r="T305" s="146">
        <f>S305*H305</f>
        <v>0</v>
      </c>
      <c r="AR305" s="147" t="s">
        <v>224</v>
      </c>
      <c r="AT305" s="147" t="s">
        <v>195</v>
      </c>
      <c r="AU305" s="147" t="s">
        <v>85</v>
      </c>
      <c r="AY305" s="17" t="s">
        <v>191</v>
      </c>
      <c r="BE305" s="148">
        <f>IF(N305="základní",J305,0)</f>
        <v>0</v>
      </c>
      <c r="BF305" s="148">
        <f>IF(N305="snížená",J305,0)</f>
        <v>0</v>
      </c>
      <c r="BG305" s="148">
        <f>IF(N305="zákl. přenesená",J305,0)</f>
        <v>0</v>
      </c>
      <c r="BH305" s="148">
        <f>IF(N305="sníž. přenesená",J305,0)</f>
        <v>0</v>
      </c>
      <c r="BI305" s="148">
        <f>IF(N305="nulová",J305,0)</f>
        <v>0</v>
      </c>
      <c r="BJ305" s="17" t="s">
        <v>83</v>
      </c>
      <c r="BK305" s="148">
        <f>ROUND(I305*H305,2)</f>
        <v>0</v>
      </c>
      <c r="BL305" s="17" t="s">
        <v>224</v>
      </c>
      <c r="BM305" s="147" t="s">
        <v>2874</v>
      </c>
    </row>
    <row r="306" spans="2:65" s="1" customFormat="1">
      <c r="B306" s="32"/>
      <c r="D306" s="149" t="s">
        <v>203</v>
      </c>
      <c r="F306" s="150" t="s">
        <v>2875</v>
      </c>
      <c r="I306" s="151"/>
      <c r="L306" s="32"/>
      <c r="M306" s="152"/>
      <c r="T306" s="56"/>
      <c r="AT306" s="17" t="s">
        <v>203</v>
      </c>
      <c r="AU306" s="17" t="s">
        <v>85</v>
      </c>
    </row>
    <row r="307" spans="2:65" s="12" customFormat="1">
      <c r="B307" s="153"/>
      <c r="D307" s="154" t="s">
        <v>205</v>
      </c>
      <c r="E307" s="155" t="s">
        <v>1</v>
      </c>
      <c r="F307" s="156" t="s">
        <v>2693</v>
      </c>
      <c r="H307" s="155" t="s">
        <v>1</v>
      </c>
      <c r="I307" s="157"/>
      <c r="L307" s="153"/>
      <c r="M307" s="158"/>
      <c r="T307" s="159"/>
      <c r="AT307" s="155" t="s">
        <v>205</v>
      </c>
      <c r="AU307" s="155" t="s">
        <v>85</v>
      </c>
      <c r="AV307" s="12" t="s">
        <v>83</v>
      </c>
      <c r="AW307" s="12" t="s">
        <v>34</v>
      </c>
      <c r="AX307" s="12" t="s">
        <v>76</v>
      </c>
      <c r="AY307" s="155" t="s">
        <v>191</v>
      </c>
    </row>
    <row r="308" spans="2:65" s="13" customFormat="1">
      <c r="B308" s="160"/>
      <c r="D308" s="154" t="s">
        <v>205</v>
      </c>
      <c r="E308" s="161" t="s">
        <v>1</v>
      </c>
      <c r="F308" s="162" t="s">
        <v>85</v>
      </c>
      <c r="H308" s="163">
        <v>2</v>
      </c>
      <c r="I308" s="164"/>
      <c r="L308" s="160"/>
      <c r="M308" s="165"/>
      <c r="T308" s="166"/>
      <c r="AT308" s="161" t="s">
        <v>205</v>
      </c>
      <c r="AU308" s="161" t="s">
        <v>85</v>
      </c>
      <c r="AV308" s="13" t="s">
        <v>85</v>
      </c>
      <c r="AW308" s="13" t="s">
        <v>34</v>
      </c>
      <c r="AX308" s="13" t="s">
        <v>83</v>
      </c>
      <c r="AY308" s="161" t="s">
        <v>191</v>
      </c>
    </row>
    <row r="309" spans="2:65" s="1" customFormat="1" ht="26.45" customHeight="1">
      <c r="B309" s="32"/>
      <c r="C309" s="181" t="s">
        <v>540</v>
      </c>
      <c r="D309" s="181" t="s">
        <v>388</v>
      </c>
      <c r="E309" s="182" t="s">
        <v>2876</v>
      </c>
      <c r="F309" s="183" t="s">
        <v>2877</v>
      </c>
      <c r="G309" s="184" t="s">
        <v>1608</v>
      </c>
      <c r="H309" s="185">
        <v>2</v>
      </c>
      <c r="I309" s="186"/>
      <c r="J309" s="187">
        <f>ROUND(I309*H309,2)</f>
        <v>0</v>
      </c>
      <c r="K309" s="183" t="s">
        <v>1</v>
      </c>
      <c r="L309" s="188"/>
      <c r="M309" s="189" t="s">
        <v>1</v>
      </c>
      <c r="N309" s="190" t="s">
        <v>41</v>
      </c>
      <c r="P309" s="145">
        <f>O309*H309</f>
        <v>0</v>
      </c>
      <c r="Q309" s="145">
        <v>0.8</v>
      </c>
      <c r="R309" s="145">
        <f>Q309*H309</f>
        <v>1.6</v>
      </c>
      <c r="S309" s="145">
        <v>0</v>
      </c>
      <c r="T309" s="146">
        <f>S309*H309</f>
        <v>0</v>
      </c>
      <c r="AR309" s="147" t="s">
        <v>253</v>
      </c>
      <c r="AT309" s="147" t="s">
        <v>388</v>
      </c>
      <c r="AU309" s="147" t="s">
        <v>85</v>
      </c>
      <c r="AY309" s="17" t="s">
        <v>191</v>
      </c>
      <c r="BE309" s="148">
        <f>IF(N309="základní",J309,0)</f>
        <v>0</v>
      </c>
      <c r="BF309" s="148">
        <f>IF(N309="snížená",J309,0)</f>
        <v>0</v>
      </c>
      <c r="BG309" s="148">
        <f>IF(N309="zákl. přenesená",J309,0)</f>
        <v>0</v>
      </c>
      <c r="BH309" s="148">
        <f>IF(N309="sníž. přenesená",J309,0)</f>
        <v>0</v>
      </c>
      <c r="BI309" s="148">
        <f>IF(N309="nulová",J309,0)</f>
        <v>0</v>
      </c>
      <c r="BJ309" s="17" t="s">
        <v>83</v>
      </c>
      <c r="BK309" s="148">
        <f>ROUND(I309*H309,2)</f>
        <v>0</v>
      </c>
      <c r="BL309" s="17" t="s">
        <v>200</v>
      </c>
      <c r="BM309" s="147" t="s">
        <v>2878</v>
      </c>
    </row>
    <row r="310" spans="2:65" s="12" customFormat="1">
      <c r="B310" s="153"/>
      <c r="D310" s="154" t="s">
        <v>205</v>
      </c>
      <c r="E310" s="155" t="s">
        <v>1</v>
      </c>
      <c r="F310" s="156" t="s">
        <v>2693</v>
      </c>
      <c r="H310" s="155" t="s">
        <v>1</v>
      </c>
      <c r="I310" s="157"/>
      <c r="L310" s="153"/>
      <c r="M310" s="158"/>
      <c r="T310" s="159"/>
      <c r="AT310" s="155" t="s">
        <v>205</v>
      </c>
      <c r="AU310" s="155" t="s">
        <v>85</v>
      </c>
      <c r="AV310" s="12" t="s">
        <v>83</v>
      </c>
      <c r="AW310" s="12" t="s">
        <v>34</v>
      </c>
      <c r="AX310" s="12" t="s">
        <v>76</v>
      </c>
      <c r="AY310" s="155" t="s">
        <v>191</v>
      </c>
    </row>
    <row r="311" spans="2:65" s="13" customFormat="1">
      <c r="B311" s="160"/>
      <c r="D311" s="154" t="s">
        <v>205</v>
      </c>
      <c r="E311" s="161" t="s">
        <v>1</v>
      </c>
      <c r="F311" s="162" t="s">
        <v>85</v>
      </c>
      <c r="H311" s="163">
        <v>2</v>
      </c>
      <c r="I311" s="164"/>
      <c r="L311" s="160"/>
      <c r="M311" s="165"/>
      <c r="T311" s="166"/>
      <c r="AT311" s="161" t="s">
        <v>205</v>
      </c>
      <c r="AU311" s="161" t="s">
        <v>85</v>
      </c>
      <c r="AV311" s="13" t="s">
        <v>85</v>
      </c>
      <c r="AW311" s="13" t="s">
        <v>34</v>
      </c>
      <c r="AX311" s="13" t="s">
        <v>83</v>
      </c>
      <c r="AY311" s="161" t="s">
        <v>191</v>
      </c>
    </row>
    <row r="312" spans="2:65" s="1" customFormat="1" ht="24" customHeight="1">
      <c r="B312" s="32"/>
      <c r="C312" s="136" t="s">
        <v>548</v>
      </c>
      <c r="D312" s="136" t="s">
        <v>195</v>
      </c>
      <c r="E312" s="137" t="s">
        <v>2879</v>
      </c>
      <c r="F312" s="138" t="s">
        <v>2880</v>
      </c>
      <c r="G312" s="139" t="s">
        <v>378</v>
      </c>
      <c r="H312" s="140">
        <v>1</v>
      </c>
      <c r="I312" s="141"/>
      <c r="J312" s="142">
        <f>ROUND(I312*H312,2)</f>
        <v>0</v>
      </c>
      <c r="K312" s="138" t="s">
        <v>199</v>
      </c>
      <c r="L312" s="32"/>
      <c r="M312" s="143" t="s">
        <v>1</v>
      </c>
      <c r="N312" s="144" t="s">
        <v>41</v>
      </c>
      <c r="P312" s="145">
        <f>O312*H312</f>
        <v>0</v>
      </c>
      <c r="Q312" s="145">
        <v>5.2999999999999998E-4</v>
      </c>
      <c r="R312" s="145">
        <f>Q312*H312</f>
        <v>5.2999999999999998E-4</v>
      </c>
      <c r="S312" s="145">
        <v>0</v>
      </c>
      <c r="T312" s="146">
        <f>S312*H312</f>
        <v>0</v>
      </c>
      <c r="AR312" s="147" t="s">
        <v>224</v>
      </c>
      <c r="AT312" s="147" t="s">
        <v>195</v>
      </c>
      <c r="AU312" s="147" t="s">
        <v>85</v>
      </c>
      <c r="AY312" s="17" t="s">
        <v>191</v>
      </c>
      <c r="BE312" s="148">
        <f>IF(N312="základní",J312,0)</f>
        <v>0</v>
      </c>
      <c r="BF312" s="148">
        <f>IF(N312="snížená",J312,0)</f>
        <v>0</v>
      </c>
      <c r="BG312" s="148">
        <f>IF(N312="zákl. přenesená",J312,0)</f>
        <v>0</v>
      </c>
      <c r="BH312" s="148">
        <f>IF(N312="sníž. přenesená",J312,0)</f>
        <v>0</v>
      </c>
      <c r="BI312" s="148">
        <f>IF(N312="nulová",J312,0)</f>
        <v>0</v>
      </c>
      <c r="BJ312" s="17" t="s">
        <v>83</v>
      </c>
      <c r="BK312" s="148">
        <f>ROUND(I312*H312,2)</f>
        <v>0</v>
      </c>
      <c r="BL312" s="17" t="s">
        <v>224</v>
      </c>
      <c r="BM312" s="147" t="s">
        <v>2881</v>
      </c>
    </row>
    <row r="313" spans="2:65" s="1" customFormat="1">
      <c r="B313" s="32"/>
      <c r="D313" s="149" t="s">
        <v>203</v>
      </c>
      <c r="F313" s="150" t="s">
        <v>2882</v>
      </c>
      <c r="I313" s="151"/>
      <c r="L313" s="32"/>
      <c r="M313" s="152"/>
      <c r="T313" s="56"/>
      <c r="AT313" s="17" t="s">
        <v>203</v>
      </c>
      <c r="AU313" s="17" t="s">
        <v>85</v>
      </c>
    </row>
    <row r="314" spans="2:65" s="12" customFormat="1">
      <c r="B314" s="153"/>
      <c r="D314" s="154" t="s">
        <v>205</v>
      </c>
      <c r="E314" s="155" t="s">
        <v>1</v>
      </c>
      <c r="F314" s="156" t="s">
        <v>2693</v>
      </c>
      <c r="H314" s="155" t="s">
        <v>1</v>
      </c>
      <c r="I314" s="157"/>
      <c r="L314" s="153"/>
      <c r="M314" s="158"/>
      <c r="T314" s="159"/>
      <c r="AT314" s="155" t="s">
        <v>205</v>
      </c>
      <c r="AU314" s="155" t="s">
        <v>85</v>
      </c>
      <c r="AV314" s="12" t="s">
        <v>83</v>
      </c>
      <c r="AW314" s="12" t="s">
        <v>34</v>
      </c>
      <c r="AX314" s="12" t="s">
        <v>76</v>
      </c>
      <c r="AY314" s="155" t="s">
        <v>191</v>
      </c>
    </row>
    <row r="315" spans="2:65" s="13" customFormat="1">
      <c r="B315" s="160"/>
      <c r="D315" s="154" t="s">
        <v>205</v>
      </c>
      <c r="E315" s="161" t="s">
        <v>1</v>
      </c>
      <c r="F315" s="162" t="s">
        <v>83</v>
      </c>
      <c r="H315" s="163">
        <v>1</v>
      </c>
      <c r="I315" s="164"/>
      <c r="L315" s="160"/>
      <c r="M315" s="165"/>
      <c r="T315" s="166"/>
      <c r="AT315" s="161" t="s">
        <v>205</v>
      </c>
      <c r="AU315" s="161" t="s">
        <v>85</v>
      </c>
      <c r="AV315" s="13" t="s">
        <v>85</v>
      </c>
      <c r="AW315" s="13" t="s">
        <v>34</v>
      </c>
      <c r="AX315" s="13" t="s">
        <v>83</v>
      </c>
      <c r="AY315" s="161" t="s">
        <v>191</v>
      </c>
    </row>
    <row r="316" spans="2:65" s="1" customFormat="1" ht="24" customHeight="1">
      <c r="B316" s="32"/>
      <c r="C316" s="136" t="s">
        <v>554</v>
      </c>
      <c r="D316" s="136" t="s">
        <v>195</v>
      </c>
      <c r="E316" s="137" t="s">
        <v>2883</v>
      </c>
      <c r="F316" s="138" t="s">
        <v>2884</v>
      </c>
      <c r="G316" s="139" t="s">
        <v>378</v>
      </c>
      <c r="H316" s="140">
        <v>4</v>
      </c>
      <c r="I316" s="141"/>
      <c r="J316" s="142">
        <f>ROUND(I316*H316,2)</f>
        <v>0</v>
      </c>
      <c r="K316" s="138" t="s">
        <v>199</v>
      </c>
      <c r="L316" s="32"/>
      <c r="M316" s="143" t="s">
        <v>1</v>
      </c>
      <c r="N316" s="144" t="s">
        <v>41</v>
      </c>
      <c r="P316" s="145">
        <f>O316*H316</f>
        <v>0</v>
      </c>
      <c r="Q316" s="145">
        <v>2.5000000000000001E-4</v>
      </c>
      <c r="R316" s="145">
        <f>Q316*H316</f>
        <v>1E-3</v>
      </c>
      <c r="S316" s="145">
        <v>0</v>
      </c>
      <c r="T316" s="146">
        <f>S316*H316</f>
        <v>0</v>
      </c>
      <c r="AR316" s="147" t="s">
        <v>224</v>
      </c>
      <c r="AT316" s="147" t="s">
        <v>195</v>
      </c>
      <c r="AU316" s="147" t="s">
        <v>85</v>
      </c>
      <c r="AY316" s="17" t="s">
        <v>191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83</v>
      </c>
      <c r="BK316" s="148">
        <f>ROUND(I316*H316,2)</f>
        <v>0</v>
      </c>
      <c r="BL316" s="17" t="s">
        <v>224</v>
      </c>
      <c r="BM316" s="147" t="s">
        <v>2885</v>
      </c>
    </row>
    <row r="317" spans="2:65" s="1" customFormat="1">
      <c r="B317" s="32"/>
      <c r="D317" s="149" t="s">
        <v>203</v>
      </c>
      <c r="F317" s="150" t="s">
        <v>2886</v>
      </c>
      <c r="I317" s="151"/>
      <c r="L317" s="32"/>
      <c r="M317" s="152"/>
      <c r="T317" s="56"/>
      <c r="AT317" s="17" t="s">
        <v>203</v>
      </c>
      <c r="AU317" s="17" t="s">
        <v>85</v>
      </c>
    </row>
    <row r="318" spans="2:65" s="12" customFormat="1">
      <c r="B318" s="153"/>
      <c r="D318" s="154" t="s">
        <v>205</v>
      </c>
      <c r="E318" s="155" t="s">
        <v>1</v>
      </c>
      <c r="F318" s="156" t="s">
        <v>2693</v>
      </c>
      <c r="H318" s="155" t="s">
        <v>1</v>
      </c>
      <c r="I318" s="157"/>
      <c r="L318" s="153"/>
      <c r="M318" s="158"/>
      <c r="T318" s="159"/>
      <c r="AT318" s="155" t="s">
        <v>205</v>
      </c>
      <c r="AU318" s="155" t="s">
        <v>85</v>
      </c>
      <c r="AV318" s="12" t="s">
        <v>83</v>
      </c>
      <c r="AW318" s="12" t="s">
        <v>34</v>
      </c>
      <c r="AX318" s="12" t="s">
        <v>76</v>
      </c>
      <c r="AY318" s="155" t="s">
        <v>191</v>
      </c>
    </row>
    <row r="319" spans="2:65" s="13" customFormat="1">
      <c r="B319" s="160"/>
      <c r="D319" s="154" t="s">
        <v>205</v>
      </c>
      <c r="E319" s="161" t="s">
        <v>1</v>
      </c>
      <c r="F319" s="162" t="s">
        <v>200</v>
      </c>
      <c r="H319" s="163">
        <v>4</v>
      </c>
      <c r="I319" s="164"/>
      <c r="L319" s="160"/>
      <c r="M319" s="165"/>
      <c r="T319" s="166"/>
      <c r="AT319" s="161" t="s">
        <v>205</v>
      </c>
      <c r="AU319" s="161" t="s">
        <v>85</v>
      </c>
      <c r="AV319" s="13" t="s">
        <v>85</v>
      </c>
      <c r="AW319" s="13" t="s">
        <v>34</v>
      </c>
      <c r="AX319" s="13" t="s">
        <v>83</v>
      </c>
      <c r="AY319" s="161" t="s">
        <v>191</v>
      </c>
    </row>
    <row r="320" spans="2:65" s="1" customFormat="1" ht="24" customHeight="1">
      <c r="B320" s="32"/>
      <c r="C320" s="136" t="s">
        <v>559</v>
      </c>
      <c r="D320" s="136" t="s">
        <v>195</v>
      </c>
      <c r="E320" s="137" t="s">
        <v>2887</v>
      </c>
      <c r="F320" s="138" t="s">
        <v>2888</v>
      </c>
      <c r="G320" s="139" t="s">
        <v>378</v>
      </c>
      <c r="H320" s="140">
        <v>4</v>
      </c>
      <c r="I320" s="141"/>
      <c r="J320" s="142">
        <f>ROUND(I320*H320,2)</f>
        <v>0</v>
      </c>
      <c r="K320" s="138" t="s">
        <v>199</v>
      </c>
      <c r="L320" s="32"/>
      <c r="M320" s="143" t="s">
        <v>1</v>
      </c>
      <c r="N320" s="144" t="s">
        <v>41</v>
      </c>
      <c r="P320" s="145">
        <f>O320*H320</f>
        <v>0</v>
      </c>
      <c r="Q320" s="145">
        <v>4.4000000000000002E-4</v>
      </c>
      <c r="R320" s="145">
        <f>Q320*H320</f>
        <v>1.7600000000000001E-3</v>
      </c>
      <c r="S320" s="145">
        <v>0</v>
      </c>
      <c r="T320" s="146">
        <f>S320*H320</f>
        <v>0</v>
      </c>
      <c r="AR320" s="147" t="s">
        <v>224</v>
      </c>
      <c r="AT320" s="147" t="s">
        <v>195</v>
      </c>
      <c r="AU320" s="147" t="s">
        <v>85</v>
      </c>
      <c r="AY320" s="17" t="s">
        <v>191</v>
      </c>
      <c r="BE320" s="148">
        <f>IF(N320="základní",J320,0)</f>
        <v>0</v>
      </c>
      <c r="BF320" s="148">
        <f>IF(N320="snížená",J320,0)</f>
        <v>0</v>
      </c>
      <c r="BG320" s="148">
        <f>IF(N320="zákl. přenesená",J320,0)</f>
        <v>0</v>
      </c>
      <c r="BH320" s="148">
        <f>IF(N320="sníž. přenesená",J320,0)</f>
        <v>0</v>
      </c>
      <c r="BI320" s="148">
        <f>IF(N320="nulová",J320,0)</f>
        <v>0</v>
      </c>
      <c r="BJ320" s="17" t="s">
        <v>83</v>
      </c>
      <c r="BK320" s="148">
        <f>ROUND(I320*H320,2)</f>
        <v>0</v>
      </c>
      <c r="BL320" s="17" t="s">
        <v>224</v>
      </c>
      <c r="BM320" s="147" t="s">
        <v>2889</v>
      </c>
    </row>
    <row r="321" spans="2:65" s="1" customFormat="1">
      <c r="B321" s="32"/>
      <c r="D321" s="149" t="s">
        <v>203</v>
      </c>
      <c r="F321" s="150" t="s">
        <v>2890</v>
      </c>
      <c r="I321" s="151"/>
      <c r="L321" s="32"/>
      <c r="M321" s="152"/>
      <c r="T321" s="56"/>
      <c r="AT321" s="17" t="s">
        <v>203</v>
      </c>
      <c r="AU321" s="17" t="s">
        <v>85</v>
      </c>
    </row>
    <row r="322" spans="2:65" s="12" customFormat="1">
      <c r="B322" s="153"/>
      <c r="D322" s="154" t="s">
        <v>205</v>
      </c>
      <c r="E322" s="155" t="s">
        <v>1</v>
      </c>
      <c r="F322" s="156" t="s">
        <v>2693</v>
      </c>
      <c r="H322" s="155" t="s">
        <v>1</v>
      </c>
      <c r="I322" s="157"/>
      <c r="L322" s="153"/>
      <c r="M322" s="158"/>
      <c r="T322" s="159"/>
      <c r="AT322" s="155" t="s">
        <v>205</v>
      </c>
      <c r="AU322" s="155" t="s">
        <v>85</v>
      </c>
      <c r="AV322" s="12" t="s">
        <v>83</v>
      </c>
      <c r="AW322" s="12" t="s">
        <v>34</v>
      </c>
      <c r="AX322" s="12" t="s">
        <v>76</v>
      </c>
      <c r="AY322" s="155" t="s">
        <v>191</v>
      </c>
    </row>
    <row r="323" spans="2:65" s="13" customFormat="1">
      <c r="B323" s="160"/>
      <c r="D323" s="154" t="s">
        <v>205</v>
      </c>
      <c r="E323" s="161" t="s">
        <v>1</v>
      </c>
      <c r="F323" s="162" t="s">
        <v>200</v>
      </c>
      <c r="H323" s="163">
        <v>4</v>
      </c>
      <c r="I323" s="164"/>
      <c r="L323" s="160"/>
      <c r="M323" s="165"/>
      <c r="T323" s="166"/>
      <c r="AT323" s="161" t="s">
        <v>205</v>
      </c>
      <c r="AU323" s="161" t="s">
        <v>85</v>
      </c>
      <c r="AV323" s="13" t="s">
        <v>85</v>
      </c>
      <c r="AW323" s="13" t="s">
        <v>34</v>
      </c>
      <c r="AX323" s="13" t="s">
        <v>83</v>
      </c>
      <c r="AY323" s="161" t="s">
        <v>191</v>
      </c>
    </row>
    <row r="324" spans="2:65" s="1" customFormat="1" ht="24" customHeight="1">
      <c r="B324" s="32"/>
      <c r="C324" s="136" t="s">
        <v>568</v>
      </c>
      <c r="D324" s="136" t="s">
        <v>195</v>
      </c>
      <c r="E324" s="137" t="s">
        <v>2891</v>
      </c>
      <c r="F324" s="138" t="s">
        <v>2892</v>
      </c>
      <c r="G324" s="139" t="s">
        <v>378</v>
      </c>
      <c r="H324" s="140">
        <v>4</v>
      </c>
      <c r="I324" s="141"/>
      <c r="J324" s="142">
        <f>ROUND(I324*H324,2)</f>
        <v>0</v>
      </c>
      <c r="K324" s="138" t="s">
        <v>199</v>
      </c>
      <c r="L324" s="32"/>
      <c r="M324" s="143" t="s">
        <v>1</v>
      </c>
      <c r="N324" s="144" t="s">
        <v>41</v>
      </c>
      <c r="P324" s="145">
        <f>O324*H324</f>
        <v>0</v>
      </c>
      <c r="Q324" s="145">
        <v>1.8E-3</v>
      </c>
      <c r="R324" s="145">
        <f>Q324*H324</f>
        <v>7.1999999999999998E-3</v>
      </c>
      <c r="S324" s="145">
        <v>0</v>
      </c>
      <c r="T324" s="146">
        <f>S324*H324</f>
        <v>0</v>
      </c>
      <c r="AR324" s="147" t="s">
        <v>224</v>
      </c>
      <c r="AT324" s="147" t="s">
        <v>195</v>
      </c>
      <c r="AU324" s="147" t="s">
        <v>85</v>
      </c>
      <c r="AY324" s="17" t="s">
        <v>191</v>
      </c>
      <c r="BE324" s="148">
        <f>IF(N324="základní",J324,0)</f>
        <v>0</v>
      </c>
      <c r="BF324" s="148">
        <f>IF(N324="snížená",J324,0)</f>
        <v>0</v>
      </c>
      <c r="BG324" s="148">
        <f>IF(N324="zákl. přenesená",J324,0)</f>
        <v>0</v>
      </c>
      <c r="BH324" s="148">
        <f>IF(N324="sníž. přenesená",J324,0)</f>
        <v>0</v>
      </c>
      <c r="BI324" s="148">
        <f>IF(N324="nulová",J324,0)</f>
        <v>0</v>
      </c>
      <c r="BJ324" s="17" t="s">
        <v>83</v>
      </c>
      <c r="BK324" s="148">
        <f>ROUND(I324*H324,2)</f>
        <v>0</v>
      </c>
      <c r="BL324" s="17" t="s">
        <v>224</v>
      </c>
      <c r="BM324" s="147" t="s">
        <v>2893</v>
      </c>
    </row>
    <row r="325" spans="2:65" s="1" customFormat="1">
      <c r="B325" s="32"/>
      <c r="D325" s="149" t="s">
        <v>203</v>
      </c>
      <c r="F325" s="150" t="s">
        <v>2894</v>
      </c>
      <c r="I325" s="151"/>
      <c r="L325" s="32"/>
      <c r="M325" s="152"/>
      <c r="T325" s="56"/>
      <c r="AT325" s="17" t="s">
        <v>203</v>
      </c>
      <c r="AU325" s="17" t="s">
        <v>85</v>
      </c>
    </row>
    <row r="326" spans="2:65" s="12" customFormat="1">
      <c r="B326" s="153"/>
      <c r="D326" s="154" t="s">
        <v>205</v>
      </c>
      <c r="E326" s="155" t="s">
        <v>1</v>
      </c>
      <c r="F326" s="156" t="s">
        <v>2693</v>
      </c>
      <c r="H326" s="155" t="s">
        <v>1</v>
      </c>
      <c r="I326" s="157"/>
      <c r="L326" s="153"/>
      <c r="M326" s="158"/>
      <c r="T326" s="159"/>
      <c r="AT326" s="155" t="s">
        <v>205</v>
      </c>
      <c r="AU326" s="155" t="s">
        <v>85</v>
      </c>
      <c r="AV326" s="12" t="s">
        <v>83</v>
      </c>
      <c r="AW326" s="12" t="s">
        <v>34</v>
      </c>
      <c r="AX326" s="12" t="s">
        <v>76</v>
      </c>
      <c r="AY326" s="155" t="s">
        <v>191</v>
      </c>
    </row>
    <row r="327" spans="2:65" s="13" customFormat="1">
      <c r="B327" s="160"/>
      <c r="D327" s="154" t="s">
        <v>205</v>
      </c>
      <c r="E327" s="161" t="s">
        <v>1</v>
      </c>
      <c r="F327" s="162" t="s">
        <v>200</v>
      </c>
      <c r="H327" s="163">
        <v>4</v>
      </c>
      <c r="I327" s="164"/>
      <c r="L327" s="160"/>
      <c r="M327" s="165"/>
      <c r="T327" s="166"/>
      <c r="AT327" s="161" t="s">
        <v>205</v>
      </c>
      <c r="AU327" s="161" t="s">
        <v>85</v>
      </c>
      <c r="AV327" s="13" t="s">
        <v>85</v>
      </c>
      <c r="AW327" s="13" t="s">
        <v>34</v>
      </c>
      <c r="AX327" s="13" t="s">
        <v>83</v>
      </c>
      <c r="AY327" s="161" t="s">
        <v>191</v>
      </c>
    </row>
    <row r="328" spans="2:65" s="1" customFormat="1" ht="26.45" customHeight="1">
      <c r="B328" s="32"/>
      <c r="C328" s="136" t="s">
        <v>576</v>
      </c>
      <c r="D328" s="136" t="s">
        <v>195</v>
      </c>
      <c r="E328" s="137" t="s">
        <v>2895</v>
      </c>
      <c r="F328" s="138" t="s">
        <v>2896</v>
      </c>
      <c r="G328" s="139" t="s">
        <v>378</v>
      </c>
      <c r="H328" s="140">
        <v>11</v>
      </c>
      <c r="I328" s="141"/>
      <c r="J328" s="142">
        <f>ROUND(I328*H328,2)</f>
        <v>0</v>
      </c>
      <c r="K328" s="138" t="s">
        <v>199</v>
      </c>
      <c r="L328" s="32"/>
      <c r="M328" s="143" t="s">
        <v>1</v>
      </c>
      <c r="N328" s="144" t="s">
        <v>41</v>
      </c>
      <c r="P328" s="145">
        <f>O328*H328</f>
        <v>0</v>
      </c>
      <c r="Q328" s="145">
        <v>2.2000000000000001E-4</v>
      </c>
      <c r="R328" s="145">
        <f>Q328*H328</f>
        <v>2.4200000000000003E-3</v>
      </c>
      <c r="S328" s="145">
        <v>0</v>
      </c>
      <c r="T328" s="146">
        <f>S328*H328</f>
        <v>0</v>
      </c>
      <c r="AR328" s="147" t="s">
        <v>224</v>
      </c>
      <c r="AT328" s="147" t="s">
        <v>195</v>
      </c>
      <c r="AU328" s="147" t="s">
        <v>85</v>
      </c>
      <c r="AY328" s="17" t="s">
        <v>191</v>
      </c>
      <c r="BE328" s="148">
        <f>IF(N328="základní",J328,0)</f>
        <v>0</v>
      </c>
      <c r="BF328" s="148">
        <f>IF(N328="snížená",J328,0)</f>
        <v>0</v>
      </c>
      <c r="BG328" s="148">
        <f>IF(N328="zákl. přenesená",J328,0)</f>
        <v>0</v>
      </c>
      <c r="BH328" s="148">
        <f>IF(N328="sníž. přenesená",J328,0)</f>
        <v>0</v>
      </c>
      <c r="BI328" s="148">
        <f>IF(N328="nulová",J328,0)</f>
        <v>0</v>
      </c>
      <c r="BJ328" s="17" t="s">
        <v>83</v>
      </c>
      <c r="BK328" s="148">
        <f>ROUND(I328*H328,2)</f>
        <v>0</v>
      </c>
      <c r="BL328" s="17" t="s">
        <v>224</v>
      </c>
      <c r="BM328" s="147" t="s">
        <v>2897</v>
      </c>
    </row>
    <row r="329" spans="2:65" s="1" customFormat="1">
      <c r="B329" s="32"/>
      <c r="D329" s="149" t="s">
        <v>203</v>
      </c>
      <c r="F329" s="150" t="s">
        <v>2898</v>
      </c>
      <c r="I329" s="151"/>
      <c r="L329" s="32"/>
      <c r="M329" s="152"/>
      <c r="T329" s="56"/>
      <c r="AT329" s="17" t="s">
        <v>203</v>
      </c>
      <c r="AU329" s="17" t="s">
        <v>85</v>
      </c>
    </row>
    <row r="330" spans="2:65" s="12" customFormat="1">
      <c r="B330" s="153"/>
      <c r="D330" s="154" t="s">
        <v>205</v>
      </c>
      <c r="E330" s="155" t="s">
        <v>1</v>
      </c>
      <c r="F330" s="156" t="s">
        <v>2693</v>
      </c>
      <c r="H330" s="155" t="s">
        <v>1</v>
      </c>
      <c r="I330" s="157"/>
      <c r="L330" s="153"/>
      <c r="M330" s="158"/>
      <c r="T330" s="159"/>
      <c r="AT330" s="155" t="s">
        <v>205</v>
      </c>
      <c r="AU330" s="155" t="s">
        <v>85</v>
      </c>
      <c r="AV330" s="12" t="s">
        <v>83</v>
      </c>
      <c r="AW330" s="12" t="s">
        <v>34</v>
      </c>
      <c r="AX330" s="12" t="s">
        <v>76</v>
      </c>
      <c r="AY330" s="155" t="s">
        <v>191</v>
      </c>
    </row>
    <row r="331" spans="2:65" s="13" customFormat="1">
      <c r="B331" s="160"/>
      <c r="D331" s="154" t="s">
        <v>205</v>
      </c>
      <c r="E331" s="161" t="s">
        <v>1</v>
      </c>
      <c r="F331" s="162" t="s">
        <v>2899</v>
      </c>
      <c r="H331" s="163">
        <v>11</v>
      </c>
      <c r="I331" s="164"/>
      <c r="L331" s="160"/>
      <c r="M331" s="165"/>
      <c r="T331" s="166"/>
      <c r="AT331" s="161" t="s">
        <v>205</v>
      </c>
      <c r="AU331" s="161" t="s">
        <v>85</v>
      </c>
      <c r="AV331" s="13" t="s">
        <v>85</v>
      </c>
      <c r="AW331" s="13" t="s">
        <v>34</v>
      </c>
      <c r="AX331" s="13" t="s">
        <v>83</v>
      </c>
      <c r="AY331" s="161" t="s">
        <v>191</v>
      </c>
    </row>
    <row r="332" spans="2:65" s="1" customFormat="1" ht="26.45" customHeight="1">
      <c r="B332" s="32"/>
      <c r="C332" s="136" t="s">
        <v>581</v>
      </c>
      <c r="D332" s="136" t="s">
        <v>195</v>
      </c>
      <c r="E332" s="137" t="s">
        <v>2900</v>
      </c>
      <c r="F332" s="138" t="s">
        <v>2901</v>
      </c>
      <c r="G332" s="139" t="s">
        <v>378</v>
      </c>
      <c r="H332" s="140">
        <v>1</v>
      </c>
      <c r="I332" s="141"/>
      <c r="J332" s="142">
        <f>ROUND(I332*H332,2)</f>
        <v>0</v>
      </c>
      <c r="K332" s="138" t="s">
        <v>199</v>
      </c>
      <c r="L332" s="32"/>
      <c r="M332" s="143" t="s">
        <v>1</v>
      </c>
      <c r="N332" s="144" t="s">
        <v>41</v>
      </c>
      <c r="P332" s="145">
        <f>O332*H332</f>
        <v>0</v>
      </c>
      <c r="Q332" s="145">
        <v>1.9000000000000001E-4</v>
      </c>
      <c r="R332" s="145">
        <f>Q332*H332</f>
        <v>1.9000000000000001E-4</v>
      </c>
      <c r="S332" s="145">
        <v>0</v>
      </c>
      <c r="T332" s="146">
        <f>S332*H332</f>
        <v>0</v>
      </c>
      <c r="AR332" s="147" t="s">
        <v>224</v>
      </c>
      <c r="AT332" s="147" t="s">
        <v>195</v>
      </c>
      <c r="AU332" s="147" t="s">
        <v>85</v>
      </c>
      <c r="AY332" s="17" t="s">
        <v>191</v>
      </c>
      <c r="BE332" s="148">
        <f>IF(N332="základní",J332,0)</f>
        <v>0</v>
      </c>
      <c r="BF332" s="148">
        <f>IF(N332="snížená",J332,0)</f>
        <v>0</v>
      </c>
      <c r="BG332" s="148">
        <f>IF(N332="zákl. přenesená",J332,0)</f>
        <v>0</v>
      </c>
      <c r="BH332" s="148">
        <f>IF(N332="sníž. přenesená",J332,0)</f>
        <v>0</v>
      </c>
      <c r="BI332" s="148">
        <f>IF(N332="nulová",J332,0)</f>
        <v>0</v>
      </c>
      <c r="BJ332" s="17" t="s">
        <v>83</v>
      </c>
      <c r="BK332" s="148">
        <f>ROUND(I332*H332,2)</f>
        <v>0</v>
      </c>
      <c r="BL332" s="17" t="s">
        <v>224</v>
      </c>
      <c r="BM332" s="147" t="s">
        <v>2902</v>
      </c>
    </row>
    <row r="333" spans="2:65" s="1" customFormat="1">
      <c r="B333" s="32"/>
      <c r="D333" s="149" t="s">
        <v>203</v>
      </c>
      <c r="F333" s="150" t="s">
        <v>2903</v>
      </c>
      <c r="I333" s="151"/>
      <c r="L333" s="32"/>
      <c r="M333" s="152"/>
      <c r="T333" s="56"/>
      <c r="AT333" s="17" t="s">
        <v>203</v>
      </c>
      <c r="AU333" s="17" t="s">
        <v>85</v>
      </c>
    </row>
    <row r="334" spans="2:65" s="12" customFormat="1">
      <c r="B334" s="153"/>
      <c r="D334" s="154" t="s">
        <v>205</v>
      </c>
      <c r="E334" s="155" t="s">
        <v>1</v>
      </c>
      <c r="F334" s="156" t="s">
        <v>2693</v>
      </c>
      <c r="H334" s="155" t="s">
        <v>1</v>
      </c>
      <c r="I334" s="157"/>
      <c r="L334" s="153"/>
      <c r="M334" s="158"/>
      <c r="T334" s="159"/>
      <c r="AT334" s="155" t="s">
        <v>205</v>
      </c>
      <c r="AU334" s="155" t="s">
        <v>85</v>
      </c>
      <c r="AV334" s="12" t="s">
        <v>83</v>
      </c>
      <c r="AW334" s="12" t="s">
        <v>34</v>
      </c>
      <c r="AX334" s="12" t="s">
        <v>76</v>
      </c>
      <c r="AY334" s="155" t="s">
        <v>191</v>
      </c>
    </row>
    <row r="335" spans="2:65" s="13" customFormat="1">
      <c r="B335" s="160"/>
      <c r="D335" s="154" t="s">
        <v>205</v>
      </c>
      <c r="E335" s="161" t="s">
        <v>1</v>
      </c>
      <c r="F335" s="162" t="s">
        <v>83</v>
      </c>
      <c r="H335" s="163">
        <v>1</v>
      </c>
      <c r="I335" s="164"/>
      <c r="L335" s="160"/>
      <c r="M335" s="165"/>
      <c r="T335" s="166"/>
      <c r="AT335" s="161" t="s">
        <v>205</v>
      </c>
      <c r="AU335" s="161" t="s">
        <v>85</v>
      </c>
      <c r="AV335" s="13" t="s">
        <v>85</v>
      </c>
      <c r="AW335" s="13" t="s">
        <v>34</v>
      </c>
      <c r="AX335" s="13" t="s">
        <v>83</v>
      </c>
      <c r="AY335" s="161" t="s">
        <v>191</v>
      </c>
    </row>
    <row r="336" spans="2:65" s="1" customFormat="1" ht="26.45" customHeight="1">
      <c r="B336" s="32"/>
      <c r="C336" s="136" t="s">
        <v>587</v>
      </c>
      <c r="D336" s="136" t="s">
        <v>195</v>
      </c>
      <c r="E336" s="137" t="s">
        <v>2904</v>
      </c>
      <c r="F336" s="138" t="s">
        <v>2905</v>
      </c>
      <c r="G336" s="139" t="s">
        <v>378</v>
      </c>
      <c r="H336" s="140">
        <v>1</v>
      </c>
      <c r="I336" s="141"/>
      <c r="J336" s="142">
        <f>ROUND(I336*H336,2)</f>
        <v>0</v>
      </c>
      <c r="K336" s="138" t="s">
        <v>199</v>
      </c>
      <c r="L336" s="32"/>
      <c r="M336" s="143" t="s">
        <v>1</v>
      </c>
      <c r="N336" s="144" t="s">
        <v>41</v>
      </c>
      <c r="P336" s="145">
        <f>O336*H336</f>
        <v>0</v>
      </c>
      <c r="Q336" s="145">
        <v>5.6999999999999998E-4</v>
      </c>
      <c r="R336" s="145">
        <f>Q336*H336</f>
        <v>5.6999999999999998E-4</v>
      </c>
      <c r="S336" s="145">
        <v>0</v>
      </c>
      <c r="T336" s="146">
        <f>S336*H336</f>
        <v>0</v>
      </c>
      <c r="AR336" s="147" t="s">
        <v>224</v>
      </c>
      <c r="AT336" s="147" t="s">
        <v>195</v>
      </c>
      <c r="AU336" s="147" t="s">
        <v>85</v>
      </c>
      <c r="AY336" s="17" t="s">
        <v>191</v>
      </c>
      <c r="BE336" s="148">
        <f>IF(N336="základní",J336,0)</f>
        <v>0</v>
      </c>
      <c r="BF336" s="148">
        <f>IF(N336="snížená",J336,0)</f>
        <v>0</v>
      </c>
      <c r="BG336" s="148">
        <f>IF(N336="zákl. přenesená",J336,0)</f>
        <v>0</v>
      </c>
      <c r="BH336" s="148">
        <f>IF(N336="sníž. přenesená",J336,0)</f>
        <v>0</v>
      </c>
      <c r="BI336" s="148">
        <f>IF(N336="nulová",J336,0)</f>
        <v>0</v>
      </c>
      <c r="BJ336" s="17" t="s">
        <v>83</v>
      </c>
      <c r="BK336" s="148">
        <f>ROUND(I336*H336,2)</f>
        <v>0</v>
      </c>
      <c r="BL336" s="17" t="s">
        <v>224</v>
      </c>
      <c r="BM336" s="147" t="s">
        <v>2906</v>
      </c>
    </row>
    <row r="337" spans="2:65" s="1" customFormat="1">
      <c r="B337" s="32"/>
      <c r="D337" s="149" t="s">
        <v>203</v>
      </c>
      <c r="F337" s="150" t="s">
        <v>2907</v>
      </c>
      <c r="I337" s="151"/>
      <c r="L337" s="32"/>
      <c r="M337" s="152"/>
      <c r="T337" s="56"/>
      <c r="AT337" s="17" t="s">
        <v>203</v>
      </c>
      <c r="AU337" s="17" t="s">
        <v>85</v>
      </c>
    </row>
    <row r="338" spans="2:65" s="12" customFormat="1">
      <c r="B338" s="153"/>
      <c r="D338" s="154" t="s">
        <v>205</v>
      </c>
      <c r="E338" s="155" t="s">
        <v>1</v>
      </c>
      <c r="F338" s="156" t="s">
        <v>2693</v>
      </c>
      <c r="H338" s="155" t="s">
        <v>1</v>
      </c>
      <c r="I338" s="157"/>
      <c r="L338" s="153"/>
      <c r="M338" s="158"/>
      <c r="T338" s="159"/>
      <c r="AT338" s="155" t="s">
        <v>205</v>
      </c>
      <c r="AU338" s="155" t="s">
        <v>85</v>
      </c>
      <c r="AV338" s="12" t="s">
        <v>83</v>
      </c>
      <c r="AW338" s="12" t="s">
        <v>34</v>
      </c>
      <c r="AX338" s="12" t="s">
        <v>76</v>
      </c>
      <c r="AY338" s="155" t="s">
        <v>191</v>
      </c>
    </row>
    <row r="339" spans="2:65" s="13" customFormat="1">
      <c r="B339" s="160"/>
      <c r="D339" s="154" t="s">
        <v>205</v>
      </c>
      <c r="E339" s="161" t="s">
        <v>1</v>
      </c>
      <c r="F339" s="162" t="s">
        <v>83</v>
      </c>
      <c r="H339" s="163">
        <v>1</v>
      </c>
      <c r="I339" s="164"/>
      <c r="L339" s="160"/>
      <c r="M339" s="165"/>
      <c r="T339" s="166"/>
      <c r="AT339" s="161" t="s">
        <v>205</v>
      </c>
      <c r="AU339" s="161" t="s">
        <v>85</v>
      </c>
      <c r="AV339" s="13" t="s">
        <v>85</v>
      </c>
      <c r="AW339" s="13" t="s">
        <v>34</v>
      </c>
      <c r="AX339" s="13" t="s">
        <v>83</v>
      </c>
      <c r="AY339" s="161" t="s">
        <v>191</v>
      </c>
    </row>
    <row r="340" spans="2:65" s="1" customFormat="1" ht="26.45" customHeight="1">
      <c r="B340" s="32"/>
      <c r="C340" s="136" t="s">
        <v>591</v>
      </c>
      <c r="D340" s="136" t="s">
        <v>195</v>
      </c>
      <c r="E340" s="137" t="s">
        <v>2908</v>
      </c>
      <c r="F340" s="138" t="s">
        <v>2909</v>
      </c>
      <c r="G340" s="139" t="s">
        <v>378</v>
      </c>
      <c r="H340" s="140">
        <v>1</v>
      </c>
      <c r="I340" s="141"/>
      <c r="J340" s="142">
        <f>ROUND(I340*H340,2)</f>
        <v>0</v>
      </c>
      <c r="K340" s="138" t="s">
        <v>199</v>
      </c>
      <c r="L340" s="32"/>
      <c r="M340" s="143" t="s">
        <v>1</v>
      </c>
      <c r="N340" s="144" t="s">
        <v>41</v>
      </c>
      <c r="P340" s="145">
        <f>O340*H340</f>
        <v>0</v>
      </c>
      <c r="Q340" s="145">
        <v>1.73E-3</v>
      </c>
      <c r="R340" s="145">
        <f>Q340*H340</f>
        <v>1.73E-3</v>
      </c>
      <c r="S340" s="145">
        <v>0</v>
      </c>
      <c r="T340" s="146">
        <f>S340*H340</f>
        <v>0</v>
      </c>
      <c r="AR340" s="147" t="s">
        <v>224</v>
      </c>
      <c r="AT340" s="147" t="s">
        <v>195</v>
      </c>
      <c r="AU340" s="147" t="s">
        <v>85</v>
      </c>
      <c r="AY340" s="17" t="s">
        <v>191</v>
      </c>
      <c r="BE340" s="148">
        <f>IF(N340="základní",J340,0)</f>
        <v>0</v>
      </c>
      <c r="BF340" s="148">
        <f>IF(N340="snížená",J340,0)</f>
        <v>0</v>
      </c>
      <c r="BG340" s="148">
        <f>IF(N340="zákl. přenesená",J340,0)</f>
        <v>0</v>
      </c>
      <c r="BH340" s="148">
        <f>IF(N340="sníž. přenesená",J340,0)</f>
        <v>0</v>
      </c>
      <c r="BI340" s="148">
        <f>IF(N340="nulová",J340,0)</f>
        <v>0</v>
      </c>
      <c r="BJ340" s="17" t="s">
        <v>83</v>
      </c>
      <c r="BK340" s="148">
        <f>ROUND(I340*H340,2)</f>
        <v>0</v>
      </c>
      <c r="BL340" s="17" t="s">
        <v>224</v>
      </c>
      <c r="BM340" s="147" t="s">
        <v>2910</v>
      </c>
    </row>
    <row r="341" spans="2:65" s="1" customFormat="1">
      <c r="B341" s="32"/>
      <c r="D341" s="149" t="s">
        <v>203</v>
      </c>
      <c r="F341" s="150" t="s">
        <v>2911</v>
      </c>
      <c r="I341" s="151"/>
      <c r="L341" s="32"/>
      <c r="M341" s="152"/>
      <c r="T341" s="56"/>
      <c r="AT341" s="17" t="s">
        <v>203</v>
      </c>
      <c r="AU341" s="17" t="s">
        <v>85</v>
      </c>
    </row>
    <row r="342" spans="2:65" s="12" customFormat="1">
      <c r="B342" s="153"/>
      <c r="D342" s="154" t="s">
        <v>205</v>
      </c>
      <c r="E342" s="155" t="s">
        <v>1</v>
      </c>
      <c r="F342" s="156" t="s">
        <v>2693</v>
      </c>
      <c r="H342" s="155" t="s">
        <v>1</v>
      </c>
      <c r="I342" s="157"/>
      <c r="L342" s="153"/>
      <c r="M342" s="158"/>
      <c r="T342" s="159"/>
      <c r="AT342" s="155" t="s">
        <v>205</v>
      </c>
      <c r="AU342" s="155" t="s">
        <v>85</v>
      </c>
      <c r="AV342" s="12" t="s">
        <v>83</v>
      </c>
      <c r="AW342" s="12" t="s">
        <v>34</v>
      </c>
      <c r="AX342" s="12" t="s">
        <v>76</v>
      </c>
      <c r="AY342" s="155" t="s">
        <v>191</v>
      </c>
    </row>
    <row r="343" spans="2:65" s="13" customFormat="1">
      <c r="B343" s="160"/>
      <c r="D343" s="154" t="s">
        <v>205</v>
      </c>
      <c r="E343" s="161" t="s">
        <v>1</v>
      </c>
      <c r="F343" s="162" t="s">
        <v>83</v>
      </c>
      <c r="H343" s="163">
        <v>1</v>
      </c>
      <c r="I343" s="164"/>
      <c r="L343" s="160"/>
      <c r="M343" s="165"/>
      <c r="T343" s="166"/>
      <c r="AT343" s="161" t="s">
        <v>205</v>
      </c>
      <c r="AU343" s="161" t="s">
        <v>85</v>
      </c>
      <c r="AV343" s="13" t="s">
        <v>85</v>
      </c>
      <c r="AW343" s="13" t="s">
        <v>34</v>
      </c>
      <c r="AX343" s="13" t="s">
        <v>83</v>
      </c>
      <c r="AY343" s="161" t="s">
        <v>191</v>
      </c>
    </row>
    <row r="344" spans="2:65" s="1" customFormat="1" ht="24" customHeight="1">
      <c r="B344" s="32"/>
      <c r="C344" s="136" t="s">
        <v>597</v>
      </c>
      <c r="D344" s="136" t="s">
        <v>195</v>
      </c>
      <c r="E344" s="137" t="s">
        <v>2912</v>
      </c>
      <c r="F344" s="138" t="s">
        <v>2913</v>
      </c>
      <c r="G344" s="139" t="s">
        <v>378</v>
      </c>
      <c r="H344" s="140">
        <v>4</v>
      </c>
      <c r="I344" s="141"/>
      <c r="J344" s="142">
        <f>ROUND(I344*H344,2)</f>
        <v>0</v>
      </c>
      <c r="K344" s="138" t="s">
        <v>199</v>
      </c>
      <c r="L344" s="32"/>
      <c r="M344" s="143" t="s">
        <v>1</v>
      </c>
      <c r="N344" s="144" t="s">
        <v>41</v>
      </c>
      <c r="P344" s="145">
        <f>O344*H344</f>
        <v>0</v>
      </c>
      <c r="Q344" s="145">
        <v>1.6000000000000001E-4</v>
      </c>
      <c r="R344" s="145">
        <f>Q344*H344</f>
        <v>6.4000000000000005E-4</v>
      </c>
      <c r="S344" s="145">
        <v>0</v>
      </c>
      <c r="T344" s="146">
        <f>S344*H344</f>
        <v>0</v>
      </c>
      <c r="AR344" s="147" t="s">
        <v>224</v>
      </c>
      <c r="AT344" s="147" t="s">
        <v>195</v>
      </c>
      <c r="AU344" s="147" t="s">
        <v>85</v>
      </c>
      <c r="AY344" s="17" t="s">
        <v>191</v>
      </c>
      <c r="BE344" s="148">
        <f>IF(N344="základní",J344,0)</f>
        <v>0</v>
      </c>
      <c r="BF344" s="148">
        <f>IF(N344="snížená",J344,0)</f>
        <v>0</v>
      </c>
      <c r="BG344" s="148">
        <f>IF(N344="zákl. přenesená",J344,0)</f>
        <v>0</v>
      </c>
      <c r="BH344" s="148">
        <f>IF(N344="sníž. přenesená",J344,0)</f>
        <v>0</v>
      </c>
      <c r="BI344" s="148">
        <f>IF(N344="nulová",J344,0)</f>
        <v>0</v>
      </c>
      <c r="BJ344" s="17" t="s">
        <v>83</v>
      </c>
      <c r="BK344" s="148">
        <f>ROUND(I344*H344,2)</f>
        <v>0</v>
      </c>
      <c r="BL344" s="17" t="s">
        <v>224</v>
      </c>
      <c r="BM344" s="147" t="s">
        <v>2914</v>
      </c>
    </row>
    <row r="345" spans="2:65" s="1" customFormat="1">
      <c r="B345" s="32"/>
      <c r="D345" s="149" t="s">
        <v>203</v>
      </c>
      <c r="F345" s="150" t="s">
        <v>2915</v>
      </c>
      <c r="I345" s="151"/>
      <c r="L345" s="32"/>
      <c r="M345" s="152"/>
      <c r="T345" s="56"/>
      <c r="AT345" s="17" t="s">
        <v>203</v>
      </c>
      <c r="AU345" s="17" t="s">
        <v>85</v>
      </c>
    </row>
    <row r="346" spans="2:65" s="12" customFormat="1">
      <c r="B346" s="153"/>
      <c r="D346" s="154" t="s">
        <v>205</v>
      </c>
      <c r="E346" s="155" t="s">
        <v>1</v>
      </c>
      <c r="F346" s="156" t="s">
        <v>2693</v>
      </c>
      <c r="H346" s="155" t="s">
        <v>1</v>
      </c>
      <c r="I346" s="157"/>
      <c r="L346" s="153"/>
      <c r="M346" s="158"/>
      <c r="T346" s="159"/>
      <c r="AT346" s="155" t="s">
        <v>205</v>
      </c>
      <c r="AU346" s="155" t="s">
        <v>85</v>
      </c>
      <c r="AV346" s="12" t="s">
        <v>83</v>
      </c>
      <c r="AW346" s="12" t="s">
        <v>34</v>
      </c>
      <c r="AX346" s="12" t="s">
        <v>76</v>
      </c>
      <c r="AY346" s="155" t="s">
        <v>191</v>
      </c>
    </row>
    <row r="347" spans="2:65" s="13" customFormat="1">
      <c r="B347" s="160"/>
      <c r="D347" s="154" t="s">
        <v>205</v>
      </c>
      <c r="E347" s="161" t="s">
        <v>1</v>
      </c>
      <c r="F347" s="162" t="s">
        <v>2850</v>
      </c>
      <c r="H347" s="163">
        <v>4</v>
      </c>
      <c r="I347" s="164"/>
      <c r="L347" s="160"/>
      <c r="M347" s="165"/>
      <c r="T347" s="166"/>
      <c r="AT347" s="161" t="s">
        <v>205</v>
      </c>
      <c r="AU347" s="161" t="s">
        <v>85</v>
      </c>
      <c r="AV347" s="13" t="s">
        <v>85</v>
      </c>
      <c r="AW347" s="13" t="s">
        <v>34</v>
      </c>
      <c r="AX347" s="13" t="s">
        <v>83</v>
      </c>
      <c r="AY347" s="161" t="s">
        <v>191</v>
      </c>
    </row>
    <row r="348" spans="2:65" s="1" customFormat="1" ht="24" customHeight="1">
      <c r="B348" s="32"/>
      <c r="C348" s="136" t="s">
        <v>602</v>
      </c>
      <c r="D348" s="136" t="s">
        <v>195</v>
      </c>
      <c r="E348" s="137" t="s">
        <v>2916</v>
      </c>
      <c r="F348" s="138" t="s">
        <v>2917</v>
      </c>
      <c r="G348" s="139" t="s">
        <v>378</v>
      </c>
      <c r="H348" s="140">
        <v>6</v>
      </c>
      <c r="I348" s="141"/>
      <c r="J348" s="142">
        <f>ROUND(I348*H348,2)</f>
        <v>0</v>
      </c>
      <c r="K348" s="138" t="s">
        <v>199</v>
      </c>
      <c r="L348" s="32"/>
      <c r="M348" s="143" t="s">
        <v>1</v>
      </c>
      <c r="N348" s="144" t="s">
        <v>41</v>
      </c>
      <c r="P348" s="145">
        <f>O348*H348</f>
        <v>0</v>
      </c>
      <c r="Q348" s="145">
        <v>2.1000000000000001E-4</v>
      </c>
      <c r="R348" s="145">
        <f>Q348*H348</f>
        <v>1.2600000000000001E-3</v>
      </c>
      <c r="S348" s="145">
        <v>0</v>
      </c>
      <c r="T348" s="146">
        <f>S348*H348</f>
        <v>0</v>
      </c>
      <c r="AR348" s="147" t="s">
        <v>224</v>
      </c>
      <c r="AT348" s="147" t="s">
        <v>195</v>
      </c>
      <c r="AU348" s="147" t="s">
        <v>85</v>
      </c>
      <c r="AY348" s="17" t="s">
        <v>191</v>
      </c>
      <c r="BE348" s="148">
        <f>IF(N348="základní",J348,0)</f>
        <v>0</v>
      </c>
      <c r="BF348" s="148">
        <f>IF(N348="snížená",J348,0)</f>
        <v>0</v>
      </c>
      <c r="BG348" s="148">
        <f>IF(N348="zákl. přenesená",J348,0)</f>
        <v>0</v>
      </c>
      <c r="BH348" s="148">
        <f>IF(N348="sníž. přenesená",J348,0)</f>
        <v>0</v>
      </c>
      <c r="BI348" s="148">
        <f>IF(N348="nulová",J348,0)</f>
        <v>0</v>
      </c>
      <c r="BJ348" s="17" t="s">
        <v>83</v>
      </c>
      <c r="BK348" s="148">
        <f>ROUND(I348*H348,2)</f>
        <v>0</v>
      </c>
      <c r="BL348" s="17" t="s">
        <v>224</v>
      </c>
      <c r="BM348" s="147" t="s">
        <v>2918</v>
      </c>
    </row>
    <row r="349" spans="2:65" s="1" customFormat="1">
      <c r="B349" s="32"/>
      <c r="D349" s="149" t="s">
        <v>203</v>
      </c>
      <c r="F349" s="150" t="s">
        <v>2919</v>
      </c>
      <c r="I349" s="151"/>
      <c r="L349" s="32"/>
      <c r="M349" s="152"/>
      <c r="T349" s="56"/>
      <c r="AT349" s="17" t="s">
        <v>203</v>
      </c>
      <c r="AU349" s="17" t="s">
        <v>85</v>
      </c>
    </row>
    <row r="350" spans="2:65" s="12" customFormat="1">
      <c r="B350" s="153"/>
      <c r="D350" s="154" t="s">
        <v>205</v>
      </c>
      <c r="E350" s="155" t="s">
        <v>1</v>
      </c>
      <c r="F350" s="156" t="s">
        <v>2693</v>
      </c>
      <c r="H350" s="155" t="s">
        <v>1</v>
      </c>
      <c r="I350" s="157"/>
      <c r="L350" s="153"/>
      <c r="M350" s="158"/>
      <c r="T350" s="159"/>
      <c r="AT350" s="155" t="s">
        <v>205</v>
      </c>
      <c r="AU350" s="155" t="s">
        <v>85</v>
      </c>
      <c r="AV350" s="12" t="s">
        <v>83</v>
      </c>
      <c r="AW350" s="12" t="s">
        <v>34</v>
      </c>
      <c r="AX350" s="12" t="s">
        <v>76</v>
      </c>
      <c r="AY350" s="155" t="s">
        <v>191</v>
      </c>
    </row>
    <row r="351" spans="2:65" s="13" customFormat="1">
      <c r="B351" s="160"/>
      <c r="D351" s="154" t="s">
        <v>205</v>
      </c>
      <c r="E351" s="161" t="s">
        <v>1</v>
      </c>
      <c r="F351" s="162" t="s">
        <v>2920</v>
      </c>
      <c r="H351" s="163">
        <v>6</v>
      </c>
      <c r="I351" s="164"/>
      <c r="L351" s="160"/>
      <c r="M351" s="165"/>
      <c r="T351" s="166"/>
      <c r="AT351" s="161" t="s">
        <v>205</v>
      </c>
      <c r="AU351" s="161" t="s">
        <v>85</v>
      </c>
      <c r="AV351" s="13" t="s">
        <v>85</v>
      </c>
      <c r="AW351" s="13" t="s">
        <v>34</v>
      </c>
      <c r="AX351" s="13" t="s">
        <v>83</v>
      </c>
      <c r="AY351" s="161" t="s">
        <v>191</v>
      </c>
    </row>
    <row r="352" spans="2:65" s="1" customFormat="1" ht="24" customHeight="1">
      <c r="B352" s="32"/>
      <c r="C352" s="136" t="s">
        <v>607</v>
      </c>
      <c r="D352" s="136" t="s">
        <v>195</v>
      </c>
      <c r="E352" s="137" t="s">
        <v>2921</v>
      </c>
      <c r="F352" s="138" t="s">
        <v>2922</v>
      </c>
      <c r="G352" s="139" t="s">
        <v>378</v>
      </c>
      <c r="H352" s="140">
        <v>8</v>
      </c>
      <c r="I352" s="141"/>
      <c r="J352" s="142">
        <f>ROUND(I352*H352,2)</f>
        <v>0</v>
      </c>
      <c r="K352" s="138" t="s">
        <v>199</v>
      </c>
      <c r="L352" s="32"/>
      <c r="M352" s="143" t="s">
        <v>1</v>
      </c>
      <c r="N352" s="144" t="s">
        <v>41</v>
      </c>
      <c r="P352" s="145">
        <f>O352*H352</f>
        <v>0</v>
      </c>
      <c r="Q352" s="145">
        <v>5.0000000000000001E-4</v>
      </c>
      <c r="R352" s="145">
        <f>Q352*H352</f>
        <v>4.0000000000000001E-3</v>
      </c>
      <c r="S352" s="145">
        <v>0</v>
      </c>
      <c r="T352" s="146">
        <f>S352*H352</f>
        <v>0</v>
      </c>
      <c r="AR352" s="147" t="s">
        <v>224</v>
      </c>
      <c r="AT352" s="147" t="s">
        <v>195</v>
      </c>
      <c r="AU352" s="147" t="s">
        <v>85</v>
      </c>
      <c r="AY352" s="17" t="s">
        <v>191</v>
      </c>
      <c r="BE352" s="148">
        <f>IF(N352="základní",J352,0)</f>
        <v>0</v>
      </c>
      <c r="BF352" s="148">
        <f>IF(N352="snížená",J352,0)</f>
        <v>0</v>
      </c>
      <c r="BG352" s="148">
        <f>IF(N352="zákl. přenesená",J352,0)</f>
        <v>0</v>
      </c>
      <c r="BH352" s="148">
        <f>IF(N352="sníž. přenesená",J352,0)</f>
        <v>0</v>
      </c>
      <c r="BI352" s="148">
        <f>IF(N352="nulová",J352,0)</f>
        <v>0</v>
      </c>
      <c r="BJ352" s="17" t="s">
        <v>83</v>
      </c>
      <c r="BK352" s="148">
        <f>ROUND(I352*H352,2)</f>
        <v>0</v>
      </c>
      <c r="BL352" s="17" t="s">
        <v>224</v>
      </c>
      <c r="BM352" s="147" t="s">
        <v>2923</v>
      </c>
    </row>
    <row r="353" spans="2:65" s="1" customFormat="1">
      <c r="B353" s="32"/>
      <c r="D353" s="149" t="s">
        <v>203</v>
      </c>
      <c r="F353" s="150" t="s">
        <v>2924</v>
      </c>
      <c r="I353" s="151"/>
      <c r="L353" s="32"/>
      <c r="M353" s="152"/>
      <c r="T353" s="56"/>
      <c r="AT353" s="17" t="s">
        <v>203</v>
      </c>
      <c r="AU353" s="17" t="s">
        <v>85</v>
      </c>
    </row>
    <row r="354" spans="2:65" s="12" customFormat="1">
      <c r="B354" s="153"/>
      <c r="D354" s="154" t="s">
        <v>205</v>
      </c>
      <c r="E354" s="155" t="s">
        <v>1</v>
      </c>
      <c r="F354" s="156" t="s">
        <v>2693</v>
      </c>
      <c r="H354" s="155" t="s">
        <v>1</v>
      </c>
      <c r="I354" s="157"/>
      <c r="L354" s="153"/>
      <c r="M354" s="158"/>
      <c r="T354" s="159"/>
      <c r="AT354" s="155" t="s">
        <v>205</v>
      </c>
      <c r="AU354" s="155" t="s">
        <v>85</v>
      </c>
      <c r="AV354" s="12" t="s">
        <v>83</v>
      </c>
      <c r="AW354" s="12" t="s">
        <v>34</v>
      </c>
      <c r="AX354" s="12" t="s">
        <v>76</v>
      </c>
      <c r="AY354" s="155" t="s">
        <v>191</v>
      </c>
    </row>
    <row r="355" spans="2:65" s="13" customFormat="1">
      <c r="B355" s="160"/>
      <c r="D355" s="154" t="s">
        <v>205</v>
      </c>
      <c r="E355" s="161" t="s">
        <v>1</v>
      </c>
      <c r="F355" s="162" t="s">
        <v>253</v>
      </c>
      <c r="H355" s="163">
        <v>8</v>
      </c>
      <c r="I355" s="164"/>
      <c r="L355" s="160"/>
      <c r="M355" s="165"/>
      <c r="T355" s="166"/>
      <c r="AT355" s="161" t="s">
        <v>205</v>
      </c>
      <c r="AU355" s="161" t="s">
        <v>85</v>
      </c>
      <c r="AV355" s="13" t="s">
        <v>85</v>
      </c>
      <c r="AW355" s="13" t="s">
        <v>34</v>
      </c>
      <c r="AX355" s="13" t="s">
        <v>83</v>
      </c>
      <c r="AY355" s="161" t="s">
        <v>191</v>
      </c>
    </row>
    <row r="356" spans="2:65" s="1" customFormat="1" ht="24" customHeight="1">
      <c r="B356" s="32"/>
      <c r="C356" s="136" t="s">
        <v>612</v>
      </c>
      <c r="D356" s="136" t="s">
        <v>195</v>
      </c>
      <c r="E356" s="137" t="s">
        <v>2925</v>
      </c>
      <c r="F356" s="138" t="s">
        <v>2926</v>
      </c>
      <c r="G356" s="139" t="s">
        <v>378</v>
      </c>
      <c r="H356" s="140">
        <v>4</v>
      </c>
      <c r="I356" s="141"/>
      <c r="J356" s="142">
        <f>ROUND(I356*H356,2)</f>
        <v>0</v>
      </c>
      <c r="K356" s="138" t="s">
        <v>199</v>
      </c>
      <c r="L356" s="32"/>
      <c r="M356" s="143" t="s">
        <v>1</v>
      </c>
      <c r="N356" s="144" t="s">
        <v>41</v>
      </c>
      <c r="P356" s="145">
        <f>O356*H356</f>
        <v>0</v>
      </c>
      <c r="Q356" s="145">
        <v>1.6800000000000001E-3</v>
      </c>
      <c r="R356" s="145">
        <f>Q356*H356</f>
        <v>6.7200000000000003E-3</v>
      </c>
      <c r="S356" s="145">
        <v>0</v>
      </c>
      <c r="T356" s="146">
        <f>S356*H356</f>
        <v>0</v>
      </c>
      <c r="AR356" s="147" t="s">
        <v>224</v>
      </c>
      <c r="AT356" s="147" t="s">
        <v>195</v>
      </c>
      <c r="AU356" s="147" t="s">
        <v>85</v>
      </c>
      <c r="AY356" s="17" t="s">
        <v>191</v>
      </c>
      <c r="BE356" s="148">
        <f>IF(N356="základní",J356,0)</f>
        <v>0</v>
      </c>
      <c r="BF356" s="148">
        <f>IF(N356="snížená",J356,0)</f>
        <v>0</v>
      </c>
      <c r="BG356" s="148">
        <f>IF(N356="zákl. přenesená",J356,0)</f>
        <v>0</v>
      </c>
      <c r="BH356" s="148">
        <f>IF(N356="sníž. přenesená",J356,0)</f>
        <v>0</v>
      </c>
      <c r="BI356" s="148">
        <f>IF(N356="nulová",J356,0)</f>
        <v>0</v>
      </c>
      <c r="BJ356" s="17" t="s">
        <v>83</v>
      </c>
      <c r="BK356" s="148">
        <f>ROUND(I356*H356,2)</f>
        <v>0</v>
      </c>
      <c r="BL356" s="17" t="s">
        <v>224</v>
      </c>
      <c r="BM356" s="147" t="s">
        <v>2927</v>
      </c>
    </row>
    <row r="357" spans="2:65" s="1" customFormat="1">
      <c r="B357" s="32"/>
      <c r="D357" s="149" t="s">
        <v>203</v>
      </c>
      <c r="F357" s="150" t="s">
        <v>2928</v>
      </c>
      <c r="I357" s="151"/>
      <c r="L357" s="32"/>
      <c r="M357" s="152"/>
      <c r="T357" s="56"/>
      <c r="AT357" s="17" t="s">
        <v>203</v>
      </c>
      <c r="AU357" s="17" t="s">
        <v>85</v>
      </c>
    </row>
    <row r="358" spans="2:65" s="12" customFormat="1">
      <c r="B358" s="153"/>
      <c r="D358" s="154" t="s">
        <v>205</v>
      </c>
      <c r="E358" s="155" t="s">
        <v>1</v>
      </c>
      <c r="F358" s="156" t="s">
        <v>2693</v>
      </c>
      <c r="H358" s="155" t="s">
        <v>1</v>
      </c>
      <c r="I358" s="157"/>
      <c r="L358" s="153"/>
      <c r="M358" s="158"/>
      <c r="T358" s="159"/>
      <c r="AT358" s="155" t="s">
        <v>205</v>
      </c>
      <c r="AU358" s="155" t="s">
        <v>85</v>
      </c>
      <c r="AV358" s="12" t="s">
        <v>83</v>
      </c>
      <c r="AW358" s="12" t="s">
        <v>34</v>
      </c>
      <c r="AX358" s="12" t="s">
        <v>76</v>
      </c>
      <c r="AY358" s="155" t="s">
        <v>191</v>
      </c>
    </row>
    <row r="359" spans="2:65" s="13" customFormat="1">
      <c r="B359" s="160"/>
      <c r="D359" s="154" t="s">
        <v>205</v>
      </c>
      <c r="E359" s="161" t="s">
        <v>1</v>
      </c>
      <c r="F359" s="162" t="s">
        <v>2850</v>
      </c>
      <c r="H359" s="163">
        <v>4</v>
      </c>
      <c r="I359" s="164"/>
      <c r="L359" s="160"/>
      <c r="M359" s="165"/>
      <c r="T359" s="166"/>
      <c r="AT359" s="161" t="s">
        <v>205</v>
      </c>
      <c r="AU359" s="161" t="s">
        <v>85</v>
      </c>
      <c r="AV359" s="13" t="s">
        <v>85</v>
      </c>
      <c r="AW359" s="13" t="s">
        <v>34</v>
      </c>
      <c r="AX359" s="13" t="s">
        <v>83</v>
      </c>
      <c r="AY359" s="161" t="s">
        <v>191</v>
      </c>
    </row>
    <row r="360" spans="2:65" s="1" customFormat="1" ht="26.45" customHeight="1">
      <c r="B360" s="32"/>
      <c r="C360" s="136" t="s">
        <v>463</v>
      </c>
      <c r="D360" s="136" t="s">
        <v>195</v>
      </c>
      <c r="E360" s="137" t="s">
        <v>2929</v>
      </c>
      <c r="F360" s="138" t="s">
        <v>2930</v>
      </c>
      <c r="G360" s="139" t="s">
        <v>378</v>
      </c>
      <c r="H360" s="140">
        <v>8</v>
      </c>
      <c r="I360" s="141"/>
      <c r="J360" s="142">
        <f>ROUND(I360*H360,2)</f>
        <v>0</v>
      </c>
      <c r="K360" s="138" t="s">
        <v>199</v>
      </c>
      <c r="L360" s="32"/>
      <c r="M360" s="143" t="s">
        <v>1</v>
      </c>
      <c r="N360" s="144" t="s">
        <v>41</v>
      </c>
      <c r="P360" s="145">
        <f>O360*H360</f>
        <v>0</v>
      </c>
      <c r="Q360" s="145">
        <v>4.8999999999999998E-4</v>
      </c>
      <c r="R360" s="145">
        <f>Q360*H360</f>
        <v>3.9199999999999999E-3</v>
      </c>
      <c r="S360" s="145">
        <v>0</v>
      </c>
      <c r="T360" s="146">
        <f>S360*H360</f>
        <v>0</v>
      </c>
      <c r="AR360" s="147" t="s">
        <v>224</v>
      </c>
      <c r="AT360" s="147" t="s">
        <v>195</v>
      </c>
      <c r="AU360" s="147" t="s">
        <v>85</v>
      </c>
      <c r="AY360" s="17" t="s">
        <v>191</v>
      </c>
      <c r="BE360" s="148">
        <f>IF(N360="základní",J360,0)</f>
        <v>0</v>
      </c>
      <c r="BF360" s="148">
        <f>IF(N360="snížená",J360,0)</f>
        <v>0</v>
      </c>
      <c r="BG360" s="148">
        <f>IF(N360="zákl. přenesená",J360,0)</f>
        <v>0</v>
      </c>
      <c r="BH360" s="148">
        <f>IF(N360="sníž. přenesená",J360,0)</f>
        <v>0</v>
      </c>
      <c r="BI360" s="148">
        <f>IF(N360="nulová",J360,0)</f>
        <v>0</v>
      </c>
      <c r="BJ360" s="17" t="s">
        <v>83</v>
      </c>
      <c r="BK360" s="148">
        <f>ROUND(I360*H360,2)</f>
        <v>0</v>
      </c>
      <c r="BL360" s="17" t="s">
        <v>224</v>
      </c>
      <c r="BM360" s="147" t="s">
        <v>2931</v>
      </c>
    </row>
    <row r="361" spans="2:65" s="1" customFormat="1">
      <c r="B361" s="32"/>
      <c r="D361" s="149" t="s">
        <v>203</v>
      </c>
      <c r="F361" s="150" t="s">
        <v>2932</v>
      </c>
      <c r="I361" s="151"/>
      <c r="L361" s="32"/>
      <c r="M361" s="152"/>
      <c r="T361" s="56"/>
      <c r="AT361" s="17" t="s">
        <v>203</v>
      </c>
      <c r="AU361" s="17" t="s">
        <v>85</v>
      </c>
    </row>
    <row r="362" spans="2:65" s="12" customFormat="1">
      <c r="B362" s="153"/>
      <c r="D362" s="154" t="s">
        <v>205</v>
      </c>
      <c r="E362" s="155" t="s">
        <v>1</v>
      </c>
      <c r="F362" s="156" t="s">
        <v>2693</v>
      </c>
      <c r="H362" s="155" t="s">
        <v>1</v>
      </c>
      <c r="I362" s="157"/>
      <c r="L362" s="153"/>
      <c r="M362" s="158"/>
      <c r="T362" s="159"/>
      <c r="AT362" s="155" t="s">
        <v>205</v>
      </c>
      <c r="AU362" s="155" t="s">
        <v>85</v>
      </c>
      <c r="AV362" s="12" t="s">
        <v>83</v>
      </c>
      <c r="AW362" s="12" t="s">
        <v>34</v>
      </c>
      <c r="AX362" s="12" t="s">
        <v>76</v>
      </c>
      <c r="AY362" s="155" t="s">
        <v>191</v>
      </c>
    </row>
    <row r="363" spans="2:65" s="13" customFormat="1">
      <c r="B363" s="160"/>
      <c r="D363" s="154" t="s">
        <v>205</v>
      </c>
      <c r="E363" s="161" t="s">
        <v>1</v>
      </c>
      <c r="F363" s="162" t="s">
        <v>2933</v>
      </c>
      <c r="H363" s="163">
        <v>8</v>
      </c>
      <c r="I363" s="164"/>
      <c r="L363" s="160"/>
      <c r="M363" s="165"/>
      <c r="T363" s="166"/>
      <c r="AT363" s="161" t="s">
        <v>205</v>
      </c>
      <c r="AU363" s="161" t="s">
        <v>85</v>
      </c>
      <c r="AV363" s="13" t="s">
        <v>85</v>
      </c>
      <c r="AW363" s="13" t="s">
        <v>34</v>
      </c>
      <c r="AX363" s="13" t="s">
        <v>83</v>
      </c>
      <c r="AY363" s="161" t="s">
        <v>191</v>
      </c>
    </row>
    <row r="364" spans="2:65" s="1" customFormat="1" ht="26.45" customHeight="1">
      <c r="B364" s="32"/>
      <c r="C364" s="136" t="s">
        <v>566</v>
      </c>
      <c r="D364" s="136" t="s">
        <v>195</v>
      </c>
      <c r="E364" s="137" t="s">
        <v>2934</v>
      </c>
      <c r="F364" s="138" t="s">
        <v>2935</v>
      </c>
      <c r="G364" s="139" t="s">
        <v>378</v>
      </c>
      <c r="H364" s="140">
        <v>2</v>
      </c>
      <c r="I364" s="141"/>
      <c r="J364" s="142">
        <f>ROUND(I364*H364,2)</f>
        <v>0</v>
      </c>
      <c r="K364" s="138" t="s">
        <v>199</v>
      </c>
      <c r="L364" s="32"/>
      <c r="M364" s="143" t="s">
        <v>1</v>
      </c>
      <c r="N364" s="144" t="s">
        <v>41</v>
      </c>
      <c r="P364" s="145">
        <f>O364*H364</f>
        <v>0</v>
      </c>
      <c r="Q364" s="145">
        <v>1.47E-3</v>
      </c>
      <c r="R364" s="145">
        <f>Q364*H364</f>
        <v>2.9399999999999999E-3</v>
      </c>
      <c r="S364" s="145">
        <v>0</v>
      </c>
      <c r="T364" s="146">
        <f>S364*H364</f>
        <v>0</v>
      </c>
      <c r="AR364" s="147" t="s">
        <v>224</v>
      </c>
      <c r="AT364" s="147" t="s">
        <v>195</v>
      </c>
      <c r="AU364" s="147" t="s">
        <v>85</v>
      </c>
      <c r="AY364" s="17" t="s">
        <v>191</v>
      </c>
      <c r="BE364" s="148">
        <f>IF(N364="základní",J364,0)</f>
        <v>0</v>
      </c>
      <c r="BF364" s="148">
        <f>IF(N364="snížená",J364,0)</f>
        <v>0</v>
      </c>
      <c r="BG364" s="148">
        <f>IF(N364="zákl. přenesená",J364,0)</f>
        <v>0</v>
      </c>
      <c r="BH364" s="148">
        <f>IF(N364="sníž. přenesená",J364,0)</f>
        <v>0</v>
      </c>
      <c r="BI364" s="148">
        <f>IF(N364="nulová",J364,0)</f>
        <v>0</v>
      </c>
      <c r="BJ364" s="17" t="s">
        <v>83</v>
      </c>
      <c r="BK364" s="148">
        <f>ROUND(I364*H364,2)</f>
        <v>0</v>
      </c>
      <c r="BL364" s="17" t="s">
        <v>224</v>
      </c>
      <c r="BM364" s="147" t="s">
        <v>2936</v>
      </c>
    </row>
    <row r="365" spans="2:65" s="1" customFormat="1">
      <c r="B365" s="32"/>
      <c r="D365" s="149" t="s">
        <v>203</v>
      </c>
      <c r="F365" s="150" t="s">
        <v>2937</v>
      </c>
      <c r="I365" s="151"/>
      <c r="L365" s="32"/>
      <c r="M365" s="152"/>
      <c r="T365" s="56"/>
      <c r="AT365" s="17" t="s">
        <v>203</v>
      </c>
      <c r="AU365" s="17" t="s">
        <v>85</v>
      </c>
    </row>
    <row r="366" spans="2:65" s="13" customFormat="1">
      <c r="B366" s="160"/>
      <c r="D366" s="154" t="s">
        <v>205</v>
      </c>
      <c r="E366" s="161" t="s">
        <v>1</v>
      </c>
      <c r="F366" s="162" t="s">
        <v>2938</v>
      </c>
      <c r="H366" s="163">
        <v>2</v>
      </c>
      <c r="I366" s="164"/>
      <c r="L366" s="160"/>
      <c r="M366" s="165"/>
      <c r="T366" s="166"/>
      <c r="AT366" s="161" t="s">
        <v>205</v>
      </c>
      <c r="AU366" s="161" t="s">
        <v>85</v>
      </c>
      <c r="AV366" s="13" t="s">
        <v>85</v>
      </c>
      <c r="AW366" s="13" t="s">
        <v>34</v>
      </c>
      <c r="AX366" s="13" t="s">
        <v>83</v>
      </c>
      <c r="AY366" s="161" t="s">
        <v>191</v>
      </c>
    </row>
    <row r="367" spans="2:65" s="1" customFormat="1" ht="26.45" customHeight="1">
      <c r="B367" s="32"/>
      <c r="C367" s="136" t="s">
        <v>622</v>
      </c>
      <c r="D367" s="136" t="s">
        <v>195</v>
      </c>
      <c r="E367" s="137" t="s">
        <v>2939</v>
      </c>
      <c r="F367" s="138" t="s">
        <v>2940</v>
      </c>
      <c r="G367" s="139" t="s">
        <v>378</v>
      </c>
      <c r="H367" s="140">
        <v>2</v>
      </c>
      <c r="I367" s="141"/>
      <c r="J367" s="142">
        <f>ROUND(I367*H367,2)</f>
        <v>0</v>
      </c>
      <c r="K367" s="138" t="s">
        <v>199</v>
      </c>
      <c r="L367" s="32"/>
      <c r="M367" s="143" t="s">
        <v>1</v>
      </c>
      <c r="N367" s="144" t="s">
        <v>41</v>
      </c>
      <c r="P367" s="145">
        <f>O367*H367</f>
        <v>0</v>
      </c>
      <c r="Q367" s="145">
        <v>7.5000000000000002E-4</v>
      </c>
      <c r="R367" s="145">
        <f>Q367*H367</f>
        <v>1.5E-3</v>
      </c>
      <c r="S367" s="145">
        <v>0</v>
      </c>
      <c r="T367" s="146">
        <f>S367*H367</f>
        <v>0</v>
      </c>
      <c r="AR367" s="147" t="s">
        <v>224</v>
      </c>
      <c r="AT367" s="147" t="s">
        <v>195</v>
      </c>
      <c r="AU367" s="147" t="s">
        <v>85</v>
      </c>
      <c r="AY367" s="17" t="s">
        <v>191</v>
      </c>
      <c r="BE367" s="148">
        <f>IF(N367="základní",J367,0)</f>
        <v>0</v>
      </c>
      <c r="BF367" s="148">
        <f>IF(N367="snížená",J367,0)</f>
        <v>0</v>
      </c>
      <c r="BG367" s="148">
        <f>IF(N367="zákl. přenesená",J367,0)</f>
        <v>0</v>
      </c>
      <c r="BH367" s="148">
        <f>IF(N367="sníž. přenesená",J367,0)</f>
        <v>0</v>
      </c>
      <c r="BI367" s="148">
        <f>IF(N367="nulová",J367,0)</f>
        <v>0</v>
      </c>
      <c r="BJ367" s="17" t="s">
        <v>83</v>
      </c>
      <c r="BK367" s="148">
        <f>ROUND(I367*H367,2)</f>
        <v>0</v>
      </c>
      <c r="BL367" s="17" t="s">
        <v>224</v>
      </c>
      <c r="BM367" s="147" t="s">
        <v>2941</v>
      </c>
    </row>
    <row r="368" spans="2:65" s="1" customFormat="1">
      <c r="B368" s="32"/>
      <c r="D368" s="149" t="s">
        <v>203</v>
      </c>
      <c r="F368" s="150" t="s">
        <v>2942</v>
      </c>
      <c r="I368" s="151"/>
      <c r="L368" s="32"/>
      <c r="M368" s="152"/>
      <c r="T368" s="56"/>
      <c r="AT368" s="17" t="s">
        <v>203</v>
      </c>
      <c r="AU368" s="17" t="s">
        <v>85</v>
      </c>
    </row>
    <row r="369" spans="2:65" s="12" customFormat="1">
      <c r="B369" s="153"/>
      <c r="D369" s="154" t="s">
        <v>205</v>
      </c>
      <c r="E369" s="155" t="s">
        <v>1</v>
      </c>
      <c r="F369" s="156" t="s">
        <v>2693</v>
      </c>
      <c r="H369" s="155" t="s">
        <v>1</v>
      </c>
      <c r="I369" s="157"/>
      <c r="L369" s="153"/>
      <c r="M369" s="158"/>
      <c r="T369" s="159"/>
      <c r="AT369" s="155" t="s">
        <v>205</v>
      </c>
      <c r="AU369" s="155" t="s">
        <v>85</v>
      </c>
      <c r="AV369" s="12" t="s">
        <v>83</v>
      </c>
      <c r="AW369" s="12" t="s">
        <v>34</v>
      </c>
      <c r="AX369" s="12" t="s">
        <v>76</v>
      </c>
      <c r="AY369" s="155" t="s">
        <v>191</v>
      </c>
    </row>
    <row r="370" spans="2:65" s="13" customFormat="1">
      <c r="B370" s="160"/>
      <c r="D370" s="154" t="s">
        <v>205</v>
      </c>
      <c r="E370" s="161" t="s">
        <v>1</v>
      </c>
      <c r="F370" s="162" t="s">
        <v>2938</v>
      </c>
      <c r="H370" s="163">
        <v>2</v>
      </c>
      <c r="I370" s="164"/>
      <c r="L370" s="160"/>
      <c r="M370" s="165"/>
      <c r="T370" s="166"/>
      <c r="AT370" s="161" t="s">
        <v>205</v>
      </c>
      <c r="AU370" s="161" t="s">
        <v>85</v>
      </c>
      <c r="AV370" s="13" t="s">
        <v>85</v>
      </c>
      <c r="AW370" s="13" t="s">
        <v>34</v>
      </c>
      <c r="AX370" s="13" t="s">
        <v>83</v>
      </c>
      <c r="AY370" s="161" t="s">
        <v>191</v>
      </c>
    </row>
    <row r="371" spans="2:65" s="1" customFormat="1" ht="24" customHeight="1">
      <c r="B371" s="32"/>
      <c r="C371" s="136" t="s">
        <v>655</v>
      </c>
      <c r="D371" s="136" t="s">
        <v>195</v>
      </c>
      <c r="E371" s="137" t="s">
        <v>2943</v>
      </c>
      <c r="F371" s="138" t="s">
        <v>2944</v>
      </c>
      <c r="G371" s="139" t="s">
        <v>378</v>
      </c>
      <c r="H371" s="140">
        <v>12</v>
      </c>
      <c r="I371" s="141"/>
      <c r="J371" s="142">
        <f>ROUND(I371*H371,2)</f>
        <v>0</v>
      </c>
      <c r="K371" s="138" t="s">
        <v>1</v>
      </c>
      <c r="L371" s="32"/>
      <c r="M371" s="143" t="s">
        <v>1</v>
      </c>
      <c r="N371" s="144" t="s">
        <v>41</v>
      </c>
      <c r="P371" s="145">
        <f>O371*H371</f>
        <v>0</v>
      </c>
      <c r="Q371" s="145">
        <v>2.4000000000000001E-4</v>
      </c>
      <c r="R371" s="145">
        <f>Q371*H371</f>
        <v>2.8800000000000002E-3</v>
      </c>
      <c r="S371" s="145">
        <v>0</v>
      </c>
      <c r="T371" s="146">
        <f>S371*H371</f>
        <v>0</v>
      </c>
      <c r="AR371" s="147" t="s">
        <v>224</v>
      </c>
      <c r="AT371" s="147" t="s">
        <v>195</v>
      </c>
      <c r="AU371" s="147" t="s">
        <v>85</v>
      </c>
      <c r="AY371" s="17" t="s">
        <v>191</v>
      </c>
      <c r="BE371" s="148">
        <f>IF(N371="základní",J371,0)</f>
        <v>0</v>
      </c>
      <c r="BF371" s="148">
        <f>IF(N371="snížená",J371,0)</f>
        <v>0</v>
      </c>
      <c r="BG371" s="148">
        <f>IF(N371="zákl. přenesená",J371,0)</f>
        <v>0</v>
      </c>
      <c r="BH371" s="148">
        <f>IF(N371="sníž. přenesená",J371,0)</f>
        <v>0</v>
      </c>
      <c r="BI371" s="148">
        <f>IF(N371="nulová",J371,0)</f>
        <v>0</v>
      </c>
      <c r="BJ371" s="17" t="s">
        <v>83</v>
      </c>
      <c r="BK371" s="148">
        <f>ROUND(I371*H371,2)</f>
        <v>0</v>
      </c>
      <c r="BL371" s="17" t="s">
        <v>224</v>
      </c>
      <c r="BM371" s="147" t="s">
        <v>2945</v>
      </c>
    </row>
    <row r="372" spans="2:65" s="12" customFormat="1">
      <c r="B372" s="153"/>
      <c r="D372" s="154" t="s">
        <v>205</v>
      </c>
      <c r="E372" s="155" t="s">
        <v>1</v>
      </c>
      <c r="F372" s="156" t="s">
        <v>2693</v>
      </c>
      <c r="H372" s="155" t="s">
        <v>1</v>
      </c>
      <c r="I372" s="157"/>
      <c r="L372" s="153"/>
      <c r="M372" s="158"/>
      <c r="T372" s="159"/>
      <c r="AT372" s="155" t="s">
        <v>205</v>
      </c>
      <c r="AU372" s="155" t="s">
        <v>85</v>
      </c>
      <c r="AV372" s="12" t="s">
        <v>83</v>
      </c>
      <c r="AW372" s="12" t="s">
        <v>34</v>
      </c>
      <c r="AX372" s="12" t="s">
        <v>76</v>
      </c>
      <c r="AY372" s="155" t="s">
        <v>191</v>
      </c>
    </row>
    <row r="373" spans="2:65" s="13" customFormat="1">
      <c r="B373" s="160"/>
      <c r="D373" s="154" t="s">
        <v>205</v>
      </c>
      <c r="E373" s="161" t="s">
        <v>1</v>
      </c>
      <c r="F373" s="162" t="s">
        <v>2946</v>
      </c>
      <c r="H373" s="163">
        <v>12</v>
      </c>
      <c r="I373" s="164"/>
      <c r="L373" s="160"/>
      <c r="M373" s="165"/>
      <c r="T373" s="166"/>
      <c r="AT373" s="161" t="s">
        <v>205</v>
      </c>
      <c r="AU373" s="161" t="s">
        <v>85</v>
      </c>
      <c r="AV373" s="13" t="s">
        <v>85</v>
      </c>
      <c r="AW373" s="13" t="s">
        <v>34</v>
      </c>
      <c r="AX373" s="13" t="s">
        <v>83</v>
      </c>
      <c r="AY373" s="161" t="s">
        <v>191</v>
      </c>
    </row>
    <row r="374" spans="2:65" s="1" customFormat="1" ht="24" customHeight="1">
      <c r="B374" s="32"/>
      <c r="C374" s="136" t="s">
        <v>661</v>
      </c>
      <c r="D374" s="136" t="s">
        <v>195</v>
      </c>
      <c r="E374" s="137" t="s">
        <v>2947</v>
      </c>
      <c r="F374" s="138" t="s">
        <v>2948</v>
      </c>
      <c r="G374" s="139" t="s">
        <v>271</v>
      </c>
      <c r="H374" s="140">
        <v>5.0999999999999997E-2</v>
      </c>
      <c r="I374" s="141"/>
      <c r="J374" s="142">
        <f>ROUND(I374*H374,2)</f>
        <v>0</v>
      </c>
      <c r="K374" s="138" t="s">
        <v>199</v>
      </c>
      <c r="L374" s="32"/>
      <c r="M374" s="143" t="s">
        <v>1</v>
      </c>
      <c r="N374" s="144" t="s">
        <v>41</v>
      </c>
      <c r="P374" s="145">
        <f>O374*H374</f>
        <v>0</v>
      </c>
      <c r="Q374" s="145">
        <v>0</v>
      </c>
      <c r="R374" s="145">
        <f>Q374*H374</f>
        <v>0</v>
      </c>
      <c r="S374" s="145">
        <v>0</v>
      </c>
      <c r="T374" s="146">
        <f>S374*H374</f>
        <v>0</v>
      </c>
      <c r="AR374" s="147" t="s">
        <v>224</v>
      </c>
      <c r="AT374" s="147" t="s">
        <v>195</v>
      </c>
      <c r="AU374" s="147" t="s">
        <v>85</v>
      </c>
      <c r="AY374" s="17" t="s">
        <v>191</v>
      </c>
      <c r="BE374" s="148">
        <f>IF(N374="základní",J374,0)</f>
        <v>0</v>
      </c>
      <c r="BF374" s="148">
        <f>IF(N374="snížená",J374,0)</f>
        <v>0</v>
      </c>
      <c r="BG374" s="148">
        <f>IF(N374="zákl. přenesená",J374,0)</f>
        <v>0</v>
      </c>
      <c r="BH374" s="148">
        <f>IF(N374="sníž. přenesená",J374,0)</f>
        <v>0</v>
      </c>
      <c r="BI374" s="148">
        <f>IF(N374="nulová",J374,0)</f>
        <v>0</v>
      </c>
      <c r="BJ374" s="17" t="s">
        <v>83</v>
      </c>
      <c r="BK374" s="148">
        <f>ROUND(I374*H374,2)</f>
        <v>0</v>
      </c>
      <c r="BL374" s="17" t="s">
        <v>224</v>
      </c>
      <c r="BM374" s="147" t="s">
        <v>2949</v>
      </c>
    </row>
    <row r="375" spans="2:65" s="1" customFormat="1">
      <c r="B375" s="32"/>
      <c r="D375" s="149" t="s">
        <v>203</v>
      </c>
      <c r="F375" s="150" t="s">
        <v>2950</v>
      </c>
      <c r="I375" s="151"/>
      <c r="L375" s="32"/>
      <c r="M375" s="152"/>
      <c r="T375" s="56"/>
      <c r="AT375" s="17" t="s">
        <v>203</v>
      </c>
      <c r="AU375" s="17" t="s">
        <v>85</v>
      </c>
    </row>
    <row r="376" spans="2:65" s="11" customFormat="1" ht="22.9" customHeight="1">
      <c r="B376" s="124"/>
      <c r="D376" s="125" t="s">
        <v>75</v>
      </c>
      <c r="E376" s="134" t="s">
        <v>2951</v>
      </c>
      <c r="F376" s="134" t="s">
        <v>2952</v>
      </c>
      <c r="I376" s="127"/>
      <c r="J376" s="135">
        <f>BK376</f>
        <v>0</v>
      </c>
      <c r="L376" s="124"/>
      <c r="M376" s="129"/>
      <c r="P376" s="130">
        <f>SUM(P377:P404)</f>
        <v>0</v>
      </c>
      <c r="R376" s="130">
        <f>SUM(R377:R404)</f>
        <v>0.12766999999999998</v>
      </c>
      <c r="T376" s="131">
        <f>SUM(T377:T404)</f>
        <v>0.86013200000000012</v>
      </c>
      <c r="AR376" s="125" t="s">
        <v>85</v>
      </c>
      <c r="AT376" s="132" t="s">
        <v>75</v>
      </c>
      <c r="AU376" s="132" t="s">
        <v>83</v>
      </c>
      <c r="AY376" s="125" t="s">
        <v>191</v>
      </c>
      <c r="BK376" s="133">
        <f>SUM(BK377:BK404)</f>
        <v>0</v>
      </c>
    </row>
    <row r="377" spans="2:65" s="1" customFormat="1" ht="16.5" customHeight="1">
      <c r="B377" s="32"/>
      <c r="C377" s="136" t="s">
        <v>666</v>
      </c>
      <c r="D377" s="136" t="s">
        <v>195</v>
      </c>
      <c r="E377" s="137" t="s">
        <v>2953</v>
      </c>
      <c r="F377" s="138" t="s">
        <v>2954</v>
      </c>
      <c r="G377" s="139" t="s">
        <v>289</v>
      </c>
      <c r="H377" s="140">
        <v>36.14</v>
      </c>
      <c r="I377" s="141"/>
      <c r="J377" s="142">
        <f>ROUND(I377*H377,2)</f>
        <v>0</v>
      </c>
      <c r="K377" s="138" t="s">
        <v>199</v>
      </c>
      <c r="L377" s="32"/>
      <c r="M377" s="143" t="s">
        <v>1</v>
      </c>
      <c r="N377" s="144" t="s">
        <v>41</v>
      </c>
      <c r="P377" s="145">
        <f>O377*H377</f>
        <v>0</v>
      </c>
      <c r="Q377" s="145">
        <v>0</v>
      </c>
      <c r="R377" s="145">
        <f>Q377*H377</f>
        <v>0</v>
      </c>
      <c r="S377" s="145">
        <v>2.3800000000000002E-2</v>
      </c>
      <c r="T377" s="146">
        <f>S377*H377</f>
        <v>0.86013200000000012</v>
      </c>
      <c r="AR377" s="147" t="s">
        <v>224</v>
      </c>
      <c r="AT377" s="147" t="s">
        <v>195</v>
      </c>
      <c r="AU377" s="147" t="s">
        <v>85</v>
      </c>
      <c r="AY377" s="17" t="s">
        <v>191</v>
      </c>
      <c r="BE377" s="148">
        <f>IF(N377="základní",J377,0)</f>
        <v>0</v>
      </c>
      <c r="BF377" s="148">
        <f>IF(N377="snížená",J377,0)</f>
        <v>0</v>
      </c>
      <c r="BG377" s="148">
        <f>IF(N377="zákl. přenesená",J377,0)</f>
        <v>0</v>
      </c>
      <c r="BH377" s="148">
        <f>IF(N377="sníž. přenesená",J377,0)</f>
        <v>0</v>
      </c>
      <c r="BI377" s="148">
        <f>IF(N377="nulová",J377,0)</f>
        <v>0</v>
      </c>
      <c r="BJ377" s="17" t="s">
        <v>83</v>
      </c>
      <c r="BK377" s="148">
        <f>ROUND(I377*H377,2)</f>
        <v>0</v>
      </c>
      <c r="BL377" s="17" t="s">
        <v>224</v>
      </c>
      <c r="BM377" s="147" t="s">
        <v>2955</v>
      </c>
    </row>
    <row r="378" spans="2:65" s="1" customFormat="1">
      <c r="B378" s="32"/>
      <c r="D378" s="149" t="s">
        <v>203</v>
      </c>
      <c r="F378" s="150" t="s">
        <v>2956</v>
      </c>
      <c r="I378" s="151"/>
      <c r="L378" s="32"/>
      <c r="M378" s="152"/>
      <c r="T378" s="56"/>
      <c r="AT378" s="17" t="s">
        <v>203</v>
      </c>
      <c r="AU378" s="17" t="s">
        <v>85</v>
      </c>
    </row>
    <row r="379" spans="2:65" s="12" customFormat="1">
      <c r="B379" s="153"/>
      <c r="D379" s="154" t="s">
        <v>205</v>
      </c>
      <c r="E379" s="155" t="s">
        <v>1</v>
      </c>
      <c r="F379" s="156" t="s">
        <v>2693</v>
      </c>
      <c r="H379" s="155" t="s">
        <v>1</v>
      </c>
      <c r="I379" s="157"/>
      <c r="L379" s="153"/>
      <c r="M379" s="158"/>
      <c r="T379" s="159"/>
      <c r="AT379" s="155" t="s">
        <v>205</v>
      </c>
      <c r="AU379" s="155" t="s">
        <v>85</v>
      </c>
      <c r="AV379" s="12" t="s">
        <v>83</v>
      </c>
      <c r="AW379" s="12" t="s">
        <v>34</v>
      </c>
      <c r="AX379" s="12" t="s">
        <v>76</v>
      </c>
      <c r="AY379" s="155" t="s">
        <v>191</v>
      </c>
    </row>
    <row r="380" spans="2:65" s="13" customFormat="1">
      <c r="B380" s="160"/>
      <c r="D380" s="154" t="s">
        <v>205</v>
      </c>
      <c r="E380" s="161" t="s">
        <v>1</v>
      </c>
      <c r="F380" s="162" t="s">
        <v>2957</v>
      </c>
      <c r="H380" s="163">
        <v>36.14</v>
      </c>
      <c r="I380" s="164"/>
      <c r="L380" s="160"/>
      <c r="M380" s="165"/>
      <c r="T380" s="166"/>
      <c r="AT380" s="161" t="s">
        <v>205</v>
      </c>
      <c r="AU380" s="161" t="s">
        <v>85</v>
      </c>
      <c r="AV380" s="13" t="s">
        <v>85</v>
      </c>
      <c r="AW380" s="13" t="s">
        <v>34</v>
      </c>
      <c r="AX380" s="13" t="s">
        <v>83</v>
      </c>
      <c r="AY380" s="161" t="s">
        <v>191</v>
      </c>
    </row>
    <row r="381" spans="2:65" s="1" customFormat="1" ht="26.45" customHeight="1">
      <c r="B381" s="32"/>
      <c r="C381" s="136" t="s">
        <v>696</v>
      </c>
      <c r="D381" s="136" t="s">
        <v>195</v>
      </c>
      <c r="E381" s="137" t="s">
        <v>2958</v>
      </c>
      <c r="F381" s="138" t="s">
        <v>2959</v>
      </c>
      <c r="G381" s="139" t="s">
        <v>271</v>
      </c>
      <c r="H381" s="140">
        <v>0.86</v>
      </c>
      <c r="I381" s="141"/>
      <c r="J381" s="142">
        <f>ROUND(I381*H381,2)</f>
        <v>0</v>
      </c>
      <c r="K381" s="138" t="s">
        <v>2960</v>
      </c>
      <c r="L381" s="32"/>
      <c r="M381" s="143" t="s">
        <v>1</v>
      </c>
      <c r="N381" s="144" t="s">
        <v>41</v>
      </c>
      <c r="P381" s="145">
        <f>O381*H381</f>
        <v>0</v>
      </c>
      <c r="Q381" s="145">
        <v>0</v>
      </c>
      <c r="R381" s="145">
        <f>Q381*H381</f>
        <v>0</v>
      </c>
      <c r="S381" s="145">
        <v>0</v>
      </c>
      <c r="T381" s="146">
        <f>S381*H381</f>
        <v>0</v>
      </c>
      <c r="AR381" s="147" t="s">
        <v>224</v>
      </c>
      <c r="AT381" s="147" t="s">
        <v>195</v>
      </c>
      <c r="AU381" s="147" t="s">
        <v>85</v>
      </c>
      <c r="AY381" s="17" t="s">
        <v>191</v>
      </c>
      <c r="BE381" s="148">
        <f>IF(N381="základní",J381,0)</f>
        <v>0</v>
      </c>
      <c r="BF381" s="148">
        <f>IF(N381="snížená",J381,0)</f>
        <v>0</v>
      </c>
      <c r="BG381" s="148">
        <f>IF(N381="zákl. přenesená",J381,0)</f>
        <v>0</v>
      </c>
      <c r="BH381" s="148">
        <f>IF(N381="sníž. přenesená",J381,0)</f>
        <v>0</v>
      </c>
      <c r="BI381" s="148">
        <f>IF(N381="nulová",J381,0)</f>
        <v>0</v>
      </c>
      <c r="BJ381" s="17" t="s">
        <v>83</v>
      </c>
      <c r="BK381" s="148">
        <f>ROUND(I381*H381,2)</f>
        <v>0</v>
      </c>
      <c r="BL381" s="17" t="s">
        <v>224</v>
      </c>
      <c r="BM381" s="147" t="s">
        <v>2961</v>
      </c>
    </row>
    <row r="382" spans="2:65" s="1" customFormat="1">
      <c r="B382" s="32"/>
      <c r="D382" s="149" t="s">
        <v>203</v>
      </c>
      <c r="F382" s="150" t="s">
        <v>2962</v>
      </c>
      <c r="I382" s="151"/>
      <c r="L382" s="32"/>
      <c r="M382" s="152"/>
      <c r="T382" s="56"/>
      <c r="AT382" s="17" t="s">
        <v>203</v>
      </c>
      <c r="AU382" s="17" t="s">
        <v>85</v>
      </c>
    </row>
    <row r="383" spans="2:65" s="13" customFormat="1">
      <c r="B383" s="160"/>
      <c r="D383" s="154" t="s">
        <v>205</v>
      </c>
      <c r="E383" s="161" t="s">
        <v>1</v>
      </c>
      <c r="F383" s="162" t="s">
        <v>2963</v>
      </c>
      <c r="H383" s="163">
        <v>0.86</v>
      </c>
      <c r="I383" s="164"/>
      <c r="L383" s="160"/>
      <c r="M383" s="165"/>
      <c r="T383" s="166"/>
      <c r="AT383" s="161" t="s">
        <v>205</v>
      </c>
      <c r="AU383" s="161" t="s">
        <v>85</v>
      </c>
      <c r="AV383" s="13" t="s">
        <v>85</v>
      </c>
      <c r="AW383" s="13" t="s">
        <v>34</v>
      </c>
      <c r="AX383" s="13" t="s">
        <v>83</v>
      </c>
      <c r="AY383" s="161" t="s">
        <v>191</v>
      </c>
    </row>
    <row r="384" spans="2:65" s="1" customFormat="1" ht="40.9" customHeight="1">
      <c r="B384" s="32"/>
      <c r="C384" s="136" t="s">
        <v>710</v>
      </c>
      <c r="D384" s="136" t="s">
        <v>195</v>
      </c>
      <c r="E384" s="137" t="s">
        <v>2964</v>
      </c>
      <c r="F384" s="138" t="s">
        <v>2965</v>
      </c>
      <c r="G384" s="139" t="s">
        <v>378</v>
      </c>
      <c r="H384" s="140">
        <v>2</v>
      </c>
      <c r="I384" s="141"/>
      <c r="J384" s="142">
        <f>ROUND(I384*H384,2)</f>
        <v>0</v>
      </c>
      <c r="K384" s="138" t="s">
        <v>199</v>
      </c>
      <c r="L384" s="32"/>
      <c r="M384" s="143" t="s">
        <v>1</v>
      </c>
      <c r="N384" s="144" t="s">
        <v>41</v>
      </c>
      <c r="P384" s="145">
        <f>O384*H384</f>
        <v>0</v>
      </c>
      <c r="Q384" s="145">
        <v>1.8599999999999998E-2</v>
      </c>
      <c r="R384" s="145">
        <f>Q384*H384</f>
        <v>3.7199999999999997E-2</v>
      </c>
      <c r="S384" s="145">
        <v>0</v>
      </c>
      <c r="T384" s="146">
        <f>S384*H384</f>
        <v>0</v>
      </c>
      <c r="AR384" s="147" t="s">
        <v>224</v>
      </c>
      <c r="AT384" s="147" t="s">
        <v>195</v>
      </c>
      <c r="AU384" s="147" t="s">
        <v>85</v>
      </c>
      <c r="AY384" s="17" t="s">
        <v>191</v>
      </c>
      <c r="BE384" s="148">
        <f>IF(N384="základní",J384,0)</f>
        <v>0</v>
      </c>
      <c r="BF384" s="148">
        <f>IF(N384="snížená",J384,0)</f>
        <v>0</v>
      </c>
      <c r="BG384" s="148">
        <f>IF(N384="zákl. přenesená",J384,0)</f>
        <v>0</v>
      </c>
      <c r="BH384" s="148">
        <f>IF(N384="sníž. přenesená",J384,0)</f>
        <v>0</v>
      </c>
      <c r="BI384" s="148">
        <f>IF(N384="nulová",J384,0)</f>
        <v>0</v>
      </c>
      <c r="BJ384" s="17" t="s">
        <v>83</v>
      </c>
      <c r="BK384" s="148">
        <f>ROUND(I384*H384,2)</f>
        <v>0</v>
      </c>
      <c r="BL384" s="17" t="s">
        <v>224</v>
      </c>
      <c r="BM384" s="147" t="s">
        <v>2966</v>
      </c>
    </row>
    <row r="385" spans="2:65" s="1" customFormat="1">
      <c r="B385" s="32"/>
      <c r="D385" s="149" t="s">
        <v>203</v>
      </c>
      <c r="F385" s="150" t="s">
        <v>2967</v>
      </c>
      <c r="I385" s="151"/>
      <c r="L385" s="32"/>
      <c r="M385" s="152"/>
      <c r="T385" s="56"/>
      <c r="AT385" s="17" t="s">
        <v>203</v>
      </c>
      <c r="AU385" s="17" t="s">
        <v>85</v>
      </c>
    </row>
    <row r="386" spans="2:65" s="12" customFormat="1">
      <c r="B386" s="153"/>
      <c r="D386" s="154" t="s">
        <v>205</v>
      </c>
      <c r="E386" s="155" t="s">
        <v>1</v>
      </c>
      <c r="F386" s="156" t="s">
        <v>2693</v>
      </c>
      <c r="H386" s="155" t="s">
        <v>1</v>
      </c>
      <c r="I386" s="157"/>
      <c r="L386" s="153"/>
      <c r="M386" s="158"/>
      <c r="T386" s="159"/>
      <c r="AT386" s="155" t="s">
        <v>205</v>
      </c>
      <c r="AU386" s="155" t="s">
        <v>85</v>
      </c>
      <c r="AV386" s="12" t="s">
        <v>83</v>
      </c>
      <c r="AW386" s="12" t="s">
        <v>34</v>
      </c>
      <c r="AX386" s="12" t="s">
        <v>76</v>
      </c>
      <c r="AY386" s="155" t="s">
        <v>191</v>
      </c>
    </row>
    <row r="387" spans="2:65" s="13" customFormat="1">
      <c r="B387" s="160"/>
      <c r="D387" s="154" t="s">
        <v>205</v>
      </c>
      <c r="E387" s="161" t="s">
        <v>1</v>
      </c>
      <c r="F387" s="162" t="s">
        <v>85</v>
      </c>
      <c r="H387" s="163">
        <v>2</v>
      </c>
      <c r="I387" s="164"/>
      <c r="L387" s="160"/>
      <c r="M387" s="165"/>
      <c r="T387" s="166"/>
      <c r="AT387" s="161" t="s">
        <v>205</v>
      </c>
      <c r="AU387" s="161" t="s">
        <v>85</v>
      </c>
      <c r="AV387" s="13" t="s">
        <v>85</v>
      </c>
      <c r="AW387" s="13" t="s">
        <v>34</v>
      </c>
      <c r="AX387" s="13" t="s">
        <v>83</v>
      </c>
      <c r="AY387" s="161" t="s">
        <v>191</v>
      </c>
    </row>
    <row r="388" spans="2:65" s="1" customFormat="1" ht="40.9" customHeight="1">
      <c r="B388" s="32"/>
      <c r="C388" s="136" t="s">
        <v>729</v>
      </c>
      <c r="D388" s="136" t="s">
        <v>195</v>
      </c>
      <c r="E388" s="137" t="s">
        <v>2968</v>
      </c>
      <c r="F388" s="138" t="s">
        <v>2969</v>
      </c>
      <c r="G388" s="139" t="s">
        <v>378</v>
      </c>
      <c r="H388" s="140">
        <v>1</v>
      </c>
      <c r="I388" s="141"/>
      <c r="J388" s="142">
        <f>ROUND(I388*H388,2)</f>
        <v>0</v>
      </c>
      <c r="K388" s="138" t="s">
        <v>199</v>
      </c>
      <c r="L388" s="32"/>
      <c r="M388" s="143" t="s">
        <v>1</v>
      </c>
      <c r="N388" s="144" t="s">
        <v>41</v>
      </c>
      <c r="P388" s="145">
        <f>O388*H388</f>
        <v>0</v>
      </c>
      <c r="Q388" s="145">
        <v>2.8029999999999999E-2</v>
      </c>
      <c r="R388" s="145">
        <f>Q388*H388</f>
        <v>2.8029999999999999E-2</v>
      </c>
      <c r="S388" s="145">
        <v>0</v>
      </c>
      <c r="T388" s="146">
        <f>S388*H388</f>
        <v>0</v>
      </c>
      <c r="AR388" s="147" t="s">
        <v>224</v>
      </c>
      <c r="AT388" s="147" t="s">
        <v>195</v>
      </c>
      <c r="AU388" s="147" t="s">
        <v>85</v>
      </c>
      <c r="AY388" s="17" t="s">
        <v>191</v>
      </c>
      <c r="BE388" s="148">
        <f>IF(N388="základní",J388,0)</f>
        <v>0</v>
      </c>
      <c r="BF388" s="148">
        <f>IF(N388="snížená",J388,0)</f>
        <v>0</v>
      </c>
      <c r="BG388" s="148">
        <f>IF(N388="zákl. přenesená",J388,0)</f>
        <v>0</v>
      </c>
      <c r="BH388" s="148">
        <f>IF(N388="sníž. přenesená",J388,0)</f>
        <v>0</v>
      </c>
      <c r="BI388" s="148">
        <f>IF(N388="nulová",J388,0)</f>
        <v>0</v>
      </c>
      <c r="BJ388" s="17" t="s">
        <v>83</v>
      </c>
      <c r="BK388" s="148">
        <f>ROUND(I388*H388,2)</f>
        <v>0</v>
      </c>
      <c r="BL388" s="17" t="s">
        <v>224</v>
      </c>
      <c r="BM388" s="147" t="s">
        <v>2970</v>
      </c>
    </row>
    <row r="389" spans="2:65" s="1" customFormat="1">
      <c r="B389" s="32"/>
      <c r="D389" s="149" t="s">
        <v>203</v>
      </c>
      <c r="F389" s="150" t="s">
        <v>2971</v>
      </c>
      <c r="I389" s="151"/>
      <c r="L389" s="32"/>
      <c r="M389" s="152"/>
      <c r="T389" s="56"/>
      <c r="AT389" s="17" t="s">
        <v>203</v>
      </c>
      <c r="AU389" s="17" t="s">
        <v>85</v>
      </c>
    </row>
    <row r="390" spans="2:65" s="12" customFormat="1">
      <c r="B390" s="153"/>
      <c r="D390" s="154" t="s">
        <v>205</v>
      </c>
      <c r="E390" s="155" t="s">
        <v>1</v>
      </c>
      <c r="F390" s="156" t="s">
        <v>2693</v>
      </c>
      <c r="H390" s="155" t="s">
        <v>1</v>
      </c>
      <c r="I390" s="157"/>
      <c r="L390" s="153"/>
      <c r="M390" s="158"/>
      <c r="T390" s="159"/>
      <c r="AT390" s="155" t="s">
        <v>205</v>
      </c>
      <c r="AU390" s="155" t="s">
        <v>85</v>
      </c>
      <c r="AV390" s="12" t="s">
        <v>83</v>
      </c>
      <c r="AW390" s="12" t="s">
        <v>34</v>
      </c>
      <c r="AX390" s="12" t="s">
        <v>76</v>
      </c>
      <c r="AY390" s="155" t="s">
        <v>191</v>
      </c>
    </row>
    <row r="391" spans="2:65" s="13" customFormat="1">
      <c r="B391" s="160"/>
      <c r="D391" s="154" t="s">
        <v>205</v>
      </c>
      <c r="E391" s="161" t="s">
        <v>1</v>
      </c>
      <c r="F391" s="162" t="s">
        <v>83</v>
      </c>
      <c r="H391" s="163">
        <v>1</v>
      </c>
      <c r="I391" s="164"/>
      <c r="L391" s="160"/>
      <c r="M391" s="165"/>
      <c r="T391" s="166"/>
      <c r="AT391" s="161" t="s">
        <v>205</v>
      </c>
      <c r="AU391" s="161" t="s">
        <v>85</v>
      </c>
      <c r="AV391" s="13" t="s">
        <v>85</v>
      </c>
      <c r="AW391" s="13" t="s">
        <v>34</v>
      </c>
      <c r="AX391" s="13" t="s">
        <v>83</v>
      </c>
      <c r="AY391" s="161" t="s">
        <v>191</v>
      </c>
    </row>
    <row r="392" spans="2:65" s="1" customFormat="1" ht="40.9" customHeight="1">
      <c r="B392" s="32"/>
      <c r="C392" s="136" t="s">
        <v>738</v>
      </c>
      <c r="D392" s="136" t="s">
        <v>195</v>
      </c>
      <c r="E392" s="137" t="s">
        <v>2972</v>
      </c>
      <c r="F392" s="138" t="s">
        <v>2973</v>
      </c>
      <c r="G392" s="139" t="s">
        <v>378</v>
      </c>
      <c r="H392" s="140">
        <v>1</v>
      </c>
      <c r="I392" s="141"/>
      <c r="J392" s="142">
        <f>ROUND(I392*H392,2)</f>
        <v>0</v>
      </c>
      <c r="K392" s="138" t="s">
        <v>199</v>
      </c>
      <c r="L392" s="32"/>
      <c r="M392" s="143" t="s">
        <v>1</v>
      </c>
      <c r="N392" s="144" t="s">
        <v>41</v>
      </c>
      <c r="P392" s="145">
        <f>O392*H392</f>
        <v>0</v>
      </c>
      <c r="Q392" s="145">
        <v>3.6639999999999999E-2</v>
      </c>
      <c r="R392" s="145">
        <f>Q392*H392</f>
        <v>3.6639999999999999E-2</v>
      </c>
      <c r="S392" s="145">
        <v>0</v>
      </c>
      <c r="T392" s="146">
        <f>S392*H392</f>
        <v>0</v>
      </c>
      <c r="AR392" s="147" t="s">
        <v>224</v>
      </c>
      <c r="AT392" s="147" t="s">
        <v>195</v>
      </c>
      <c r="AU392" s="147" t="s">
        <v>85</v>
      </c>
      <c r="AY392" s="17" t="s">
        <v>191</v>
      </c>
      <c r="BE392" s="148">
        <f>IF(N392="základní",J392,0)</f>
        <v>0</v>
      </c>
      <c r="BF392" s="148">
        <f>IF(N392="snížená",J392,0)</f>
        <v>0</v>
      </c>
      <c r="BG392" s="148">
        <f>IF(N392="zákl. přenesená",J392,0)</f>
        <v>0</v>
      </c>
      <c r="BH392" s="148">
        <f>IF(N392="sníž. přenesená",J392,0)</f>
        <v>0</v>
      </c>
      <c r="BI392" s="148">
        <f>IF(N392="nulová",J392,0)</f>
        <v>0</v>
      </c>
      <c r="BJ392" s="17" t="s">
        <v>83</v>
      </c>
      <c r="BK392" s="148">
        <f>ROUND(I392*H392,2)</f>
        <v>0</v>
      </c>
      <c r="BL392" s="17" t="s">
        <v>224</v>
      </c>
      <c r="BM392" s="147" t="s">
        <v>2974</v>
      </c>
    </row>
    <row r="393" spans="2:65" s="1" customFormat="1">
      <c r="B393" s="32"/>
      <c r="D393" s="149" t="s">
        <v>203</v>
      </c>
      <c r="F393" s="150" t="s">
        <v>2975</v>
      </c>
      <c r="I393" s="151"/>
      <c r="L393" s="32"/>
      <c r="M393" s="152"/>
      <c r="T393" s="56"/>
      <c r="AT393" s="17" t="s">
        <v>203</v>
      </c>
      <c r="AU393" s="17" t="s">
        <v>85</v>
      </c>
    </row>
    <row r="394" spans="2:65" s="12" customFormat="1">
      <c r="B394" s="153"/>
      <c r="D394" s="154" t="s">
        <v>205</v>
      </c>
      <c r="E394" s="155" t="s">
        <v>1</v>
      </c>
      <c r="F394" s="156" t="s">
        <v>2693</v>
      </c>
      <c r="H394" s="155" t="s">
        <v>1</v>
      </c>
      <c r="I394" s="157"/>
      <c r="L394" s="153"/>
      <c r="M394" s="158"/>
      <c r="T394" s="159"/>
      <c r="AT394" s="155" t="s">
        <v>205</v>
      </c>
      <c r="AU394" s="155" t="s">
        <v>85</v>
      </c>
      <c r="AV394" s="12" t="s">
        <v>83</v>
      </c>
      <c r="AW394" s="12" t="s">
        <v>34</v>
      </c>
      <c r="AX394" s="12" t="s">
        <v>76</v>
      </c>
      <c r="AY394" s="155" t="s">
        <v>191</v>
      </c>
    </row>
    <row r="395" spans="2:65" s="13" customFormat="1">
      <c r="B395" s="160"/>
      <c r="D395" s="154" t="s">
        <v>205</v>
      </c>
      <c r="E395" s="161" t="s">
        <v>1</v>
      </c>
      <c r="F395" s="162" t="s">
        <v>83</v>
      </c>
      <c r="H395" s="163">
        <v>1</v>
      </c>
      <c r="I395" s="164"/>
      <c r="L395" s="160"/>
      <c r="M395" s="165"/>
      <c r="T395" s="166"/>
      <c r="AT395" s="161" t="s">
        <v>205</v>
      </c>
      <c r="AU395" s="161" t="s">
        <v>85</v>
      </c>
      <c r="AV395" s="13" t="s">
        <v>85</v>
      </c>
      <c r="AW395" s="13" t="s">
        <v>34</v>
      </c>
      <c r="AX395" s="13" t="s">
        <v>83</v>
      </c>
      <c r="AY395" s="161" t="s">
        <v>191</v>
      </c>
    </row>
    <row r="396" spans="2:65" s="1" customFormat="1" ht="26.45" customHeight="1">
      <c r="B396" s="32"/>
      <c r="C396" s="136" t="s">
        <v>748</v>
      </c>
      <c r="D396" s="136" t="s">
        <v>195</v>
      </c>
      <c r="E396" s="137" t="s">
        <v>2976</v>
      </c>
      <c r="F396" s="138" t="s">
        <v>2977</v>
      </c>
      <c r="G396" s="139" t="s">
        <v>378</v>
      </c>
      <c r="H396" s="140">
        <v>1</v>
      </c>
      <c r="I396" s="141"/>
      <c r="J396" s="142">
        <f>ROUND(I396*H396,2)</f>
        <v>0</v>
      </c>
      <c r="K396" s="138" t="s">
        <v>199</v>
      </c>
      <c r="L396" s="32"/>
      <c r="M396" s="143" t="s">
        <v>1</v>
      </c>
      <c r="N396" s="144" t="s">
        <v>41</v>
      </c>
      <c r="P396" s="145">
        <f>O396*H396</f>
        <v>0</v>
      </c>
      <c r="Q396" s="145">
        <v>0</v>
      </c>
      <c r="R396" s="145">
        <f>Q396*H396</f>
        <v>0</v>
      </c>
      <c r="S396" s="145">
        <v>0</v>
      </c>
      <c r="T396" s="146">
        <f>S396*H396</f>
        <v>0</v>
      </c>
      <c r="AR396" s="147" t="s">
        <v>224</v>
      </c>
      <c r="AT396" s="147" t="s">
        <v>195</v>
      </c>
      <c r="AU396" s="147" t="s">
        <v>85</v>
      </c>
      <c r="AY396" s="17" t="s">
        <v>191</v>
      </c>
      <c r="BE396" s="148">
        <f>IF(N396="základní",J396,0)</f>
        <v>0</v>
      </c>
      <c r="BF396" s="148">
        <f>IF(N396="snížená",J396,0)</f>
        <v>0</v>
      </c>
      <c r="BG396" s="148">
        <f>IF(N396="zákl. přenesená",J396,0)</f>
        <v>0</v>
      </c>
      <c r="BH396" s="148">
        <f>IF(N396="sníž. přenesená",J396,0)</f>
        <v>0</v>
      </c>
      <c r="BI396" s="148">
        <f>IF(N396="nulová",J396,0)</f>
        <v>0</v>
      </c>
      <c r="BJ396" s="17" t="s">
        <v>83</v>
      </c>
      <c r="BK396" s="148">
        <f>ROUND(I396*H396,2)</f>
        <v>0</v>
      </c>
      <c r="BL396" s="17" t="s">
        <v>224</v>
      </c>
      <c r="BM396" s="147" t="s">
        <v>2978</v>
      </c>
    </row>
    <row r="397" spans="2:65" s="1" customFormat="1">
      <c r="B397" s="32"/>
      <c r="D397" s="149" t="s">
        <v>203</v>
      </c>
      <c r="F397" s="150" t="s">
        <v>2979</v>
      </c>
      <c r="I397" s="151"/>
      <c r="L397" s="32"/>
      <c r="M397" s="152"/>
      <c r="T397" s="56"/>
      <c r="AT397" s="17" t="s">
        <v>203</v>
      </c>
      <c r="AU397" s="17" t="s">
        <v>85</v>
      </c>
    </row>
    <row r="398" spans="2:65" s="12" customFormat="1">
      <c r="B398" s="153"/>
      <c r="D398" s="154" t="s">
        <v>205</v>
      </c>
      <c r="E398" s="155" t="s">
        <v>1</v>
      </c>
      <c r="F398" s="156" t="s">
        <v>2693</v>
      </c>
      <c r="H398" s="155" t="s">
        <v>1</v>
      </c>
      <c r="I398" s="157"/>
      <c r="L398" s="153"/>
      <c r="M398" s="158"/>
      <c r="T398" s="159"/>
      <c r="AT398" s="155" t="s">
        <v>205</v>
      </c>
      <c r="AU398" s="155" t="s">
        <v>85</v>
      </c>
      <c r="AV398" s="12" t="s">
        <v>83</v>
      </c>
      <c r="AW398" s="12" t="s">
        <v>34</v>
      </c>
      <c r="AX398" s="12" t="s">
        <v>76</v>
      </c>
      <c r="AY398" s="155" t="s">
        <v>191</v>
      </c>
    </row>
    <row r="399" spans="2:65" s="13" customFormat="1">
      <c r="B399" s="160"/>
      <c r="D399" s="154" t="s">
        <v>205</v>
      </c>
      <c r="E399" s="161" t="s">
        <v>1</v>
      </c>
      <c r="F399" s="162" t="s">
        <v>83</v>
      </c>
      <c r="H399" s="163">
        <v>1</v>
      </c>
      <c r="I399" s="164"/>
      <c r="L399" s="160"/>
      <c r="M399" s="165"/>
      <c r="T399" s="166"/>
      <c r="AT399" s="161" t="s">
        <v>205</v>
      </c>
      <c r="AU399" s="161" t="s">
        <v>85</v>
      </c>
      <c r="AV399" s="13" t="s">
        <v>85</v>
      </c>
      <c r="AW399" s="13" t="s">
        <v>34</v>
      </c>
      <c r="AX399" s="13" t="s">
        <v>83</v>
      </c>
      <c r="AY399" s="161" t="s">
        <v>191</v>
      </c>
    </row>
    <row r="400" spans="2:65" s="1" customFormat="1" ht="26.45" customHeight="1">
      <c r="B400" s="32"/>
      <c r="C400" s="181" t="s">
        <v>755</v>
      </c>
      <c r="D400" s="181" t="s">
        <v>388</v>
      </c>
      <c r="E400" s="182" t="s">
        <v>2980</v>
      </c>
      <c r="F400" s="183" t="s">
        <v>2981</v>
      </c>
      <c r="G400" s="184" t="s">
        <v>378</v>
      </c>
      <c r="H400" s="185">
        <v>1</v>
      </c>
      <c r="I400" s="186"/>
      <c r="J400" s="187">
        <f>ROUND(I400*H400,2)</f>
        <v>0</v>
      </c>
      <c r="K400" s="183" t="s">
        <v>1</v>
      </c>
      <c r="L400" s="188"/>
      <c r="M400" s="189" t="s">
        <v>1</v>
      </c>
      <c r="N400" s="190" t="s">
        <v>41</v>
      </c>
      <c r="P400" s="145">
        <f>O400*H400</f>
        <v>0</v>
      </c>
      <c r="Q400" s="145">
        <v>2.58E-2</v>
      </c>
      <c r="R400" s="145">
        <f>Q400*H400</f>
        <v>2.58E-2</v>
      </c>
      <c r="S400" s="145">
        <v>0</v>
      </c>
      <c r="T400" s="146">
        <f>S400*H400</f>
        <v>0</v>
      </c>
      <c r="AR400" s="147" t="s">
        <v>414</v>
      </c>
      <c r="AT400" s="147" t="s">
        <v>388</v>
      </c>
      <c r="AU400" s="147" t="s">
        <v>85</v>
      </c>
      <c r="AY400" s="17" t="s">
        <v>191</v>
      </c>
      <c r="BE400" s="148">
        <f>IF(N400="základní",J400,0)</f>
        <v>0</v>
      </c>
      <c r="BF400" s="148">
        <f>IF(N400="snížená",J400,0)</f>
        <v>0</v>
      </c>
      <c r="BG400" s="148">
        <f>IF(N400="zákl. přenesená",J400,0)</f>
        <v>0</v>
      </c>
      <c r="BH400" s="148">
        <f>IF(N400="sníž. přenesená",J400,0)</f>
        <v>0</v>
      </c>
      <c r="BI400" s="148">
        <f>IF(N400="nulová",J400,0)</f>
        <v>0</v>
      </c>
      <c r="BJ400" s="17" t="s">
        <v>83</v>
      </c>
      <c r="BK400" s="148">
        <f>ROUND(I400*H400,2)</f>
        <v>0</v>
      </c>
      <c r="BL400" s="17" t="s">
        <v>224</v>
      </c>
      <c r="BM400" s="147" t="s">
        <v>2982</v>
      </c>
    </row>
    <row r="401" spans="2:65" s="12" customFormat="1">
      <c r="B401" s="153"/>
      <c r="D401" s="154" t="s">
        <v>205</v>
      </c>
      <c r="E401" s="155" t="s">
        <v>1</v>
      </c>
      <c r="F401" s="156" t="s">
        <v>2693</v>
      </c>
      <c r="H401" s="155" t="s">
        <v>1</v>
      </c>
      <c r="I401" s="157"/>
      <c r="L401" s="153"/>
      <c r="M401" s="158"/>
      <c r="T401" s="159"/>
      <c r="AT401" s="155" t="s">
        <v>205</v>
      </c>
      <c r="AU401" s="155" t="s">
        <v>85</v>
      </c>
      <c r="AV401" s="12" t="s">
        <v>83</v>
      </c>
      <c r="AW401" s="12" t="s">
        <v>34</v>
      </c>
      <c r="AX401" s="12" t="s">
        <v>76</v>
      </c>
      <c r="AY401" s="155" t="s">
        <v>191</v>
      </c>
    </row>
    <row r="402" spans="2:65" s="13" customFormat="1">
      <c r="B402" s="160"/>
      <c r="D402" s="154" t="s">
        <v>205</v>
      </c>
      <c r="E402" s="161" t="s">
        <v>1</v>
      </c>
      <c r="F402" s="162" t="s">
        <v>83</v>
      </c>
      <c r="H402" s="163">
        <v>1</v>
      </c>
      <c r="I402" s="164"/>
      <c r="L402" s="160"/>
      <c r="M402" s="165"/>
      <c r="T402" s="166"/>
      <c r="AT402" s="161" t="s">
        <v>205</v>
      </c>
      <c r="AU402" s="161" t="s">
        <v>85</v>
      </c>
      <c r="AV402" s="13" t="s">
        <v>85</v>
      </c>
      <c r="AW402" s="13" t="s">
        <v>34</v>
      </c>
      <c r="AX402" s="13" t="s">
        <v>83</v>
      </c>
      <c r="AY402" s="161" t="s">
        <v>191</v>
      </c>
    </row>
    <row r="403" spans="2:65" s="1" customFormat="1" ht="26.45" customHeight="1">
      <c r="B403" s="32"/>
      <c r="C403" s="136" t="s">
        <v>761</v>
      </c>
      <c r="D403" s="136" t="s">
        <v>195</v>
      </c>
      <c r="E403" s="137" t="s">
        <v>2983</v>
      </c>
      <c r="F403" s="138" t="s">
        <v>2984</v>
      </c>
      <c r="G403" s="139" t="s">
        <v>271</v>
      </c>
      <c r="H403" s="140">
        <v>0.128</v>
      </c>
      <c r="I403" s="141"/>
      <c r="J403" s="142">
        <f>ROUND(I403*H403,2)</f>
        <v>0</v>
      </c>
      <c r="K403" s="138" t="s">
        <v>199</v>
      </c>
      <c r="L403" s="32"/>
      <c r="M403" s="143" t="s">
        <v>1</v>
      </c>
      <c r="N403" s="144" t="s">
        <v>41</v>
      </c>
      <c r="P403" s="145">
        <f>O403*H403</f>
        <v>0</v>
      </c>
      <c r="Q403" s="145">
        <v>0</v>
      </c>
      <c r="R403" s="145">
        <f>Q403*H403</f>
        <v>0</v>
      </c>
      <c r="S403" s="145">
        <v>0</v>
      </c>
      <c r="T403" s="146">
        <f>S403*H403</f>
        <v>0</v>
      </c>
      <c r="AR403" s="147" t="s">
        <v>224</v>
      </c>
      <c r="AT403" s="147" t="s">
        <v>195</v>
      </c>
      <c r="AU403" s="147" t="s">
        <v>85</v>
      </c>
      <c r="AY403" s="17" t="s">
        <v>191</v>
      </c>
      <c r="BE403" s="148">
        <f>IF(N403="základní",J403,0)</f>
        <v>0</v>
      </c>
      <c r="BF403" s="148">
        <f>IF(N403="snížená",J403,0)</f>
        <v>0</v>
      </c>
      <c r="BG403" s="148">
        <f>IF(N403="zákl. přenesená",J403,0)</f>
        <v>0</v>
      </c>
      <c r="BH403" s="148">
        <f>IF(N403="sníž. přenesená",J403,0)</f>
        <v>0</v>
      </c>
      <c r="BI403" s="148">
        <f>IF(N403="nulová",J403,0)</f>
        <v>0</v>
      </c>
      <c r="BJ403" s="17" t="s">
        <v>83</v>
      </c>
      <c r="BK403" s="148">
        <f>ROUND(I403*H403,2)</f>
        <v>0</v>
      </c>
      <c r="BL403" s="17" t="s">
        <v>224</v>
      </c>
      <c r="BM403" s="147" t="s">
        <v>2985</v>
      </c>
    </row>
    <row r="404" spans="2:65" s="1" customFormat="1">
      <c r="B404" s="32"/>
      <c r="D404" s="149" t="s">
        <v>203</v>
      </c>
      <c r="F404" s="150" t="s">
        <v>2986</v>
      </c>
      <c r="I404" s="151"/>
      <c r="L404" s="32"/>
      <c r="M404" s="152"/>
      <c r="T404" s="56"/>
      <c r="AT404" s="17" t="s">
        <v>203</v>
      </c>
      <c r="AU404" s="17" t="s">
        <v>85</v>
      </c>
    </row>
    <row r="405" spans="2:65" s="11" customFormat="1" ht="22.9" customHeight="1">
      <c r="B405" s="124"/>
      <c r="D405" s="125" t="s">
        <v>75</v>
      </c>
      <c r="E405" s="134" t="s">
        <v>2394</v>
      </c>
      <c r="F405" s="134" t="s">
        <v>2395</v>
      </c>
      <c r="I405" s="127"/>
      <c r="J405" s="135">
        <f>BK405</f>
        <v>0</v>
      </c>
      <c r="L405" s="124"/>
      <c r="M405" s="129"/>
      <c r="P405" s="130">
        <f>SUM(P406:P414)</f>
        <v>0</v>
      </c>
      <c r="R405" s="130">
        <f>SUM(R406:R414)</f>
        <v>8.4600000000000005E-3</v>
      </c>
      <c r="T405" s="131">
        <f>SUM(T406:T414)</f>
        <v>0</v>
      </c>
      <c r="AR405" s="125" t="s">
        <v>85</v>
      </c>
      <c r="AT405" s="132" t="s">
        <v>75</v>
      </c>
      <c r="AU405" s="132" t="s">
        <v>83</v>
      </c>
      <c r="AY405" s="125" t="s">
        <v>191</v>
      </c>
      <c r="BK405" s="133">
        <f>SUM(BK406:BK414)</f>
        <v>0</v>
      </c>
    </row>
    <row r="406" spans="2:65" s="1" customFormat="1" ht="26.45" customHeight="1">
      <c r="B406" s="32"/>
      <c r="C406" s="136" t="s">
        <v>774</v>
      </c>
      <c r="D406" s="136" t="s">
        <v>195</v>
      </c>
      <c r="E406" s="137" t="s">
        <v>2987</v>
      </c>
      <c r="F406" s="138" t="s">
        <v>2988</v>
      </c>
      <c r="G406" s="139" t="s">
        <v>403</v>
      </c>
      <c r="H406" s="140">
        <v>266</v>
      </c>
      <c r="I406" s="141"/>
      <c r="J406" s="142">
        <f>ROUND(I406*H406,2)</f>
        <v>0</v>
      </c>
      <c r="K406" s="138" t="s">
        <v>1</v>
      </c>
      <c r="L406" s="32"/>
      <c r="M406" s="143" t="s">
        <v>1</v>
      </c>
      <c r="N406" s="144" t="s">
        <v>41</v>
      </c>
      <c r="P406" s="145">
        <f>O406*H406</f>
        <v>0</v>
      </c>
      <c r="Q406" s="145">
        <v>3.0000000000000001E-5</v>
      </c>
      <c r="R406" s="145">
        <f>Q406*H406</f>
        <v>7.980000000000001E-3</v>
      </c>
      <c r="S406" s="145">
        <v>0</v>
      </c>
      <c r="T406" s="146">
        <f>S406*H406</f>
        <v>0</v>
      </c>
      <c r="AR406" s="147" t="s">
        <v>224</v>
      </c>
      <c r="AT406" s="147" t="s">
        <v>195</v>
      </c>
      <c r="AU406" s="147" t="s">
        <v>85</v>
      </c>
      <c r="AY406" s="17" t="s">
        <v>191</v>
      </c>
      <c r="BE406" s="148">
        <f>IF(N406="základní",J406,0)</f>
        <v>0</v>
      </c>
      <c r="BF406" s="148">
        <f>IF(N406="snížená",J406,0)</f>
        <v>0</v>
      </c>
      <c r="BG406" s="148">
        <f>IF(N406="zákl. přenesená",J406,0)</f>
        <v>0</v>
      </c>
      <c r="BH406" s="148">
        <f>IF(N406="sníž. přenesená",J406,0)</f>
        <v>0</v>
      </c>
      <c r="BI406" s="148">
        <f>IF(N406="nulová",J406,0)</f>
        <v>0</v>
      </c>
      <c r="BJ406" s="17" t="s">
        <v>83</v>
      </c>
      <c r="BK406" s="148">
        <f>ROUND(I406*H406,2)</f>
        <v>0</v>
      </c>
      <c r="BL406" s="17" t="s">
        <v>224</v>
      </c>
      <c r="BM406" s="147" t="s">
        <v>2989</v>
      </c>
    </row>
    <row r="407" spans="2:65" s="12" customFormat="1">
      <c r="B407" s="153"/>
      <c r="D407" s="154" t="s">
        <v>205</v>
      </c>
      <c r="E407" s="155" t="s">
        <v>1</v>
      </c>
      <c r="F407" s="156" t="s">
        <v>2693</v>
      </c>
      <c r="H407" s="155" t="s">
        <v>1</v>
      </c>
      <c r="I407" s="157"/>
      <c r="L407" s="153"/>
      <c r="M407" s="158"/>
      <c r="T407" s="159"/>
      <c r="AT407" s="155" t="s">
        <v>205</v>
      </c>
      <c r="AU407" s="155" t="s">
        <v>85</v>
      </c>
      <c r="AV407" s="12" t="s">
        <v>83</v>
      </c>
      <c r="AW407" s="12" t="s">
        <v>34</v>
      </c>
      <c r="AX407" s="12" t="s">
        <v>76</v>
      </c>
      <c r="AY407" s="155" t="s">
        <v>191</v>
      </c>
    </row>
    <row r="408" spans="2:65" s="13" customFormat="1">
      <c r="B408" s="160"/>
      <c r="D408" s="154" t="s">
        <v>205</v>
      </c>
      <c r="E408" s="161" t="s">
        <v>1</v>
      </c>
      <c r="F408" s="162" t="s">
        <v>2990</v>
      </c>
      <c r="H408" s="163">
        <v>236</v>
      </c>
      <c r="I408" s="164"/>
      <c r="L408" s="160"/>
      <c r="M408" s="165"/>
      <c r="T408" s="166"/>
      <c r="AT408" s="161" t="s">
        <v>205</v>
      </c>
      <c r="AU408" s="161" t="s">
        <v>85</v>
      </c>
      <c r="AV408" s="13" t="s">
        <v>85</v>
      </c>
      <c r="AW408" s="13" t="s">
        <v>34</v>
      </c>
      <c r="AX408" s="13" t="s">
        <v>76</v>
      </c>
      <c r="AY408" s="161" t="s">
        <v>191</v>
      </c>
    </row>
    <row r="409" spans="2:65" s="12" customFormat="1">
      <c r="B409" s="153"/>
      <c r="D409" s="154" t="s">
        <v>205</v>
      </c>
      <c r="E409" s="155" t="s">
        <v>1</v>
      </c>
      <c r="F409" s="156" t="s">
        <v>2991</v>
      </c>
      <c r="H409" s="155" t="s">
        <v>1</v>
      </c>
      <c r="I409" s="157"/>
      <c r="L409" s="153"/>
      <c r="M409" s="158"/>
      <c r="T409" s="159"/>
      <c r="AT409" s="155" t="s">
        <v>205</v>
      </c>
      <c r="AU409" s="155" t="s">
        <v>85</v>
      </c>
      <c r="AV409" s="12" t="s">
        <v>83</v>
      </c>
      <c r="AW409" s="12" t="s">
        <v>34</v>
      </c>
      <c r="AX409" s="12" t="s">
        <v>76</v>
      </c>
      <c r="AY409" s="155" t="s">
        <v>191</v>
      </c>
    </row>
    <row r="410" spans="2:65" s="13" customFormat="1">
      <c r="B410" s="160"/>
      <c r="D410" s="154" t="s">
        <v>205</v>
      </c>
      <c r="E410" s="161" t="s">
        <v>1</v>
      </c>
      <c r="F410" s="162" t="s">
        <v>400</v>
      </c>
      <c r="H410" s="163">
        <v>30</v>
      </c>
      <c r="I410" s="164"/>
      <c r="L410" s="160"/>
      <c r="M410" s="165"/>
      <c r="T410" s="166"/>
      <c r="AT410" s="161" t="s">
        <v>205</v>
      </c>
      <c r="AU410" s="161" t="s">
        <v>85</v>
      </c>
      <c r="AV410" s="13" t="s">
        <v>85</v>
      </c>
      <c r="AW410" s="13" t="s">
        <v>34</v>
      </c>
      <c r="AX410" s="13" t="s">
        <v>76</v>
      </c>
      <c r="AY410" s="161" t="s">
        <v>191</v>
      </c>
    </row>
    <row r="411" spans="2:65" s="14" customFormat="1">
      <c r="B411" s="167"/>
      <c r="D411" s="154" t="s">
        <v>205</v>
      </c>
      <c r="E411" s="168" t="s">
        <v>1</v>
      </c>
      <c r="F411" s="169" t="s">
        <v>217</v>
      </c>
      <c r="H411" s="170">
        <v>266</v>
      </c>
      <c r="I411" s="171"/>
      <c r="L411" s="167"/>
      <c r="M411" s="172"/>
      <c r="T411" s="173"/>
      <c r="AT411" s="168" t="s">
        <v>205</v>
      </c>
      <c r="AU411" s="168" t="s">
        <v>85</v>
      </c>
      <c r="AV411" s="14" t="s">
        <v>200</v>
      </c>
      <c r="AW411" s="14" t="s">
        <v>34</v>
      </c>
      <c r="AX411" s="14" t="s">
        <v>83</v>
      </c>
      <c r="AY411" s="168" t="s">
        <v>191</v>
      </c>
    </row>
    <row r="412" spans="2:65" s="1" customFormat="1" ht="26.45" customHeight="1">
      <c r="B412" s="32"/>
      <c r="C412" s="136" t="s">
        <v>780</v>
      </c>
      <c r="D412" s="136" t="s">
        <v>195</v>
      </c>
      <c r="E412" s="137" t="s">
        <v>2992</v>
      </c>
      <c r="F412" s="138" t="s">
        <v>2993</v>
      </c>
      <c r="G412" s="139" t="s">
        <v>403</v>
      </c>
      <c r="H412" s="140">
        <v>8</v>
      </c>
      <c r="I412" s="141"/>
      <c r="J412" s="142">
        <f>ROUND(I412*H412,2)</f>
        <v>0</v>
      </c>
      <c r="K412" s="138" t="s">
        <v>1</v>
      </c>
      <c r="L412" s="32"/>
      <c r="M412" s="143" t="s">
        <v>1</v>
      </c>
      <c r="N412" s="144" t="s">
        <v>41</v>
      </c>
      <c r="P412" s="145">
        <f>O412*H412</f>
        <v>0</v>
      </c>
      <c r="Q412" s="145">
        <v>6.0000000000000002E-5</v>
      </c>
      <c r="R412" s="145">
        <f>Q412*H412</f>
        <v>4.8000000000000001E-4</v>
      </c>
      <c r="S412" s="145">
        <v>0</v>
      </c>
      <c r="T412" s="146">
        <f>S412*H412</f>
        <v>0</v>
      </c>
      <c r="AR412" s="147" t="s">
        <v>224</v>
      </c>
      <c r="AT412" s="147" t="s">
        <v>195</v>
      </c>
      <c r="AU412" s="147" t="s">
        <v>85</v>
      </c>
      <c r="AY412" s="17" t="s">
        <v>191</v>
      </c>
      <c r="BE412" s="148">
        <f>IF(N412="základní",J412,0)</f>
        <v>0</v>
      </c>
      <c r="BF412" s="148">
        <f>IF(N412="snížená",J412,0)</f>
        <v>0</v>
      </c>
      <c r="BG412" s="148">
        <f>IF(N412="zákl. přenesená",J412,0)</f>
        <v>0</v>
      </c>
      <c r="BH412" s="148">
        <f>IF(N412="sníž. přenesená",J412,0)</f>
        <v>0</v>
      </c>
      <c r="BI412" s="148">
        <f>IF(N412="nulová",J412,0)</f>
        <v>0</v>
      </c>
      <c r="BJ412" s="17" t="s">
        <v>83</v>
      </c>
      <c r="BK412" s="148">
        <f>ROUND(I412*H412,2)</f>
        <v>0</v>
      </c>
      <c r="BL412" s="17" t="s">
        <v>224</v>
      </c>
      <c r="BM412" s="147" t="s">
        <v>2994</v>
      </c>
    </row>
    <row r="413" spans="2:65" s="12" customFormat="1">
      <c r="B413" s="153"/>
      <c r="D413" s="154" t="s">
        <v>205</v>
      </c>
      <c r="E413" s="155" t="s">
        <v>1</v>
      </c>
      <c r="F413" s="156" t="s">
        <v>2693</v>
      </c>
      <c r="H413" s="155" t="s">
        <v>1</v>
      </c>
      <c r="I413" s="157"/>
      <c r="L413" s="153"/>
      <c r="M413" s="158"/>
      <c r="T413" s="159"/>
      <c r="AT413" s="155" t="s">
        <v>205</v>
      </c>
      <c r="AU413" s="155" t="s">
        <v>85</v>
      </c>
      <c r="AV413" s="12" t="s">
        <v>83</v>
      </c>
      <c r="AW413" s="12" t="s">
        <v>34</v>
      </c>
      <c r="AX413" s="12" t="s">
        <v>76</v>
      </c>
      <c r="AY413" s="155" t="s">
        <v>191</v>
      </c>
    </row>
    <row r="414" spans="2:65" s="13" customFormat="1">
      <c r="B414" s="160"/>
      <c r="D414" s="154" t="s">
        <v>205</v>
      </c>
      <c r="E414" s="161" t="s">
        <v>1</v>
      </c>
      <c r="F414" s="162" t="s">
        <v>253</v>
      </c>
      <c r="H414" s="163">
        <v>8</v>
      </c>
      <c r="I414" s="164"/>
      <c r="L414" s="160"/>
      <c r="M414" s="165"/>
      <c r="T414" s="166"/>
      <c r="AT414" s="161" t="s">
        <v>205</v>
      </c>
      <c r="AU414" s="161" t="s">
        <v>85</v>
      </c>
      <c r="AV414" s="13" t="s">
        <v>85</v>
      </c>
      <c r="AW414" s="13" t="s">
        <v>34</v>
      </c>
      <c r="AX414" s="13" t="s">
        <v>83</v>
      </c>
      <c r="AY414" s="161" t="s">
        <v>191</v>
      </c>
    </row>
    <row r="415" spans="2:65" s="11" customFormat="1" ht="22.9" customHeight="1">
      <c r="B415" s="124"/>
      <c r="D415" s="125" t="s">
        <v>75</v>
      </c>
      <c r="E415" s="134" t="s">
        <v>1386</v>
      </c>
      <c r="F415" s="134" t="s">
        <v>1387</v>
      </c>
      <c r="I415" s="127"/>
      <c r="J415" s="135">
        <f>BK415</f>
        <v>0</v>
      </c>
      <c r="L415" s="124"/>
      <c r="M415" s="129"/>
      <c r="P415" s="130">
        <f>SUM(P416:P467)</f>
        <v>0</v>
      </c>
      <c r="R415" s="130">
        <f>SUM(R416:R467)</f>
        <v>0.21117</v>
      </c>
      <c r="T415" s="131">
        <f>SUM(T416:T467)</f>
        <v>1.9156</v>
      </c>
      <c r="AR415" s="125" t="s">
        <v>85</v>
      </c>
      <c r="AT415" s="132" t="s">
        <v>75</v>
      </c>
      <c r="AU415" s="132" t="s">
        <v>83</v>
      </c>
      <c r="AY415" s="125" t="s">
        <v>191</v>
      </c>
      <c r="BK415" s="133">
        <f>SUM(BK416:BK467)</f>
        <v>0</v>
      </c>
    </row>
    <row r="416" spans="2:65" s="1" customFormat="1" ht="36" customHeight="1">
      <c r="B416" s="32"/>
      <c r="C416" s="136" t="s">
        <v>785</v>
      </c>
      <c r="D416" s="136" t="s">
        <v>195</v>
      </c>
      <c r="E416" s="137" t="s">
        <v>2995</v>
      </c>
      <c r="F416" s="138" t="s">
        <v>2996</v>
      </c>
      <c r="G416" s="139" t="s">
        <v>403</v>
      </c>
      <c r="H416" s="140">
        <v>266</v>
      </c>
      <c r="I416" s="141"/>
      <c r="J416" s="142">
        <f>ROUND(I416*H416,2)</f>
        <v>0</v>
      </c>
      <c r="K416" s="138" t="s">
        <v>199</v>
      </c>
      <c r="L416" s="32"/>
      <c r="M416" s="143" t="s">
        <v>1</v>
      </c>
      <c r="N416" s="144" t="s">
        <v>41</v>
      </c>
      <c r="P416" s="145">
        <f>O416*H416</f>
        <v>0</v>
      </c>
      <c r="Q416" s="145">
        <v>0</v>
      </c>
      <c r="R416" s="145">
        <f>Q416*H416</f>
        <v>0</v>
      </c>
      <c r="S416" s="145">
        <v>5.4200000000000003E-3</v>
      </c>
      <c r="T416" s="146">
        <f>S416*H416</f>
        <v>1.4417200000000001</v>
      </c>
      <c r="AR416" s="147" t="s">
        <v>224</v>
      </c>
      <c r="AT416" s="147" t="s">
        <v>195</v>
      </c>
      <c r="AU416" s="147" t="s">
        <v>85</v>
      </c>
      <c r="AY416" s="17" t="s">
        <v>191</v>
      </c>
      <c r="BE416" s="148">
        <f>IF(N416="základní",J416,0)</f>
        <v>0</v>
      </c>
      <c r="BF416" s="148">
        <f>IF(N416="snížená",J416,0)</f>
        <v>0</v>
      </c>
      <c r="BG416" s="148">
        <f>IF(N416="zákl. přenesená",J416,0)</f>
        <v>0</v>
      </c>
      <c r="BH416" s="148">
        <f>IF(N416="sníž. přenesená",J416,0)</f>
        <v>0</v>
      </c>
      <c r="BI416" s="148">
        <f>IF(N416="nulová",J416,0)</f>
        <v>0</v>
      </c>
      <c r="BJ416" s="17" t="s">
        <v>83</v>
      </c>
      <c r="BK416" s="148">
        <f>ROUND(I416*H416,2)</f>
        <v>0</v>
      </c>
      <c r="BL416" s="17" t="s">
        <v>224</v>
      </c>
      <c r="BM416" s="147" t="s">
        <v>2997</v>
      </c>
    </row>
    <row r="417" spans="2:65" s="1" customFormat="1">
      <c r="B417" s="32"/>
      <c r="D417" s="149" t="s">
        <v>203</v>
      </c>
      <c r="F417" s="150" t="s">
        <v>2998</v>
      </c>
      <c r="I417" s="151"/>
      <c r="L417" s="32"/>
      <c r="M417" s="152"/>
      <c r="T417" s="56"/>
      <c r="AT417" s="17" t="s">
        <v>203</v>
      </c>
      <c r="AU417" s="17" t="s">
        <v>85</v>
      </c>
    </row>
    <row r="418" spans="2:65" s="12" customFormat="1">
      <c r="B418" s="153"/>
      <c r="D418" s="154" t="s">
        <v>205</v>
      </c>
      <c r="E418" s="155" t="s">
        <v>1</v>
      </c>
      <c r="F418" s="156" t="s">
        <v>2693</v>
      </c>
      <c r="H418" s="155" t="s">
        <v>1</v>
      </c>
      <c r="I418" s="157"/>
      <c r="L418" s="153"/>
      <c r="M418" s="158"/>
      <c r="T418" s="159"/>
      <c r="AT418" s="155" t="s">
        <v>205</v>
      </c>
      <c r="AU418" s="155" t="s">
        <v>85</v>
      </c>
      <c r="AV418" s="12" t="s">
        <v>83</v>
      </c>
      <c r="AW418" s="12" t="s">
        <v>34</v>
      </c>
      <c r="AX418" s="12" t="s">
        <v>76</v>
      </c>
      <c r="AY418" s="155" t="s">
        <v>191</v>
      </c>
    </row>
    <row r="419" spans="2:65" s="13" customFormat="1">
      <c r="B419" s="160"/>
      <c r="D419" s="154" t="s">
        <v>205</v>
      </c>
      <c r="E419" s="161" t="s">
        <v>1</v>
      </c>
      <c r="F419" s="162" t="s">
        <v>2999</v>
      </c>
      <c r="H419" s="163">
        <v>206</v>
      </c>
      <c r="I419" s="164"/>
      <c r="L419" s="160"/>
      <c r="M419" s="165"/>
      <c r="T419" s="166"/>
      <c r="AT419" s="161" t="s">
        <v>205</v>
      </c>
      <c r="AU419" s="161" t="s">
        <v>85</v>
      </c>
      <c r="AV419" s="13" t="s">
        <v>85</v>
      </c>
      <c r="AW419" s="13" t="s">
        <v>34</v>
      </c>
      <c r="AX419" s="13" t="s">
        <v>76</v>
      </c>
      <c r="AY419" s="161" t="s">
        <v>191</v>
      </c>
    </row>
    <row r="420" spans="2:65" s="12" customFormat="1">
      <c r="B420" s="153"/>
      <c r="D420" s="154" t="s">
        <v>205</v>
      </c>
      <c r="E420" s="155" t="s">
        <v>1</v>
      </c>
      <c r="F420" s="156" t="s">
        <v>3000</v>
      </c>
      <c r="H420" s="155" t="s">
        <v>1</v>
      </c>
      <c r="I420" s="157"/>
      <c r="L420" s="153"/>
      <c r="M420" s="158"/>
      <c r="T420" s="159"/>
      <c r="AT420" s="155" t="s">
        <v>205</v>
      </c>
      <c r="AU420" s="155" t="s">
        <v>85</v>
      </c>
      <c r="AV420" s="12" t="s">
        <v>83</v>
      </c>
      <c r="AW420" s="12" t="s">
        <v>34</v>
      </c>
      <c r="AX420" s="12" t="s">
        <v>76</v>
      </c>
      <c r="AY420" s="155" t="s">
        <v>191</v>
      </c>
    </row>
    <row r="421" spans="2:65" s="13" customFormat="1">
      <c r="B421" s="160"/>
      <c r="D421" s="154" t="s">
        <v>205</v>
      </c>
      <c r="E421" s="161" t="s">
        <v>1</v>
      </c>
      <c r="F421" s="162" t="s">
        <v>612</v>
      </c>
      <c r="H421" s="163">
        <v>60</v>
      </c>
      <c r="I421" s="164"/>
      <c r="L421" s="160"/>
      <c r="M421" s="165"/>
      <c r="T421" s="166"/>
      <c r="AT421" s="161" t="s">
        <v>205</v>
      </c>
      <c r="AU421" s="161" t="s">
        <v>85</v>
      </c>
      <c r="AV421" s="13" t="s">
        <v>85</v>
      </c>
      <c r="AW421" s="13" t="s">
        <v>34</v>
      </c>
      <c r="AX421" s="13" t="s">
        <v>76</v>
      </c>
      <c r="AY421" s="161" t="s">
        <v>191</v>
      </c>
    </row>
    <row r="422" spans="2:65" s="14" customFormat="1">
      <c r="B422" s="167"/>
      <c r="D422" s="154" t="s">
        <v>205</v>
      </c>
      <c r="E422" s="168" t="s">
        <v>1</v>
      </c>
      <c r="F422" s="169" t="s">
        <v>217</v>
      </c>
      <c r="H422" s="170">
        <v>266</v>
      </c>
      <c r="I422" s="171"/>
      <c r="L422" s="167"/>
      <c r="M422" s="172"/>
      <c r="T422" s="173"/>
      <c r="AT422" s="168" t="s">
        <v>205</v>
      </c>
      <c r="AU422" s="168" t="s">
        <v>85</v>
      </c>
      <c r="AV422" s="14" t="s">
        <v>200</v>
      </c>
      <c r="AW422" s="14" t="s">
        <v>34</v>
      </c>
      <c r="AX422" s="14" t="s">
        <v>83</v>
      </c>
      <c r="AY422" s="168" t="s">
        <v>191</v>
      </c>
    </row>
    <row r="423" spans="2:65" s="1" customFormat="1" ht="36" customHeight="1">
      <c r="B423" s="32"/>
      <c r="C423" s="136" t="s">
        <v>791</v>
      </c>
      <c r="D423" s="136" t="s">
        <v>195</v>
      </c>
      <c r="E423" s="137" t="s">
        <v>3001</v>
      </c>
      <c r="F423" s="138" t="s">
        <v>3002</v>
      </c>
      <c r="G423" s="139" t="s">
        <v>403</v>
      </c>
      <c r="H423" s="140">
        <v>66</v>
      </c>
      <c r="I423" s="141"/>
      <c r="J423" s="142">
        <f>ROUND(I423*H423,2)</f>
        <v>0</v>
      </c>
      <c r="K423" s="138" t="s">
        <v>199</v>
      </c>
      <c r="L423" s="32"/>
      <c r="M423" s="143" t="s">
        <v>1</v>
      </c>
      <c r="N423" s="144" t="s">
        <v>41</v>
      </c>
      <c r="P423" s="145">
        <f>O423*H423</f>
        <v>0</v>
      </c>
      <c r="Q423" s="145">
        <v>0</v>
      </c>
      <c r="R423" s="145">
        <f>Q423*H423</f>
        <v>0</v>
      </c>
      <c r="S423" s="145">
        <v>7.1799999999999998E-3</v>
      </c>
      <c r="T423" s="146">
        <f>S423*H423</f>
        <v>0.47387999999999997</v>
      </c>
      <c r="AR423" s="147" t="s">
        <v>224</v>
      </c>
      <c r="AT423" s="147" t="s">
        <v>195</v>
      </c>
      <c r="AU423" s="147" t="s">
        <v>85</v>
      </c>
      <c r="AY423" s="17" t="s">
        <v>191</v>
      </c>
      <c r="BE423" s="148">
        <f>IF(N423="základní",J423,0)</f>
        <v>0</v>
      </c>
      <c r="BF423" s="148">
        <f>IF(N423="snížená",J423,0)</f>
        <v>0</v>
      </c>
      <c r="BG423" s="148">
        <f>IF(N423="zákl. přenesená",J423,0)</f>
        <v>0</v>
      </c>
      <c r="BH423" s="148">
        <f>IF(N423="sníž. přenesená",J423,0)</f>
        <v>0</v>
      </c>
      <c r="BI423" s="148">
        <f>IF(N423="nulová",J423,0)</f>
        <v>0</v>
      </c>
      <c r="BJ423" s="17" t="s">
        <v>83</v>
      </c>
      <c r="BK423" s="148">
        <f>ROUND(I423*H423,2)</f>
        <v>0</v>
      </c>
      <c r="BL423" s="17" t="s">
        <v>224</v>
      </c>
      <c r="BM423" s="147" t="s">
        <v>3003</v>
      </c>
    </row>
    <row r="424" spans="2:65" s="1" customFormat="1">
      <c r="B424" s="32"/>
      <c r="D424" s="149" t="s">
        <v>203</v>
      </c>
      <c r="F424" s="150" t="s">
        <v>3004</v>
      </c>
      <c r="I424" s="151"/>
      <c r="L424" s="32"/>
      <c r="M424" s="152"/>
      <c r="T424" s="56"/>
      <c r="AT424" s="17" t="s">
        <v>203</v>
      </c>
      <c r="AU424" s="17" t="s">
        <v>85</v>
      </c>
    </row>
    <row r="425" spans="2:65" s="12" customFormat="1">
      <c r="B425" s="153"/>
      <c r="D425" s="154" t="s">
        <v>205</v>
      </c>
      <c r="E425" s="155" t="s">
        <v>1</v>
      </c>
      <c r="F425" s="156" t="s">
        <v>2693</v>
      </c>
      <c r="H425" s="155" t="s">
        <v>1</v>
      </c>
      <c r="I425" s="157"/>
      <c r="L425" s="153"/>
      <c r="M425" s="158"/>
      <c r="T425" s="159"/>
      <c r="AT425" s="155" t="s">
        <v>205</v>
      </c>
      <c r="AU425" s="155" t="s">
        <v>85</v>
      </c>
      <c r="AV425" s="12" t="s">
        <v>83</v>
      </c>
      <c r="AW425" s="12" t="s">
        <v>34</v>
      </c>
      <c r="AX425" s="12" t="s">
        <v>76</v>
      </c>
      <c r="AY425" s="155" t="s">
        <v>191</v>
      </c>
    </row>
    <row r="426" spans="2:65" s="13" customFormat="1">
      <c r="B426" s="160"/>
      <c r="D426" s="154" t="s">
        <v>205</v>
      </c>
      <c r="E426" s="161" t="s">
        <v>1</v>
      </c>
      <c r="F426" s="162" t="s">
        <v>2731</v>
      </c>
      <c r="H426" s="163">
        <v>26</v>
      </c>
      <c r="I426" s="164"/>
      <c r="L426" s="160"/>
      <c r="M426" s="165"/>
      <c r="T426" s="166"/>
      <c r="AT426" s="161" t="s">
        <v>205</v>
      </c>
      <c r="AU426" s="161" t="s">
        <v>85</v>
      </c>
      <c r="AV426" s="13" t="s">
        <v>85</v>
      </c>
      <c r="AW426" s="13" t="s">
        <v>34</v>
      </c>
      <c r="AX426" s="13" t="s">
        <v>76</v>
      </c>
      <c r="AY426" s="161" t="s">
        <v>191</v>
      </c>
    </row>
    <row r="427" spans="2:65" s="12" customFormat="1">
      <c r="B427" s="153"/>
      <c r="D427" s="154" t="s">
        <v>205</v>
      </c>
      <c r="E427" s="155" t="s">
        <v>1</v>
      </c>
      <c r="F427" s="156" t="s">
        <v>2726</v>
      </c>
      <c r="H427" s="155" t="s">
        <v>1</v>
      </c>
      <c r="I427" s="157"/>
      <c r="L427" s="153"/>
      <c r="M427" s="158"/>
      <c r="T427" s="159"/>
      <c r="AT427" s="155" t="s">
        <v>205</v>
      </c>
      <c r="AU427" s="155" t="s">
        <v>85</v>
      </c>
      <c r="AV427" s="12" t="s">
        <v>83</v>
      </c>
      <c r="AW427" s="12" t="s">
        <v>34</v>
      </c>
      <c r="AX427" s="12" t="s">
        <v>76</v>
      </c>
      <c r="AY427" s="155" t="s">
        <v>191</v>
      </c>
    </row>
    <row r="428" spans="2:65" s="13" customFormat="1">
      <c r="B428" s="160"/>
      <c r="D428" s="154" t="s">
        <v>205</v>
      </c>
      <c r="E428" s="161" t="s">
        <v>1</v>
      </c>
      <c r="F428" s="162" t="s">
        <v>465</v>
      </c>
      <c r="H428" s="163">
        <v>40</v>
      </c>
      <c r="I428" s="164"/>
      <c r="L428" s="160"/>
      <c r="M428" s="165"/>
      <c r="T428" s="166"/>
      <c r="AT428" s="161" t="s">
        <v>205</v>
      </c>
      <c r="AU428" s="161" t="s">
        <v>85</v>
      </c>
      <c r="AV428" s="13" t="s">
        <v>85</v>
      </c>
      <c r="AW428" s="13" t="s">
        <v>34</v>
      </c>
      <c r="AX428" s="13" t="s">
        <v>76</v>
      </c>
      <c r="AY428" s="161" t="s">
        <v>191</v>
      </c>
    </row>
    <row r="429" spans="2:65" s="14" customFormat="1">
      <c r="B429" s="167"/>
      <c r="D429" s="154" t="s">
        <v>205</v>
      </c>
      <c r="E429" s="168" t="s">
        <v>1</v>
      </c>
      <c r="F429" s="169" t="s">
        <v>217</v>
      </c>
      <c r="H429" s="170">
        <v>66</v>
      </c>
      <c r="I429" s="171"/>
      <c r="L429" s="167"/>
      <c r="M429" s="172"/>
      <c r="T429" s="173"/>
      <c r="AT429" s="168" t="s">
        <v>205</v>
      </c>
      <c r="AU429" s="168" t="s">
        <v>85</v>
      </c>
      <c r="AV429" s="14" t="s">
        <v>200</v>
      </c>
      <c r="AW429" s="14" t="s">
        <v>34</v>
      </c>
      <c r="AX429" s="14" t="s">
        <v>83</v>
      </c>
      <c r="AY429" s="168" t="s">
        <v>191</v>
      </c>
    </row>
    <row r="430" spans="2:65" s="1" customFormat="1" ht="36" customHeight="1">
      <c r="B430" s="32"/>
      <c r="C430" s="136" t="s">
        <v>797</v>
      </c>
      <c r="D430" s="136" t="s">
        <v>195</v>
      </c>
      <c r="E430" s="137" t="s">
        <v>3005</v>
      </c>
      <c r="F430" s="138" t="s">
        <v>3006</v>
      </c>
      <c r="G430" s="139" t="s">
        <v>403</v>
      </c>
      <c r="H430" s="140">
        <v>224</v>
      </c>
      <c r="I430" s="141"/>
      <c r="J430" s="142">
        <f>ROUND(I430*H430,2)</f>
        <v>0</v>
      </c>
      <c r="K430" s="138" t="s">
        <v>199</v>
      </c>
      <c r="L430" s="32"/>
      <c r="M430" s="143" t="s">
        <v>1</v>
      </c>
      <c r="N430" s="144" t="s">
        <v>41</v>
      </c>
      <c r="P430" s="145">
        <f>O430*H430</f>
        <v>0</v>
      </c>
      <c r="Q430" s="145">
        <v>9.0000000000000006E-5</v>
      </c>
      <c r="R430" s="145">
        <f>Q430*H430</f>
        <v>2.0160000000000001E-2</v>
      </c>
      <c r="S430" s="145">
        <v>0</v>
      </c>
      <c r="T430" s="146">
        <f>S430*H430</f>
        <v>0</v>
      </c>
      <c r="AR430" s="147" t="s">
        <v>224</v>
      </c>
      <c r="AT430" s="147" t="s">
        <v>195</v>
      </c>
      <c r="AU430" s="147" t="s">
        <v>85</v>
      </c>
      <c r="AY430" s="17" t="s">
        <v>191</v>
      </c>
      <c r="BE430" s="148">
        <f>IF(N430="základní",J430,0)</f>
        <v>0</v>
      </c>
      <c r="BF430" s="148">
        <f>IF(N430="snížená",J430,0)</f>
        <v>0</v>
      </c>
      <c r="BG430" s="148">
        <f>IF(N430="zákl. přenesená",J430,0)</f>
        <v>0</v>
      </c>
      <c r="BH430" s="148">
        <f>IF(N430="sníž. přenesená",J430,0)</f>
        <v>0</v>
      </c>
      <c r="BI430" s="148">
        <f>IF(N430="nulová",J430,0)</f>
        <v>0</v>
      </c>
      <c r="BJ430" s="17" t="s">
        <v>83</v>
      </c>
      <c r="BK430" s="148">
        <f>ROUND(I430*H430,2)</f>
        <v>0</v>
      </c>
      <c r="BL430" s="17" t="s">
        <v>224</v>
      </c>
      <c r="BM430" s="147" t="s">
        <v>3007</v>
      </c>
    </row>
    <row r="431" spans="2:65" s="1" customFormat="1">
      <c r="B431" s="32"/>
      <c r="D431" s="149" t="s">
        <v>203</v>
      </c>
      <c r="F431" s="150" t="s">
        <v>3008</v>
      </c>
      <c r="I431" s="151"/>
      <c r="L431" s="32"/>
      <c r="M431" s="152"/>
      <c r="T431" s="56"/>
      <c r="AT431" s="17" t="s">
        <v>203</v>
      </c>
      <c r="AU431" s="17" t="s">
        <v>85</v>
      </c>
    </row>
    <row r="432" spans="2:65" s="12" customFormat="1">
      <c r="B432" s="153"/>
      <c r="D432" s="154" t="s">
        <v>205</v>
      </c>
      <c r="E432" s="155" t="s">
        <v>1</v>
      </c>
      <c r="F432" s="156" t="s">
        <v>2693</v>
      </c>
      <c r="H432" s="155" t="s">
        <v>1</v>
      </c>
      <c r="I432" s="157"/>
      <c r="L432" s="153"/>
      <c r="M432" s="158"/>
      <c r="T432" s="159"/>
      <c r="AT432" s="155" t="s">
        <v>205</v>
      </c>
      <c r="AU432" s="155" t="s">
        <v>85</v>
      </c>
      <c r="AV432" s="12" t="s">
        <v>83</v>
      </c>
      <c r="AW432" s="12" t="s">
        <v>34</v>
      </c>
      <c r="AX432" s="12" t="s">
        <v>76</v>
      </c>
      <c r="AY432" s="155" t="s">
        <v>191</v>
      </c>
    </row>
    <row r="433" spans="2:65" s="13" customFormat="1">
      <c r="B433" s="160"/>
      <c r="D433" s="154" t="s">
        <v>205</v>
      </c>
      <c r="E433" s="161" t="s">
        <v>1</v>
      </c>
      <c r="F433" s="162" t="s">
        <v>3009</v>
      </c>
      <c r="H433" s="163">
        <v>224</v>
      </c>
      <c r="I433" s="164"/>
      <c r="L433" s="160"/>
      <c r="M433" s="165"/>
      <c r="T433" s="166"/>
      <c r="AT433" s="161" t="s">
        <v>205</v>
      </c>
      <c r="AU433" s="161" t="s">
        <v>85</v>
      </c>
      <c r="AV433" s="13" t="s">
        <v>85</v>
      </c>
      <c r="AW433" s="13" t="s">
        <v>34</v>
      </c>
      <c r="AX433" s="13" t="s">
        <v>83</v>
      </c>
      <c r="AY433" s="161" t="s">
        <v>191</v>
      </c>
    </row>
    <row r="434" spans="2:65" s="1" customFormat="1" ht="26.45" customHeight="1">
      <c r="B434" s="32"/>
      <c r="C434" s="181" t="s">
        <v>803</v>
      </c>
      <c r="D434" s="181" t="s">
        <v>388</v>
      </c>
      <c r="E434" s="182" t="s">
        <v>3010</v>
      </c>
      <c r="F434" s="183" t="s">
        <v>3011</v>
      </c>
      <c r="G434" s="184" t="s">
        <v>403</v>
      </c>
      <c r="H434" s="185">
        <v>20</v>
      </c>
      <c r="I434" s="186"/>
      <c r="J434" s="187">
        <f>ROUND(I434*H434,2)</f>
        <v>0</v>
      </c>
      <c r="K434" s="183" t="s">
        <v>199</v>
      </c>
      <c r="L434" s="188"/>
      <c r="M434" s="189" t="s">
        <v>1</v>
      </c>
      <c r="N434" s="190" t="s">
        <v>41</v>
      </c>
      <c r="P434" s="145">
        <f>O434*H434</f>
        <v>0</v>
      </c>
      <c r="Q434" s="145">
        <v>2.5000000000000001E-4</v>
      </c>
      <c r="R434" s="145">
        <f>Q434*H434</f>
        <v>5.0000000000000001E-3</v>
      </c>
      <c r="S434" s="145">
        <v>0</v>
      </c>
      <c r="T434" s="146">
        <f>S434*H434</f>
        <v>0</v>
      </c>
      <c r="AR434" s="147" t="s">
        <v>414</v>
      </c>
      <c r="AT434" s="147" t="s">
        <v>388</v>
      </c>
      <c r="AU434" s="147" t="s">
        <v>85</v>
      </c>
      <c r="AY434" s="17" t="s">
        <v>191</v>
      </c>
      <c r="BE434" s="148">
        <f>IF(N434="základní",J434,0)</f>
        <v>0</v>
      </c>
      <c r="BF434" s="148">
        <f>IF(N434="snížená",J434,0)</f>
        <v>0</v>
      </c>
      <c r="BG434" s="148">
        <f>IF(N434="zákl. přenesená",J434,0)</f>
        <v>0</v>
      </c>
      <c r="BH434" s="148">
        <f>IF(N434="sníž. přenesená",J434,0)</f>
        <v>0</v>
      </c>
      <c r="BI434" s="148">
        <f>IF(N434="nulová",J434,0)</f>
        <v>0</v>
      </c>
      <c r="BJ434" s="17" t="s">
        <v>83</v>
      </c>
      <c r="BK434" s="148">
        <f>ROUND(I434*H434,2)</f>
        <v>0</v>
      </c>
      <c r="BL434" s="17" t="s">
        <v>224</v>
      </c>
      <c r="BM434" s="147" t="s">
        <v>3012</v>
      </c>
    </row>
    <row r="435" spans="2:65" s="12" customFormat="1">
      <c r="B435" s="153"/>
      <c r="D435" s="154" t="s">
        <v>205</v>
      </c>
      <c r="E435" s="155" t="s">
        <v>1</v>
      </c>
      <c r="F435" s="156" t="s">
        <v>2693</v>
      </c>
      <c r="H435" s="155" t="s">
        <v>1</v>
      </c>
      <c r="I435" s="157"/>
      <c r="L435" s="153"/>
      <c r="M435" s="158"/>
      <c r="T435" s="159"/>
      <c r="AT435" s="155" t="s">
        <v>205</v>
      </c>
      <c r="AU435" s="155" t="s">
        <v>85</v>
      </c>
      <c r="AV435" s="12" t="s">
        <v>83</v>
      </c>
      <c r="AW435" s="12" t="s">
        <v>34</v>
      </c>
      <c r="AX435" s="12" t="s">
        <v>76</v>
      </c>
      <c r="AY435" s="155" t="s">
        <v>191</v>
      </c>
    </row>
    <row r="436" spans="2:65" s="13" customFormat="1">
      <c r="B436" s="160"/>
      <c r="D436" s="154" t="s">
        <v>205</v>
      </c>
      <c r="E436" s="161" t="s">
        <v>1</v>
      </c>
      <c r="F436" s="162" t="s">
        <v>336</v>
      </c>
      <c r="H436" s="163">
        <v>20</v>
      </c>
      <c r="I436" s="164"/>
      <c r="L436" s="160"/>
      <c r="M436" s="165"/>
      <c r="T436" s="166"/>
      <c r="AT436" s="161" t="s">
        <v>205</v>
      </c>
      <c r="AU436" s="161" t="s">
        <v>85</v>
      </c>
      <c r="AV436" s="13" t="s">
        <v>85</v>
      </c>
      <c r="AW436" s="13" t="s">
        <v>34</v>
      </c>
      <c r="AX436" s="13" t="s">
        <v>83</v>
      </c>
      <c r="AY436" s="161" t="s">
        <v>191</v>
      </c>
    </row>
    <row r="437" spans="2:65" s="1" customFormat="1" ht="26.45" customHeight="1">
      <c r="B437" s="32"/>
      <c r="C437" s="181" t="s">
        <v>809</v>
      </c>
      <c r="D437" s="181" t="s">
        <v>388</v>
      </c>
      <c r="E437" s="182" t="s">
        <v>3013</v>
      </c>
      <c r="F437" s="183" t="s">
        <v>3014</v>
      </c>
      <c r="G437" s="184" t="s">
        <v>403</v>
      </c>
      <c r="H437" s="185">
        <v>33</v>
      </c>
      <c r="I437" s="186"/>
      <c r="J437" s="187">
        <f>ROUND(I437*H437,2)</f>
        <v>0</v>
      </c>
      <c r="K437" s="183" t="s">
        <v>199</v>
      </c>
      <c r="L437" s="188"/>
      <c r="M437" s="189" t="s">
        <v>1</v>
      </c>
      <c r="N437" s="190" t="s">
        <v>41</v>
      </c>
      <c r="P437" s="145">
        <f>O437*H437</f>
        <v>0</v>
      </c>
      <c r="Q437" s="145">
        <v>2.7E-4</v>
      </c>
      <c r="R437" s="145">
        <f>Q437*H437</f>
        <v>8.9099999999999995E-3</v>
      </c>
      <c r="S437" s="145">
        <v>0</v>
      </c>
      <c r="T437" s="146">
        <f>S437*H437</f>
        <v>0</v>
      </c>
      <c r="AR437" s="147" t="s">
        <v>414</v>
      </c>
      <c r="AT437" s="147" t="s">
        <v>388</v>
      </c>
      <c r="AU437" s="147" t="s">
        <v>85</v>
      </c>
      <c r="AY437" s="17" t="s">
        <v>191</v>
      </c>
      <c r="BE437" s="148">
        <f>IF(N437="základní",J437,0)</f>
        <v>0</v>
      </c>
      <c r="BF437" s="148">
        <f>IF(N437="snížená",J437,0)</f>
        <v>0</v>
      </c>
      <c r="BG437" s="148">
        <f>IF(N437="zákl. přenesená",J437,0)</f>
        <v>0</v>
      </c>
      <c r="BH437" s="148">
        <f>IF(N437="sníž. přenesená",J437,0)</f>
        <v>0</v>
      </c>
      <c r="BI437" s="148">
        <f>IF(N437="nulová",J437,0)</f>
        <v>0</v>
      </c>
      <c r="BJ437" s="17" t="s">
        <v>83</v>
      </c>
      <c r="BK437" s="148">
        <f>ROUND(I437*H437,2)</f>
        <v>0</v>
      </c>
      <c r="BL437" s="17" t="s">
        <v>224</v>
      </c>
      <c r="BM437" s="147" t="s">
        <v>3015</v>
      </c>
    </row>
    <row r="438" spans="2:65" s="12" customFormat="1">
      <c r="B438" s="153"/>
      <c r="D438" s="154" t="s">
        <v>205</v>
      </c>
      <c r="E438" s="155" t="s">
        <v>1</v>
      </c>
      <c r="F438" s="156" t="s">
        <v>2693</v>
      </c>
      <c r="H438" s="155" t="s">
        <v>1</v>
      </c>
      <c r="I438" s="157"/>
      <c r="L438" s="153"/>
      <c r="M438" s="158"/>
      <c r="T438" s="159"/>
      <c r="AT438" s="155" t="s">
        <v>205</v>
      </c>
      <c r="AU438" s="155" t="s">
        <v>85</v>
      </c>
      <c r="AV438" s="12" t="s">
        <v>83</v>
      </c>
      <c r="AW438" s="12" t="s">
        <v>34</v>
      </c>
      <c r="AX438" s="12" t="s">
        <v>76</v>
      </c>
      <c r="AY438" s="155" t="s">
        <v>191</v>
      </c>
    </row>
    <row r="439" spans="2:65" s="13" customFormat="1">
      <c r="B439" s="160"/>
      <c r="D439" s="154" t="s">
        <v>205</v>
      </c>
      <c r="E439" s="161" t="s">
        <v>1</v>
      </c>
      <c r="F439" s="162" t="s">
        <v>420</v>
      </c>
      <c r="H439" s="163">
        <v>33</v>
      </c>
      <c r="I439" s="164"/>
      <c r="L439" s="160"/>
      <c r="M439" s="165"/>
      <c r="T439" s="166"/>
      <c r="AT439" s="161" t="s">
        <v>205</v>
      </c>
      <c r="AU439" s="161" t="s">
        <v>85</v>
      </c>
      <c r="AV439" s="13" t="s">
        <v>85</v>
      </c>
      <c r="AW439" s="13" t="s">
        <v>34</v>
      </c>
      <c r="AX439" s="13" t="s">
        <v>83</v>
      </c>
      <c r="AY439" s="161" t="s">
        <v>191</v>
      </c>
    </row>
    <row r="440" spans="2:65" s="1" customFormat="1" ht="26.45" customHeight="1">
      <c r="B440" s="32"/>
      <c r="C440" s="181" t="s">
        <v>816</v>
      </c>
      <c r="D440" s="181" t="s">
        <v>388</v>
      </c>
      <c r="E440" s="182" t="s">
        <v>3016</v>
      </c>
      <c r="F440" s="183" t="s">
        <v>3017</v>
      </c>
      <c r="G440" s="184" t="s">
        <v>403</v>
      </c>
      <c r="H440" s="185">
        <v>14</v>
      </c>
      <c r="I440" s="186"/>
      <c r="J440" s="187">
        <f>ROUND(I440*H440,2)</f>
        <v>0</v>
      </c>
      <c r="K440" s="183" t="s">
        <v>199</v>
      </c>
      <c r="L440" s="188"/>
      <c r="M440" s="189" t="s">
        <v>1</v>
      </c>
      <c r="N440" s="190" t="s">
        <v>41</v>
      </c>
      <c r="P440" s="145">
        <f>O440*H440</f>
        <v>0</v>
      </c>
      <c r="Q440" s="145">
        <v>2.9E-4</v>
      </c>
      <c r="R440" s="145">
        <f>Q440*H440</f>
        <v>4.0600000000000002E-3</v>
      </c>
      <c r="S440" s="145">
        <v>0</v>
      </c>
      <c r="T440" s="146">
        <f>S440*H440</f>
        <v>0</v>
      </c>
      <c r="AR440" s="147" t="s">
        <v>414</v>
      </c>
      <c r="AT440" s="147" t="s">
        <v>388</v>
      </c>
      <c r="AU440" s="147" t="s">
        <v>85</v>
      </c>
      <c r="AY440" s="17" t="s">
        <v>191</v>
      </c>
      <c r="BE440" s="148">
        <f>IF(N440="základní",J440,0)</f>
        <v>0</v>
      </c>
      <c r="BF440" s="148">
        <f>IF(N440="snížená",J440,0)</f>
        <v>0</v>
      </c>
      <c r="BG440" s="148">
        <f>IF(N440="zákl. přenesená",J440,0)</f>
        <v>0</v>
      </c>
      <c r="BH440" s="148">
        <f>IF(N440="sníž. přenesená",J440,0)</f>
        <v>0</v>
      </c>
      <c r="BI440" s="148">
        <f>IF(N440="nulová",J440,0)</f>
        <v>0</v>
      </c>
      <c r="BJ440" s="17" t="s">
        <v>83</v>
      </c>
      <c r="BK440" s="148">
        <f>ROUND(I440*H440,2)</f>
        <v>0</v>
      </c>
      <c r="BL440" s="17" t="s">
        <v>224</v>
      </c>
      <c r="BM440" s="147" t="s">
        <v>3018</v>
      </c>
    </row>
    <row r="441" spans="2:65" s="12" customFormat="1">
      <c r="B441" s="153"/>
      <c r="D441" s="154" t="s">
        <v>205</v>
      </c>
      <c r="E441" s="155" t="s">
        <v>1</v>
      </c>
      <c r="F441" s="156" t="s">
        <v>2693</v>
      </c>
      <c r="H441" s="155" t="s">
        <v>1</v>
      </c>
      <c r="I441" s="157"/>
      <c r="L441" s="153"/>
      <c r="M441" s="158"/>
      <c r="T441" s="159"/>
      <c r="AT441" s="155" t="s">
        <v>205</v>
      </c>
      <c r="AU441" s="155" t="s">
        <v>85</v>
      </c>
      <c r="AV441" s="12" t="s">
        <v>83</v>
      </c>
      <c r="AW441" s="12" t="s">
        <v>34</v>
      </c>
      <c r="AX441" s="12" t="s">
        <v>76</v>
      </c>
      <c r="AY441" s="155" t="s">
        <v>191</v>
      </c>
    </row>
    <row r="442" spans="2:65" s="13" customFormat="1">
      <c r="B442" s="160"/>
      <c r="D442" s="154" t="s">
        <v>205</v>
      </c>
      <c r="E442" s="161" t="s">
        <v>1</v>
      </c>
      <c r="F442" s="162" t="s">
        <v>294</v>
      </c>
      <c r="H442" s="163">
        <v>14</v>
      </c>
      <c r="I442" s="164"/>
      <c r="L442" s="160"/>
      <c r="M442" s="165"/>
      <c r="T442" s="166"/>
      <c r="AT442" s="161" t="s">
        <v>205</v>
      </c>
      <c r="AU442" s="161" t="s">
        <v>85</v>
      </c>
      <c r="AV442" s="13" t="s">
        <v>85</v>
      </c>
      <c r="AW442" s="13" t="s">
        <v>34</v>
      </c>
      <c r="AX442" s="13" t="s">
        <v>83</v>
      </c>
      <c r="AY442" s="161" t="s">
        <v>191</v>
      </c>
    </row>
    <row r="443" spans="2:65" s="1" customFormat="1" ht="26.45" customHeight="1">
      <c r="B443" s="32"/>
      <c r="C443" s="181" t="s">
        <v>822</v>
      </c>
      <c r="D443" s="181" t="s">
        <v>388</v>
      </c>
      <c r="E443" s="182" t="s">
        <v>3019</v>
      </c>
      <c r="F443" s="183" t="s">
        <v>3020</v>
      </c>
      <c r="G443" s="184" t="s">
        <v>403</v>
      </c>
      <c r="H443" s="185">
        <v>136</v>
      </c>
      <c r="I443" s="186"/>
      <c r="J443" s="187">
        <f>ROUND(I443*H443,2)</f>
        <v>0</v>
      </c>
      <c r="K443" s="183" t="s">
        <v>199</v>
      </c>
      <c r="L443" s="188"/>
      <c r="M443" s="189" t="s">
        <v>1</v>
      </c>
      <c r="N443" s="190" t="s">
        <v>41</v>
      </c>
      <c r="P443" s="145">
        <f>O443*H443</f>
        <v>0</v>
      </c>
      <c r="Q443" s="145">
        <v>6.4999999999999997E-4</v>
      </c>
      <c r="R443" s="145">
        <f>Q443*H443</f>
        <v>8.8399999999999992E-2</v>
      </c>
      <c r="S443" s="145">
        <v>0</v>
      </c>
      <c r="T443" s="146">
        <f>S443*H443</f>
        <v>0</v>
      </c>
      <c r="AR443" s="147" t="s">
        <v>414</v>
      </c>
      <c r="AT443" s="147" t="s">
        <v>388</v>
      </c>
      <c r="AU443" s="147" t="s">
        <v>85</v>
      </c>
      <c r="AY443" s="17" t="s">
        <v>191</v>
      </c>
      <c r="BE443" s="148">
        <f>IF(N443="základní",J443,0)</f>
        <v>0</v>
      </c>
      <c r="BF443" s="148">
        <f>IF(N443="snížená",J443,0)</f>
        <v>0</v>
      </c>
      <c r="BG443" s="148">
        <f>IF(N443="zákl. přenesená",J443,0)</f>
        <v>0</v>
      </c>
      <c r="BH443" s="148">
        <f>IF(N443="sníž. přenesená",J443,0)</f>
        <v>0</v>
      </c>
      <c r="BI443" s="148">
        <f>IF(N443="nulová",J443,0)</f>
        <v>0</v>
      </c>
      <c r="BJ443" s="17" t="s">
        <v>83</v>
      </c>
      <c r="BK443" s="148">
        <f>ROUND(I443*H443,2)</f>
        <v>0</v>
      </c>
      <c r="BL443" s="17" t="s">
        <v>224</v>
      </c>
      <c r="BM443" s="147" t="s">
        <v>3021</v>
      </c>
    </row>
    <row r="444" spans="2:65" s="12" customFormat="1">
      <c r="B444" s="153"/>
      <c r="D444" s="154" t="s">
        <v>205</v>
      </c>
      <c r="E444" s="155" t="s">
        <v>1</v>
      </c>
      <c r="F444" s="156" t="s">
        <v>2693</v>
      </c>
      <c r="H444" s="155" t="s">
        <v>1</v>
      </c>
      <c r="I444" s="157"/>
      <c r="L444" s="153"/>
      <c r="M444" s="158"/>
      <c r="T444" s="159"/>
      <c r="AT444" s="155" t="s">
        <v>205</v>
      </c>
      <c r="AU444" s="155" t="s">
        <v>85</v>
      </c>
      <c r="AV444" s="12" t="s">
        <v>83</v>
      </c>
      <c r="AW444" s="12" t="s">
        <v>34</v>
      </c>
      <c r="AX444" s="12" t="s">
        <v>76</v>
      </c>
      <c r="AY444" s="155" t="s">
        <v>191</v>
      </c>
    </row>
    <row r="445" spans="2:65" s="13" customFormat="1">
      <c r="B445" s="160"/>
      <c r="D445" s="154" t="s">
        <v>205</v>
      </c>
      <c r="E445" s="161" t="s">
        <v>1</v>
      </c>
      <c r="F445" s="162" t="s">
        <v>995</v>
      </c>
      <c r="H445" s="163">
        <v>106</v>
      </c>
      <c r="I445" s="164"/>
      <c r="L445" s="160"/>
      <c r="M445" s="165"/>
      <c r="T445" s="166"/>
      <c r="AT445" s="161" t="s">
        <v>205</v>
      </c>
      <c r="AU445" s="161" t="s">
        <v>85</v>
      </c>
      <c r="AV445" s="13" t="s">
        <v>85</v>
      </c>
      <c r="AW445" s="13" t="s">
        <v>34</v>
      </c>
      <c r="AX445" s="13" t="s">
        <v>76</v>
      </c>
      <c r="AY445" s="161" t="s">
        <v>191</v>
      </c>
    </row>
    <row r="446" spans="2:65" s="12" customFormat="1">
      <c r="B446" s="153"/>
      <c r="D446" s="154" t="s">
        <v>205</v>
      </c>
      <c r="E446" s="155" t="s">
        <v>1</v>
      </c>
      <c r="F446" s="156" t="s">
        <v>2725</v>
      </c>
      <c r="H446" s="155" t="s">
        <v>1</v>
      </c>
      <c r="I446" s="157"/>
      <c r="L446" s="153"/>
      <c r="M446" s="158"/>
      <c r="T446" s="159"/>
      <c r="AT446" s="155" t="s">
        <v>205</v>
      </c>
      <c r="AU446" s="155" t="s">
        <v>85</v>
      </c>
      <c r="AV446" s="12" t="s">
        <v>83</v>
      </c>
      <c r="AW446" s="12" t="s">
        <v>34</v>
      </c>
      <c r="AX446" s="12" t="s">
        <v>76</v>
      </c>
      <c r="AY446" s="155" t="s">
        <v>191</v>
      </c>
    </row>
    <row r="447" spans="2:65" s="13" customFormat="1">
      <c r="B447" s="160"/>
      <c r="D447" s="154" t="s">
        <v>205</v>
      </c>
      <c r="E447" s="161" t="s">
        <v>1</v>
      </c>
      <c r="F447" s="162" t="s">
        <v>400</v>
      </c>
      <c r="H447" s="163">
        <v>30</v>
      </c>
      <c r="I447" s="164"/>
      <c r="L447" s="160"/>
      <c r="M447" s="165"/>
      <c r="T447" s="166"/>
      <c r="AT447" s="161" t="s">
        <v>205</v>
      </c>
      <c r="AU447" s="161" t="s">
        <v>85</v>
      </c>
      <c r="AV447" s="13" t="s">
        <v>85</v>
      </c>
      <c r="AW447" s="13" t="s">
        <v>34</v>
      </c>
      <c r="AX447" s="13" t="s">
        <v>76</v>
      </c>
      <c r="AY447" s="161" t="s">
        <v>191</v>
      </c>
    </row>
    <row r="448" spans="2:65" s="14" customFormat="1">
      <c r="B448" s="167"/>
      <c r="D448" s="154" t="s">
        <v>205</v>
      </c>
      <c r="E448" s="168" t="s">
        <v>1</v>
      </c>
      <c r="F448" s="169" t="s">
        <v>217</v>
      </c>
      <c r="H448" s="170">
        <v>136</v>
      </c>
      <c r="I448" s="171"/>
      <c r="L448" s="167"/>
      <c r="M448" s="172"/>
      <c r="T448" s="173"/>
      <c r="AT448" s="168" t="s">
        <v>205</v>
      </c>
      <c r="AU448" s="168" t="s">
        <v>85</v>
      </c>
      <c r="AV448" s="14" t="s">
        <v>200</v>
      </c>
      <c r="AW448" s="14" t="s">
        <v>34</v>
      </c>
      <c r="AX448" s="14" t="s">
        <v>83</v>
      </c>
      <c r="AY448" s="168" t="s">
        <v>191</v>
      </c>
    </row>
    <row r="449" spans="2:65" s="1" customFormat="1" ht="26.45" customHeight="1">
      <c r="B449" s="32"/>
      <c r="C449" s="181" t="s">
        <v>828</v>
      </c>
      <c r="D449" s="181" t="s">
        <v>388</v>
      </c>
      <c r="E449" s="182" t="s">
        <v>3022</v>
      </c>
      <c r="F449" s="183" t="s">
        <v>3023</v>
      </c>
      <c r="G449" s="184" t="s">
        <v>403</v>
      </c>
      <c r="H449" s="185">
        <v>21</v>
      </c>
      <c r="I449" s="186"/>
      <c r="J449" s="187">
        <f>ROUND(I449*H449,2)</f>
        <v>0</v>
      </c>
      <c r="K449" s="183" t="s">
        <v>199</v>
      </c>
      <c r="L449" s="188"/>
      <c r="M449" s="189" t="s">
        <v>1</v>
      </c>
      <c r="N449" s="190" t="s">
        <v>41</v>
      </c>
      <c r="P449" s="145">
        <f>O449*H449</f>
        <v>0</v>
      </c>
      <c r="Q449" s="145">
        <v>7.2000000000000005E-4</v>
      </c>
      <c r="R449" s="145">
        <f>Q449*H449</f>
        <v>1.5120000000000001E-2</v>
      </c>
      <c r="S449" s="145">
        <v>0</v>
      </c>
      <c r="T449" s="146">
        <f>S449*H449</f>
        <v>0</v>
      </c>
      <c r="AR449" s="147" t="s">
        <v>414</v>
      </c>
      <c r="AT449" s="147" t="s">
        <v>388</v>
      </c>
      <c r="AU449" s="147" t="s">
        <v>85</v>
      </c>
      <c r="AY449" s="17" t="s">
        <v>191</v>
      </c>
      <c r="BE449" s="148">
        <f>IF(N449="základní",J449,0)</f>
        <v>0</v>
      </c>
      <c r="BF449" s="148">
        <f>IF(N449="snížená",J449,0)</f>
        <v>0</v>
      </c>
      <c r="BG449" s="148">
        <f>IF(N449="zákl. přenesená",J449,0)</f>
        <v>0</v>
      </c>
      <c r="BH449" s="148">
        <f>IF(N449="sníž. přenesená",J449,0)</f>
        <v>0</v>
      </c>
      <c r="BI449" s="148">
        <f>IF(N449="nulová",J449,0)</f>
        <v>0</v>
      </c>
      <c r="BJ449" s="17" t="s">
        <v>83</v>
      </c>
      <c r="BK449" s="148">
        <f>ROUND(I449*H449,2)</f>
        <v>0</v>
      </c>
      <c r="BL449" s="17" t="s">
        <v>224</v>
      </c>
      <c r="BM449" s="147" t="s">
        <v>3024</v>
      </c>
    </row>
    <row r="450" spans="2:65" s="12" customFormat="1">
      <c r="B450" s="153"/>
      <c r="D450" s="154" t="s">
        <v>205</v>
      </c>
      <c r="E450" s="155" t="s">
        <v>1</v>
      </c>
      <c r="F450" s="156" t="s">
        <v>2693</v>
      </c>
      <c r="H450" s="155" t="s">
        <v>1</v>
      </c>
      <c r="I450" s="157"/>
      <c r="L450" s="153"/>
      <c r="M450" s="158"/>
      <c r="T450" s="159"/>
      <c r="AT450" s="155" t="s">
        <v>205</v>
      </c>
      <c r="AU450" s="155" t="s">
        <v>85</v>
      </c>
      <c r="AV450" s="12" t="s">
        <v>83</v>
      </c>
      <c r="AW450" s="12" t="s">
        <v>34</v>
      </c>
      <c r="AX450" s="12" t="s">
        <v>76</v>
      </c>
      <c r="AY450" s="155" t="s">
        <v>191</v>
      </c>
    </row>
    <row r="451" spans="2:65" s="13" customFormat="1">
      <c r="B451" s="160"/>
      <c r="D451" s="154" t="s">
        <v>205</v>
      </c>
      <c r="E451" s="161" t="s">
        <v>1</v>
      </c>
      <c r="F451" s="162" t="s">
        <v>7</v>
      </c>
      <c r="H451" s="163">
        <v>21</v>
      </c>
      <c r="I451" s="164"/>
      <c r="L451" s="160"/>
      <c r="M451" s="165"/>
      <c r="T451" s="166"/>
      <c r="AT451" s="161" t="s">
        <v>205</v>
      </c>
      <c r="AU451" s="161" t="s">
        <v>85</v>
      </c>
      <c r="AV451" s="13" t="s">
        <v>85</v>
      </c>
      <c r="AW451" s="13" t="s">
        <v>34</v>
      </c>
      <c r="AX451" s="13" t="s">
        <v>83</v>
      </c>
      <c r="AY451" s="161" t="s">
        <v>191</v>
      </c>
    </row>
    <row r="452" spans="2:65" s="1" customFormat="1" ht="36" customHeight="1">
      <c r="B452" s="32"/>
      <c r="C452" s="136" t="s">
        <v>834</v>
      </c>
      <c r="D452" s="136" t="s">
        <v>195</v>
      </c>
      <c r="E452" s="137" t="s">
        <v>3025</v>
      </c>
      <c r="F452" s="138" t="s">
        <v>3026</v>
      </c>
      <c r="G452" s="139" t="s">
        <v>403</v>
      </c>
      <c r="H452" s="140">
        <v>22</v>
      </c>
      <c r="I452" s="141"/>
      <c r="J452" s="142">
        <f>ROUND(I452*H452,2)</f>
        <v>0</v>
      </c>
      <c r="K452" s="138" t="s">
        <v>199</v>
      </c>
      <c r="L452" s="32"/>
      <c r="M452" s="143" t="s">
        <v>1</v>
      </c>
      <c r="N452" s="144" t="s">
        <v>41</v>
      </c>
      <c r="P452" s="145">
        <f>O452*H452</f>
        <v>0</v>
      </c>
      <c r="Q452" s="145">
        <v>3.1E-4</v>
      </c>
      <c r="R452" s="145">
        <f>Q452*H452</f>
        <v>6.8199999999999997E-3</v>
      </c>
      <c r="S452" s="145">
        <v>0</v>
      </c>
      <c r="T452" s="146">
        <f>S452*H452</f>
        <v>0</v>
      </c>
      <c r="AR452" s="147" t="s">
        <v>224</v>
      </c>
      <c r="AT452" s="147" t="s">
        <v>195</v>
      </c>
      <c r="AU452" s="147" t="s">
        <v>85</v>
      </c>
      <c r="AY452" s="17" t="s">
        <v>191</v>
      </c>
      <c r="BE452" s="148">
        <f>IF(N452="základní",J452,0)</f>
        <v>0</v>
      </c>
      <c r="BF452" s="148">
        <f>IF(N452="snížená",J452,0)</f>
        <v>0</v>
      </c>
      <c r="BG452" s="148">
        <f>IF(N452="zákl. přenesená",J452,0)</f>
        <v>0</v>
      </c>
      <c r="BH452" s="148">
        <f>IF(N452="sníž. přenesená",J452,0)</f>
        <v>0</v>
      </c>
      <c r="BI452" s="148">
        <f>IF(N452="nulová",J452,0)</f>
        <v>0</v>
      </c>
      <c r="BJ452" s="17" t="s">
        <v>83</v>
      </c>
      <c r="BK452" s="148">
        <f>ROUND(I452*H452,2)</f>
        <v>0</v>
      </c>
      <c r="BL452" s="17" t="s">
        <v>224</v>
      </c>
      <c r="BM452" s="147" t="s">
        <v>3027</v>
      </c>
    </row>
    <row r="453" spans="2:65" s="1" customFormat="1">
      <c r="B453" s="32"/>
      <c r="D453" s="149" t="s">
        <v>203</v>
      </c>
      <c r="F453" s="150" t="s">
        <v>3028</v>
      </c>
      <c r="I453" s="151"/>
      <c r="L453" s="32"/>
      <c r="M453" s="152"/>
      <c r="T453" s="56"/>
      <c r="AT453" s="17" t="s">
        <v>203</v>
      </c>
      <c r="AU453" s="17" t="s">
        <v>85</v>
      </c>
    </row>
    <row r="454" spans="2:65" s="12" customFormat="1">
      <c r="B454" s="153"/>
      <c r="D454" s="154" t="s">
        <v>205</v>
      </c>
      <c r="E454" s="155" t="s">
        <v>1</v>
      </c>
      <c r="F454" s="156" t="s">
        <v>2693</v>
      </c>
      <c r="H454" s="155" t="s">
        <v>1</v>
      </c>
      <c r="I454" s="157"/>
      <c r="L454" s="153"/>
      <c r="M454" s="158"/>
      <c r="T454" s="159"/>
      <c r="AT454" s="155" t="s">
        <v>205</v>
      </c>
      <c r="AU454" s="155" t="s">
        <v>85</v>
      </c>
      <c r="AV454" s="12" t="s">
        <v>83</v>
      </c>
      <c r="AW454" s="12" t="s">
        <v>34</v>
      </c>
      <c r="AX454" s="12" t="s">
        <v>76</v>
      </c>
      <c r="AY454" s="155" t="s">
        <v>191</v>
      </c>
    </row>
    <row r="455" spans="2:65" s="13" customFormat="1">
      <c r="B455" s="160"/>
      <c r="D455" s="154" t="s">
        <v>205</v>
      </c>
      <c r="E455" s="161" t="s">
        <v>1</v>
      </c>
      <c r="F455" s="162" t="s">
        <v>3029</v>
      </c>
      <c r="H455" s="163">
        <v>22</v>
      </c>
      <c r="I455" s="164"/>
      <c r="L455" s="160"/>
      <c r="M455" s="165"/>
      <c r="T455" s="166"/>
      <c r="AT455" s="161" t="s">
        <v>205</v>
      </c>
      <c r="AU455" s="161" t="s">
        <v>85</v>
      </c>
      <c r="AV455" s="13" t="s">
        <v>85</v>
      </c>
      <c r="AW455" s="13" t="s">
        <v>34</v>
      </c>
      <c r="AX455" s="13" t="s">
        <v>83</v>
      </c>
      <c r="AY455" s="161" t="s">
        <v>191</v>
      </c>
    </row>
    <row r="456" spans="2:65" s="1" customFormat="1" ht="26.45" customHeight="1">
      <c r="B456" s="32"/>
      <c r="C456" s="181" t="s">
        <v>840</v>
      </c>
      <c r="D456" s="181" t="s">
        <v>388</v>
      </c>
      <c r="E456" s="182" t="s">
        <v>3030</v>
      </c>
      <c r="F456" s="183" t="s">
        <v>3031</v>
      </c>
      <c r="G456" s="184" t="s">
        <v>403</v>
      </c>
      <c r="H456" s="185">
        <v>8</v>
      </c>
      <c r="I456" s="186"/>
      <c r="J456" s="187">
        <f>ROUND(I456*H456,2)</f>
        <v>0</v>
      </c>
      <c r="K456" s="183" t="s">
        <v>199</v>
      </c>
      <c r="L456" s="188"/>
      <c r="M456" s="189" t="s">
        <v>1</v>
      </c>
      <c r="N456" s="190" t="s">
        <v>41</v>
      </c>
      <c r="P456" s="145">
        <f>O456*H456</f>
        <v>0</v>
      </c>
      <c r="Q456" s="145">
        <v>4.5999999999999999E-3</v>
      </c>
      <c r="R456" s="145">
        <f>Q456*H456</f>
        <v>3.6799999999999999E-2</v>
      </c>
      <c r="S456" s="145">
        <v>0</v>
      </c>
      <c r="T456" s="146">
        <f>S456*H456</f>
        <v>0</v>
      </c>
      <c r="AR456" s="147" t="s">
        <v>414</v>
      </c>
      <c r="AT456" s="147" t="s">
        <v>388</v>
      </c>
      <c r="AU456" s="147" t="s">
        <v>85</v>
      </c>
      <c r="AY456" s="17" t="s">
        <v>191</v>
      </c>
      <c r="BE456" s="148">
        <f>IF(N456="základní",J456,0)</f>
        <v>0</v>
      </c>
      <c r="BF456" s="148">
        <f>IF(N456="snížená",J456,0)</f>
        <v>0</v>
      </c>
      <c r="BG456" s="148">
        <f>IF(N456="zákl. přenesená",J456,0)</f>
        <v>0</v>
      </c>
      <c r="BH456" s="148">
        <f>IF(N456="sníž. přenesená",J456,0)</f>
        <v>0</v>
      </c>
      <c r="BI456" s="148">
        <f>IF(N456="nulová",J456,0)</f>
        <v>0</v>
      </c>
      <c r="BJ456" s="17" t="s">
        <v>83</v>
      </c>
      <c r="BK456" s="148">
        <f>ROUND(I456*H456,2)</f>
        <v>0</v>
      </c>
      <c r="BL456" s="17" t="s">
        <v>224</v>
      </c>
      <c r="BM456" s="147" t="s">
        <v>3032</v>
      </c>
    </row>
    <row r="457" spans="2:65" s="12" customFormat="1">
      <c r="B457" s="153"/>
      <c r="D457" s="154" t="s">
        <v>205</v>
      </c>
      <c r="E457" s="155" t="s">
        <v>1</v>
      </c>
      <c r="F457" s="156" t="s">
        <v>2693</v>
      </c>
      <c r="H457" s="155" t="s">
        <v>1</v>
      </c>
      <c r="I457" s="157"/>
      <c r="L457" s="153"/>
      <c r="M457" s="158"/>
      <c r="T457" s="159"/>
      <c r="AT457" s="155" t="s">
        <v>205</v>
      </c>
      <c r="AU457" s="155" t="s">
        <v>85</v>
      </c>
      <c r="AV457" s="12" t="s">
        <v>83</v>
      </c>
      <c r="AW457" s="12" t="s">
        <v>34</v>
      </c>
      <c r="AX457" s="12" t="s">
        <v>76</v>
      </c>
      <c r="AY457" s="155" t="s">
        <v>191</v>
      </c>
    </row>
    <row r="458" spans="2:65" s="13" customFormat="1">
      <c r="B458" s="160"/>
      <c r="D458" s="154" t="s">
        <v>205</v>
      </c>
      <c r="E458" s="161" t="s">
        <v>1</v>
      </c>
      <c r="F458" s="162" t="s">
        <v>253</v>
      </c>
      <c r="H458" s="163">
        <v>8</v>
      </c>
      <c r="I458" s="164"/>
      <c r="L458" s="160"/>
      <c r="M458" s="165"/>
      <c r="T458" s="166"/>
      <c r="AT458" s="161" t="s">
        <v>205</v>
      </c>
      <c r="AU458" s="161" t="s">
        <v>85</v>
      </c>
      <c r="AV458" s="13" t="s">
        <v>85</v>
      </c>
      <c r="AW458" s="13" t="s">
        <v>34</v>
      </c>
      <c r="AX458" s="13" t="s">
        <v>83</v>
      </c>
      <c r="AY458" s="161" t="s">
        <v>191</v>
      </c>
    </row>
    <row r="459" spans="2:65" s="1" customFormat="1" ht="26.45" customHeight="1">
      <c r="B459" s="32"/>
      <c r="C459" s="181" t="s">
        <v>845</v>
      </c>
      <c r="D459" s="181" t="s">
        <v>388</v>
      </c>
      <c r="E459" s="182" t="s">
        <v>3033</v>
      </c>
      <c r="F459" s="183" t="s">
        <v>3034</v>
      </c>
      <c r="G459" s="184" t="s">
        <v>403</v>
      </c>
      <c r="H459" s="185">
        <v>14</v>
      </c>
      <c r="I459" s="186"/>
      <c r="J459" s="187">
        <f>ROUND(I459*H459,2)</f>
        <v>0</v>
      </c>
      <c r="K459" s="183" t="s">
        <v>199</v>
      </c>
      <c r="L459" s="188"/>
      <c r="M459" s="189" t="s">
        <v>1</v>
      </c>
      <c r="N459" s="190" t="s">
        <v>41</v>
      </c>
      <c r="P459" s="145">
        <f>O459*H459</f>
        <v>0</v>
      </c>
      <c r="Q459" s="145">
        <v>1.25E-3</v>
      </c>
      <c r="R459" s="145">
        <f>Q459*H459</f>
        <v>1.7500000000000002E-2</v>
      </c>
      <c r="S459" s="145">
        <v>0</v>
      </c>
      <c r="T459" s="146">
        <f>S459*H459</f>
        <v>0</v>
      </c>
      <c r="AR459" s="147" t="s">
        <v>414</v>
      </c>
      <c r="AT459" s="147" t="s">
        <v>388</v>
      </c>
      <c r="AU459" s="147" t="s">
        <v>85</v>
      </c>
      <c r="AY459" s="17" t="s">
        <v>191</v>
      </c>
      <c r="BE459" s="148">
        <f>IF(N459="základní",J459,0)</f>
        <v>0</v>
      </c>
      <c r="BF459" s="148">
        <f>IF(N459="snížená",J459,0)</f>
        <v>0</v>
      </c>
      <c r="BG459" s="148">
        <f>IF(N459="zákl. přenesená",J459,0)</f>
        <v>0</v>
      </c>
      <c r="BH459" s="148">
        <f>IF(N459="sníž. přenesená",J459,0)</f>
        <v>0</v>
      </c>
      <c r="BI459" s="148">
        <f>IF(N459="nulová",J459,0)</f>
        <v>0</v>
      </c>
      <c r="BJ459" s="17" t="s">
        <v>83</v>
      </c>
      <c r="BK459" s="148">
        <f>ROUND(I459*H459,2)</f>
        <v>0</v>
      </c>
      <c r="BL459" s="17" t="s">
        <v>224</v>
      </c>
      <c r="BM459" s="147" t="s">
        <v>3035</v>
      </c>
    </row>
    <row r="460" spans="2:65" s="12" customFormat="1">
      <c r="B460" s="153"/>
      <c r="D460" s="154" t="s">
        <v>205</v>
      </c>
      <c r="E460" s="155" t="s">
        <v>1</v>
      </c>
      <c r="F460" s="156" t="s">
        <v>2693</v>
      </c>
      <c r="H460" s="155" t="s">
        <v>1</v>
      </c>
      <c r="I460" s="157"/>
      <c r="L460" s="153"/>
      <c r="M460" s="158"/>
      <c r="T460" s="159"/>
      <c r="AT460" s="155" t="s">
        <v>205</v>
      </c>
      <c r="AU460" s="155" t="s">
        <v>85</v>
      </c>
      <c r="AV460" s="12" t="s">
        <v>83</v>
      </c>
      <c r="AW460" s="12" t="s">
        <v>34</v>
      </c>
      <c r="AX460" s="12" t="s">
        <v>76</v>
      </c>
      <c r="AY460" s="155" t="s">
        <v>191</v>
      </c>
    </row>
    <row r="461" spans="2:65" s="13" customFormat="1">
      <c r="B461" s="160"/>
      <c r="D461" s="154" t="s">
        <v>205</v>
      </c>
      <c r="E461" s="161" t="s">
        <v>1</v>
      </c>
      <c r="F461" s="162" t="s">
        <v>294</v>
      </c>
      <c r="H461" s="163">
        <v>14</v>
      </c>
      <c r="I461" s="164"/>
      <c r="L461" s="160"/>
      <c r="M461" s="165"/>
      <c r="T461" s="166"/>
      <c r="AT461" s="161" t="s">
        <v>205</v>
      </c>
      <c r="AU461" s="161" t="s">
        <v>85</v>
      </c>
      <c r="AV461" s="13" t="s">
        <v>85</v>
      </c>
      <c r="AW461" s="13" t="s">
        <v>34</v>
      </c>
      <c r="AX461" s="13" t="s">
        <v>83</v>
      </c>
      <c r="AY461" s="161" t="s">
        <v>191</v>
      </c>
    </row>
    <row r="462" spans="2:65" s="1" customFormat="1" ht="26.45" customHeight="1">
      <c r="B462" s="32"/>
      <c r="C462" s="136" t="s">
        <v>852</v>
      </c>
      <c r="D462" s="136" t="s">
        <v>195</v>
      </c>
      <c r="E462" s="137" t="s">
        <v>3036</v>
      </c>
      <c r="F462" s="138" t="s">
        <v>3037</v>
      </c>
      <c r="G462" s="139" t="s">
        <v>403</v>
      </c>
      <c r="H462" s="140">
        <v>28</v>
      </c>
      <c r="I462" s="141"/>
      <c r="J462" s="142">
        <f>ROUND(I462*H462,2)</f>
        <v>0</v>
      </c>
      <c r="K462" s="138" t="s">
        <v>1</v>
      </c>
      <c r="L462" s="32"/>
      <c r="M462" s="143" t="s">
        <v>1</v>
      </c>
      <c r="N462" s="144" t="s">
        <v>41</v>
      </c>
      <c r="P462" s="145">
        <f>O462*H462</f>
        <v>0</v>
      </c>
      <c r="Q462" s="145">
        <v>0</v>
      </c>
      <c r="R462" s="145">
        <f>Q462*H462</f>
        <v>0</v>
      </c>
      <c r="S462" s="145">
        <v>0</v>
      </c>
      <c r="T462" s="146">
        <f>S462*H462</f>
        <v>0</v>
      </c>
      <c r="AR462" s="147" t="s">
        <v>224</v>
      </c>
      <c r="AT462" s="147" t="s">
        <v>195</v>
      </c>
      <c r="AU462" s="147" t="s">
        <v>85</v>
      </c>
      <c r="AY462" s="17" t="s">
        <v>191</v>
      </c>
      <c r="BE462" s="148">
        <f>IF(N462="základní",J462,0)</f>
        <v>0</v>
      </c>
      <c r="BF462" s="148">
        <f>IF(N462="snížená",J462,0)</f>
        <v>0</v>
      </c>
      <c r="BG462" s="148">
        <f>IF(N462="zákl. přenesená",J462,0)</f>
        <v>0</v>
      </c>
      <c r="BH462" s="148">
        <f>IF(N462="sníž. přenesená",J462,0)</f>
        <v>0</v>
      </c>
      <c r="BI462" s="148">
        <f>IF(N462="nulová",J462,0)</f>
        <v>0</v>
      </c>
      <c r="BJ462" s="17" t="s">
        <v>83</v>
      </c>
      <c r="BK462" s="148">
        <f>ROUND(I462*H462,2)</f>
        <v>0</v>
      </c>
      <c r="BL462" s="17" t="s">
        <v>224</v>
      </c>
      <c r="BM462" s="147" t="s">
        <v>3038</v>
      </c>
    </row>
    <row r="463" spans="2:65" s="12" customFormat="1">
      <c r="B463" s="153"/>
      <c r="D463" s="154" t="s">
        <v>205</v>
      </c>
      <c r="E463" s="155" t="s">
        <v>1</v>
      </c>
      <c r="F463" s="156" t="s">
        <v>2693</v>
      </c>
      <c r="H463" s="155" t="s">
        <v>1</v>
      </c>
      <c r="I463" s="157"/>
      <c r="L463" s="153"/>
      <c r="M463" s="158"/>
      <c r="T463" s="159"/>
      <c r="AT463" s="155" t="s">
        <v>205</v>
      </c>
      <c r="AU463" s="155" t="s">
        <v>85</v>
      </c>
      <c r="AV463" s="12" t="s">
        <v>83</v>
      </c>
      <c r="AW463" s="12" t="s">
        <v>34</v>
      </c>
      <c r="AX463" s="12" t="s">
        <v>76</v>
      </c>
      <c r="AY463" s="155" t="s">
        <v>191</v>
      </c>
    </row>
    <row r="464" spans="2:65" s="13" customFormat="1">
      <c r="B464" s="160"/>
      <c r="D464" s="154" t="s">
        <v>205</v>
      </c>
      <c r="E464" s="161" t="s">
        <v>1</v>
      </c>
      <c r="F464" s="162" t="s">
        <v>387</v>
      </c>
      <c r="H464" s="163">
        <v>28</v>
      </c>
      <c r="I464" s="164"/>
      <c r="L464" s="160"/>
      <c r="M464" s="165"/>
      <c r="T464" s="166"/>
      <c r="AT464" s="161" t="s">
        <v>205</v>
      </c>
      <c r="AU464" s="161" t="s">
        <v>85</v>
      </c>
      <c r="AV464" s="13" t="s">
        <v>85</v>
      </c>
      <c r="AW464" s="13" t="s">
        <v>34</v>
      </c>
      <c r="AX464" s="13" t="s">
        <v>83</v>
      </c>
      <c r="AY464" s="161" t="s">
        <v>191</v>
      </c>
    </row>
    <row r="465" spans="2:65" s="1" customFormat="1" ht="26.45" customHeight="1">
      <c r="B465" s="32"/>
      <c r="C465" s="181" t="s">
        <v>859</v>
      </c>
      <c r="D465" s="181" t="s">
        <v>388</v>
      </c>
      <c r="E465" s="182" t="s">
        <v>3039</v>
      </c>
      <c r="F465" s="183" t="s">
        <v>3040</v>
      </c>
      <c r="G465" s="184" t="s">
        <v>403</v>
      </c>
      <c r="H465" s="185">
        <v>28</v>
      </c>
      <c r="I465" s="186"/>
      <c r="J465" s="187">
        <f>ROUND(I465*H465,2)</f>
        <v>0</v>
      </c>
      <c r="K465" s="183" t="s">
        <v>199</v>
      </c>
      <c r="L465" s="188"/>
      <c r="M465" s="189" t="s">
        <v>1</v>
      </c>
      <c r="N465" s="190" t="s">
        <v>41</v>
      </c>
      <c r="P465" s="145">
        <f>O465*H465</f>
        <v>0</v>
      </c>
      <c r="Q465" s="145">
        <v>2.9999999999999997E-4</v>
      </c>
      <c r="R465" s="145">
        <f>Q465*H465</f>
        <v>8.3999999999999995E-3</v>
      </c>
      <c r="S465" s="145">
        <v>0</v>
      </c>
      <c r="T465" s="146">
        <f>S465*H465</f>
        <v>0</v>
      </c>
      <c r="AR465" s="147" t="s">
        <v>414</v>
      </c>
      <c r="AT465" s="147" t="s">
        <v>388</v>
      </c>
      <c r="AU465" s="147" t="s">
        <v>85</v>
      </c>
      <c r="AY465" s="17" t="s">
        <v>191</v>
      </c>
      <c r="BE465" s="148">
        <f>IF(N465="základní",J465,0)</f>
        <v>0</v>
      </c>
      <c r="BF465" s="148">
        <f>IF(N465="snížená",J465,0)</f>
        <v>0</v>
      </c>
      <c r="BG465" s="148">
        <f>IF(N465="zákl. přenesená",J465,0)</f>
        <v>0</v>
      </c>
      <c r="BH465" s="148">
        <f>IF(N465="sníž. přenesená",J465,0)</f>
        <v>0</v>
      </c>
      <c r="BI465" s="148">
        <f>IF(N465="nulová",J465,0)</f>
        <v>0</v>
      </c>
      <c r="BJ465" s="17" t="s">
        <v>83</v>
      </c>
      <c r="BK465" s="148">
        <f>ROUND(I465*H465,2)</f>
        <v>0</v>
      </c>
      <c r="BL465" s="17" t="s">
        <v>224</v>
      </c>
      <c r="BM465" s="147" t="s">
        <v>3041</v>
      </c>
    </row>
    <row r="466" spans="2:65" s="12" customFormat="1">
      <c r="B466" s="153"/>
      <c r="D466" s="154" t="s">
        <v>205</v>
      </c>
      <c r="E466" s="155" t="s">
        <v>1</v>
      </c>
      <c r="F466" s="156" t="s">
        <v>2693</v>
      </c>
      <c r="H466" s="155" t="s">
        <v>1</v>
      </c>
      <c r="I466" s="157"/>
      <c r="L466" s="153"/>
      <c r="M466" s="158"/>
      <c r="T466" s="159"/>
      <c r="AT466" s="155" t="s">
        <v>205</v>
      </c>
      <c r="AU466" s="155" t="s">
        <v>85</v>
      </c>
      <c r="AV466" s="12" t="s">
        <v>83</v>
      </c>
      <c r="AW466" s="12" t="s">
        <v>34</v>
      </c>
      <c r="AX466" s="12" t="s">
        <v>76</v>
      </c>
      <c r="AY466" s="155" t="s">
        <v>191</v>
      </c>
    </row>
    <row r="467" spans="2:65" s="13" customFormat="1">
      <c r="B467" s="160"/>
      <c r="D467" s="154" t="s">
        <v>205</v>
      </c>
      <c r="E467" s="161" t="s">
        <v>1</v>
      </c>
      <c r="F467" s="162" t="s">
        <v>387</v>
      </c>
      <c r="H467" s="163">
        <v>28</v>
      </c>
      <c r="I467" s="164"/>
      <c r="L467" s="160"/>
      <c r="M467" s="165"/>
      <c r="T467" s="166"/>
      <c r="AT467" s="161" t="s">
        <v>205</v>
      </c>
      <c r="AU467" s="161" t="s">
        <v>85</v>
      </c>
      <c r="AV467" s="13" t="s">
        <v>85</v>
      </c>
      <c r="AW467" s="13" t="s">
        <v>34</v>
      </c>
      <c r="AX467" s="13" t="s">
        <v>83</v>
      </c>
      <c r="AY467" s="161" t="s">
        <v>191</v>
      </c>
    </row>
    <row r="468" spans="2:65" s="11" customFormat="1" ht="22.9" customHeight="1">
      <c r="B468" s="124"/>
      <c r="D468" s="125" t="s">
        <v>75</v>
      </c>
      <c r="E468" s="134" t="s">
        <v>3042</v>
      </c>
      <c r="F468" s="134" t="s">
        <v>3043</v>
      </c>
      <c r="I468" s="127"/>
      <c r="J468" s="135">
        <f>BK468</f>
        <v>0</v>
      </c>
      <c r="L468" s="124"/>
      <c r="M468" s="129"/>
      <c r="P468" s="130">
        <f>SUM(P469:P487)</f>
        <v>0</v>
      </c>
      <c r="R468" s="130">
        <f>SUM(R469:R487)</f>
        <v>0.10719999999999999</v>
      </c>
      <c r="T468" s="131">
        <f>SUM(T469:T487)</f>
        <v>0.19240000000000002</v>
      </c>
      <c r="AR468" s="125" t="s">
        <v>83</v>
      </c>
      <c r="AT468" s="132" t="s">
        <v>75</v>
      </c>
      <c r="AU468" s="132" t="s">
        <v>83</v>
      </c>
      <c r="AY468" s="125" t="s">
        <v>191</v>
      </c>
      <c r="BK468" s="133">
        <f>SUM(BK469:BK487)</f>
        <v>0</v>
      </c>
    </row>
    <row r="469" spans="2:65" s="1" customFormat="1" ht="26.45" customHeight="1">
      <c r="B469" s="32"/>
      <c r="C469" s="136" t="s">
        <v>866</v>
      </c>
      <c r="D469" s="136" t="s">
        <v>195</v>
      </c>
      <c r="E469" s="137" t="s">
        <v>3044</v>
      </c>
      <c r="F469" s="138" t="s">
        <v>3045</v>
      </c>
      <c r="G469" s="139" t="s">
        <v>378</v>
      </c>
      <c r="H469" s="140">
        <v>20</v>
      </c>
      <c r="I469" s="141"/>
      <c r="J469" s="142">
        <f>ROUND(I469*H469,2)</f>
        <v>0</v>
      </c>
      <c r="K469" s="138" t="s">
        <v>199</v>
      </c>
      <c r="L469" s="32"/>
      <c r="M469" s="143" t="s">
        <v>1</v>
      </c>
      <c r="N469" s="144" t="s">
        <v>41</v>
      </c>
      <c r="P469" s="145">
        <f>O469*H469</f>
        <v>0</v>
      </c>
      <c r="Q469" s="145">
        <v>2.0000000000000002E-5</v>
      </c>
      <c r="R469" s="145">
        <f>Q469*H469</f>
        <v>4.0000000000000002E-4</v>
      </c>
      <c r="S469" s="145">
        <v>2.15E-3</v>
      </c>
      <c r="T469" s="146">
        <f>S469*H469</f>
        <v>4.2999999999999997E-2</v>
      </c>
      <c r="AR469" s="147" t="s">
        <v>224</v>
      </c>
      <c r="AT469" s="147" t="s">
        <v>195</v>
      </c>
      <c r="AU469" s="147" t="s">
        <v>85</v>
      </c>
      <c r="AY469" s="17" t="s">
        <v>191</v>
      </c>
      <c r="BE469" s="148">
        <f>IF(N469="základní",J469,0)</f>
        <v>0</v>
      </c>
      <c r="BF469" s="148">
        <f>IF(N469="snížená",J469,0)</f>
        <v>0</v>
      </c>
      <c r="BG469" s="148">
        <f>IF(N469="zákl. přenesená",J469,0)</f>
        <v>0</v>
      </c>
      <c r="BH469" s="148">
        <f>IF(N469="sníž. přenesená",J469,0)</f>
        <v>0</v>
      </c>
      <c r="BI469" s="148">
        <f>IF(N469="nulová",J469,0)</f>
        <v>0</v>
      </c>
      <c r="BJ469" s="17" t="s">
        <v>83</v>
      </c>
      <c r="BK469" s="148">
        <f>ROUND(I469*H469,2)</f>
        <v>0</v>
      </c>
      <c r="BL469" s="17" t="s">
        <v>224</v>
      </c>
      <c r="BM469" s="147" t="s">
        <v>3046</v>
      </c>
    </row>
    <row r="470" spans="2:65" s="1" customFormat="1">
      <c r="B470" s="32"/>
      <c r="D470" s="149" t="s">
        <v>203</v>
      </c>
      <c r="F470" s="150" t="s">
        <v>3047</v>
      </c>
      <c r="I470" s="151"/>
      <c r="L470" s="32"/>
      <c r="M470" s="152"/>
      <c r="T470" s="56"/>
      <c r="AT470" s="17" t="s">
        <v>203</v>
      </c>
      <c r="AU470" s="17" t="s">
        <v>85</v>
      </c>
    </row>
    <row r="471" spans="2:65" s="12" customFormat="1">
      <c r="B471" s="153"/>
      <c r="D471" s="154" t="s">
        <v>205</v>
      </c>
      <c r="E471" s="155" t="s">
        <v>1</v>
      </c>
      <c r="F471" s="156" t="s">
        <v>2693</v>
      </c>
      <c r="H471" s="155" t="s">
        <v>1</v>
      </c>
      <c r="I471" s="157"/>
      <c r="L471" s="153"/>
      <c r="M471" s="158"/>
      <c r="T471" s="159"/>
      <c r="AT471" s="155" t="s">
        <v>205</v>
      </c>
      <c r="AU471" s="155" t="s">
        <v>85</v>
      </c>
      <c r="AV471" s="12" t="s">
        <v>83</v>
      </c>
      <c r="AW471" s="12" t="s">
        <v>34</v>
      </c>
      <c r="AX471" s="12" t="s">
        <v>76</v>
      </c>
      <c r="AY471" s="155" t="s">
        <v>191</v>
      </c>
    </row>
    <row r="472" spans="2:65" s="13" customFormat="1">
      <c r="B472" s="160"/>
      <c r="D472" s="154" t="s">
        <v>205</v>
      </c>
      <c r="E472" s="161" t="s">
        <v>1</v>
      </c>
      <c r="F472" s="162" t="s">
        <v>336</v>
      </c>
      <c r="H472" s="163">
        <v>20</v>
      </c>
      <c r="I472" s="164"/>
      <c r="L472" s="160"/>
      <c r="M472" s="165"/>
      <c r="T472" s="166"/>
      <c r="AT472" s="161" t="s">
        <v>205</v>
      </c>
      <c r="AU472" s="161" t="s">
        <v>85</v>
      </c>
      <c r="AV472" s="13" t="s">
        <v>85</v>
      </c>
      <c r="AW472" s="13" t="s">
        <v>34</v>
      </c>
      <c r="AX472" s="13" t="s">
        <v>83</v>
      </c>
      <c r="AY472" s="161" t="s">
        <v>191</v>
      </c>
    </row>
    <row r="473" spans="2:65" s="1" customFormat="1" ht="36" customHeight="1">
      <c r="B473" s="32"/>
      <c r="C473" s="136" t="s">
        <v>877</v>
      </c>
      <c r="D473" s="136" t="s">
        <v>195</v>
      </c>
      <c r="E473" s="137" t="s">
        <v>3048</v>
      </c>
      <c r="F473" s="138" t="s">
        <v>3049</v>
      </c>
      <c r="G473" s="139" t="s">
        <v>378</v>
      </c>
      <c r="H473" s="140">
        <v>20</v>
      </c>
      <c r="I473" s="141"/>
      <c r="J473" s="142">
        <f>ROUND(I473*H473,2)</f>
        <v>0</v>
      </c>
      <c r="K473" s="138" t="s">
        <v>199</v>
      </c>
      <c r="L473" s="32"/>
      <c r="M473" s="143" t="s">
        <v>1</v>
      </c>
      <c r="N473" s="144" t="s">
        <v>41</v>
      </c>
      <c r="P473" s="145">
        <f>O473*H473</f>
        <v>0</v>
      </c>
      <c r="Q473" s="145">
        <v>3.0000000000000001E-5</v>
      </c>
      <c r="R473" s="145">
        <f>Q473*H473</f>
        <v>6.0000000000000006E-4</v>
      </c>
      <c r="S473" s="145">
        <v>7.4700000000000001E-3</v>
      </c>
      <c r="T473" s="146">
        <f>S473*H473</f>
        <v>0.14940000000000001</v>
      </c>
      <c r="AR473" s="147" t="s">
        <v>224</v>
      </c>
      <c r="AT473" s="147" t="s">
        <v>195</v>
      </c>
      <c r="AU473" s="147" t="s">
        <v>85</v>
      </c>
      <c r="AY473" s="17" t="s">
        <v>191</v>
      </c>
      <c r="BE473" s="148">
        <f>IF(N473="základní",J473,0)</f>
        <v>0</v>
      </c>
      <c r="BF473" s="148">
        <f>IF(N473="snížená",J473,0)</f>
        <v>0</v>
      </c>
      <c r="BG473" s="148">
        <f>IF(N473="zákl. přenesená",J473,0)</f>
        <v>0</v>
      </c>
      <c r="BH473" s="148">
        <f>IF(N473="sníž. přenesená",J473,0)</f>
        <v>0</v>
      </c>
      <c r="BI473" s="148">
        <f>IF(N473="nulová",J473,0)</f>
        <v>0</v>
      </c>
      <c r="BJ473" s="17" t="s">
        <v>83</v>
      </c>
      <c r="BK473" s="148">
        <f>ROUND(I473*H473,2)</f>
        <v>0</v>
      </c>
      <c r="BL473" s="17" t="s">
        <v>224</v>
      </c>
      <c r="BM473" s="147" t="s">
        <v>3050</v>
      </c>
    </row>
    <row r="474" spans="2:65" s="1" customFormat="1">
      <c r="B474" s="32"/>
      <c r="D474" s="149" t="s">
        <v>203</v>
      </c>
      <c r="F474" s="150" t="s">
        <v>3051</v>
      </c>
      <c r="I474" s="151"/>
      <c r="L474" s="32"/>
      <c r="M474" s="152"/>
      <c r="T474" s="56"/>
      <c r="AT474" s="17" t="s">
        <v>203</v>
      </c>
      <c r="AU474" s="17" t="s">
        <v>85</v>
      </c>
    </row>
    <row r="475" spans="2:65" s="12" customFormat="1">
      <c r="B475" s="153"/>
      <c r="D475" s="154" t="s">
        <v>205</v>
      </c>
      <c r="E475" s="155" t="s">
        <v>1</v>
      </c>
      <c r="F475" s="156" t="s">
        <v>2693</v>
      </c>
      <c r="H475" s="155" t="s">
        <v>1</v>
      </c>
      <c r="I475" s="157"/>
      <c r="L475" s="153"/>
      <c r="M475" s="158"/>
      <c r="T475" s="159"/>
      <c r="AT475" s="155" t="s">
        <v>205</v>
      </c>
      <c r="AU475" s="155" t="s">
        <v>85</v>
      </c>
      <c r="AV475" s="12" t="s">
        <v>83</v>
      </c>
      <c r="AW475" s="12" t="s">
        <v>34</v>
      </c>
      <c r="AX475" s="12" t="s">
        <v>76</v>
      </c>
      <c r="AY475" s="155" t="s">
        <v>191</v>
      </c>
    </row>
    <row r="476" spans="2:65" s="13" customFormat="1">
      <c r="B476" s="160"/>
      <c r="D476" s="154" t="s">
        <v>205</v>
      </c>
      <c r="E476" s="161" t="s">
        <v>1</v>
      </c>
      <c r="F476" s="162" t="s">
        <v>336</v>
      </c>
      <c r="H476" s="163">
        <v>20</v>
      </c>
      <c r="I476" s="164"/>
      <c r="L476" s="160"/>
      <c r="M476" s="165"/>
      <c r="T476" s="166"/>
      <c r="AT476" s="161" t="s">
        <v>205</v>
      </c>
      <c r="AU476" s="161" t="s">
        <v>85</v>
      </c>
      <c r="AV476" s="13" t="s">
        <v>85</v>
      </c>
      <c r="AW476" s="13" t="s">
        <v>34</v>
      </c>
      <c r="AX476" s="13" t="s">
        <v>83</v>
      </c>
      <c r="AY476" s="161" t="s">
        <v>191</v>
      </c>
    </row>
    <row r="477" spans="2:65" s="1" customFormat="1" ht="24" customHeight="1">
      <c r="B477" s="32"/>
      <c r="C477" s="136" t="s">
        <v>882</v>
      </c>
      <c r="D477" s="136" t="s">
        <v>195</v>
      </c>
      <c r="E477" s="137" t="s">
        <v>3052</v>
      </c>
      <c r="F477" s="138" t="s">
        <v>3053</v>
      </c>
      <c r="G477" s="139" t="s">
        <v>937</v>
      </c>
      <c r="H477" s="140">
        <v>110</v>
      </c>
      <c r="I477" s="141"/>
      <c r="J477" s="142">
        <f>ROUND(I477*H477,2)</f>
        <v>0</v>
      </c>
      <c r="K477" s="138" t="s">
        <v>1</v>
      </c>
      <c r="L477" s="32"/>
      <c r="M477" s="143" t="s">
        <v>1</v>
      </c>
      <c r="N477" s="144" t="s">
        <v>41</v>
      </c>
      <c r="P477" s="145">
        <f>O477*H477</f>
        <v>0</v>
      </c>
      <c r="Q477" s="145">
        <v>0</v>
      </c>
      <c r="R477" s="145">
        <f>Q477*H477</f>
        <v>0</v>
      </c>
      <c r="S477" s="145">
        <v>0</v>
      </c>
      <c r="T477" s="146">
        <f>S477*H477</f>
        <v>0</v>
      </c>
      <c r="AR477" s="147" t="s">
        <v>200</v>
      </c>
      <c r="AT477" s="147" t="s">
        <v>195</v>
      </c>
      <c r="AU477" s="147" t="s">
        <v>85</v>
      </c>
      <c r="AY477" s="17" t="s">
        <v>191</v>
      </c>
      <c r="BE477" s="148">
        <f>IF(N477="základní",J477,0)</f>
        <v>0</v>
      </c>
      <c r="BF477" s="148">
        <f>IF(N477="snížená",J477,0)</f>
        <v>0</v>
      </c>
      <c r="BG477" s="148">
        <f>IF(N477="zákl. přenesená",J477,0)</f>
        <v>0</v>
      </c>
      <c r="BH477" s="148">
        <f>IF(N477="sníž. přenesená",J477,0)</f>
        <v>0</v>
      </c>
      <c r="BI477" s="148">
        <f>IF(N477="nulová",J477,0)</f>
        <v>0</v>
      </c>
      <c r="BJ477" s="17" t="s">
        <v>83</v>
      </c>
      <c r="BK477" s="148">
        <f>ROUND(I477*H477,2)</f>
        <v>0</v>
      </c>
      <c r="BL477" s="17" t="s">
        <v>200</v>
      </c>
      <c r="BM477" s="147" t="s">
        <v>3054</v>
      </c>
    </row>
    <row r="478" spans="2:65" s="12" customFormat="1">
      <c r="B478" s="153"/>
      <c r="D478" s="154" t="s">
        <v>205</v>
      </c>
      <c r="E478" s="155" t="s">
        <v>1</v>
      </c>
      <c r="F478" s="156" t="s">
        <v>2693</v>
      </c>
      <c r="H478" s="155" t="s">
        <v>1</v>
      </c>
      <c r="I478" s="157"/>
      <c r="L478" s="153"/>
      <c r="M478" s="158"/>
      <c r="T478" s="159"/>
      <c r="AT478" s="155" t="s">
        <v>205</v>
      </c>
      <c r="AU478" s="155" t="s">
        <v>85</v>
      </c>
      <c r="AV478" s="12" t="s">
        <v>83</v>
      </c>
      <c r="AW478" s="12" t="s">
        <v>34</v>
      </c>
      <c r="AX478" s="12" t="s">
        <v>76</v>
      </c>
      <c r="AY478" s="155" t="s">
        <v>191</v>
      </c>
    </row>
    <row r="479" spans="2:65" s="13" customFormat="1">
      <c r="B479" s="160"/>
      <c r="D479" s="154" t="s">
        <v>205</v>
      </c>
      <c r="E479" s="161" t="s">
        <v>1</v>
      </c>
      <c r="F479" s="162" t="s">
        <v>1025</v>
      </c>
      <c r="H479" s="163">
        <v>110</v>
      </c>
      <c r="I479" s="164"/>
      <c r="L479" s="160"/>
      <c r="M479" s="165"/>
      <c r="T479" s="166"/>
      <c r="AT479" s="161" t="s">
        <v>205</v>
      </c>
      <c r="AU479" s="161" t="s">
        <v>85</v>
      </c>
      <c r="AV479" s="13" t="s">
        <v>85</v>
      </c>
      <c r="AW479" s="13" t="s">
        <v>34</v>
      </c>
      <c r="AX479" s="13" t="s">
        <v>83</v>
      </c>
      <c r="AY479" s="161" t="s">
        <v>191</v>
      </c>
    </row>
    <row r="480" spans="2:65" s="1" customFormat="1" ht="26.45" customHeight="1">
      <c r="B480" s="32"/>
      <c r="C480" s="181" t="s">
        <v>891</v>
      </c>
      <c r="D480" s="181" t="s">
        <v>388</v>
      </c>
      <c r="E480" s="182" t="s">
        <v>3055</v>
      </c>
      <c r="F480" s="183" t="s">
        <v>3056</v>
      </c>
      <c r="G480" s="184" t="s">
        <v>378</v>
      </c>
      <c r="H480" s="185">
        <v>46</v>
      </c>
      <c r="I480" s="186"/>
      <c r="J480" s="187">
        <f>ROUND(I480*H480,2)</f>
        <v>0</v>
      </c>
      <c r="K480" s="183" t="s">
        <v>1</v>
      </c>
      <c r="L480" s="188"/>
      <c r="M480" s="189" t="s">
        <v>1</v>
      </c>
      <c r="N480" s="190" t="s">
        <v>41</v>
      </c>
      <c r="P480" s="145">
        <f>O480*H480</f>
        <v>0</v>
      </c>
      <c r="Q480" s="145">
        <v>6.9999999999999999E-4</v>
      </c>
      <c r="R480" s="145">
        <f>Q480*H480</f>
        <v>3.2199999999999999E-2</v>
      </c>
      <c r="S480" s="145">
        <v>0</v>
      </c>
      <c r="T480" s="146">
        <f>S480*H480</f>
        <v>0</v>
      </c>
      <c r="AR480" s="147" t="s">
        <v>253</v>
      </c>
      <c r="AT480" s="147" t="s">
        <v>388</v>
      </c>
      <c r="AU480" s="147" t="s">
        <v>85</v>
      </c>
      <c r="AY480" s="17" t="s">
        <v>191</v>
      </c>
      <c r="BE480" s="148">
        <f>IF(N480="základní",J480,0)</f>
        <v>0</v>
      </c>
      <c r="BF480" s="148">
        <f>IF(N480="snížená",J480,0)</f>
        <v>0</v>
      </c>
      <c r="BG480" s="148">
        <f>IF(N480="zákl. přenesená",J480,0)</f>
        <v>0</v>
      </c>
      <c r="BH480" s="148">
        <f>IF(N480="sníž. přenesená",J480,0)</f>
        <v>0</v>
      </c>
      <c r="BI480" s="148">
        <f>IF(N480="nulová",J480,0)</f>
        <v>0</v>
      </c>
      <c r="BJ480" s="17" t="s">
        <v>83</v>
      </c>
      <c r="BK480" s="148">
        <f>ROUND(I480*H480,2)</f>
        <v>0</v>
      </c>
      <c r="BL480" s="17" t="s">
        <v>200</v>
      </c>
      <c r="BM480" s="147" t="s">
        <v>3057</v>
      </c>
    </row>
    <row r="481" spans="2:65" s="13" customFormat="1">
      <c r="B481" s="160"/>
      <c r="D481" s="154" t="s">
        <v>205</v>
      </c>
      <c r="E481" s="161" t="s">
        <v>1</v>
      </c>
      <c r="F481" s="162" t="s">
        <v>523</v>
      </c>
      <c r="H481" s="163">
        <v>46</v>
      </c>
      <c r="I481" s="164"/>
      <c r="L481" s="160"/>
      <c r="M481" s="165"/>
      <c r="T481" s="166"/>
      <c r="AT481" s="161" t="s">
        <v>205</v>
      </c>
      <c r="AU481" s="161" t="s">
        <v>85</v>
      </c>
      <c r="AV481" s="13" t="s">
        <v>85</v>
      </c>
      <c r="AW481" s="13" t="s">
        <v>34</v>
      </c>
      <c r="AX481" s="13" t="s">
        <v>83</v>
      </c>
      <c r="AY481" s="161" t="s">
        <v>191</v>
      </c>
    </row>
    <row r="482" spans="2:65" s="1" customFormat="1" ht="26.45" customHeight="1">
      <c r="B482" s="32"/>
      <c r="C482" s="181" t="s">
        <v>899</v>
      </c>
      <c r="D482" s="181" t="s">
        <v>388</v>
      </c>
      <c r="E482" s="182" t="s">
        <v>3058</v>
      </c>
      <c r="F482" s="183" t="s">
        <v>3059</v>
      </c>
      <c r="G482" s="184" t="s">
        <v>378</v>
      </c>
      <c r="H482" s="185">
        <v>74</v>
      </c>
      <c r="I482" s="186"/>
      <c r="J482" s="187">
        <f>ROUND(I482*H482,2)</f>
        <v>0</v>
      </c>
      <c r="K482" s="183" t="s">
        <v>1</v>
      </c>
      <c r="L482" s="188"/>
      <c r="M482" s="189" t="s">
        <v>1</v>
      </c>
      <c r="N482" s="190" t="s">
        <v>41</v>
      </c>
      <c r="P482" s="145">
        <f>O482*H482</f>
        <v>0</v>
      </c>
      <c r="Q482" s="145">
        <v>1E-3</v>
      </c>
      <c r="R482" s="145">
        <f>Q482*H482</f>
        <v>7.3999999999999996E-2</v>
      </c>
      <c r="S482" s="145">
        <v>0</v>
      </c>
      <c r="T482" s="146">
        <f>S482*H482</f>
        <v>0</v>
      </c>
      <c r="AR482" s="147" t="s">
        <v>253</v>
      </c>
      <c r="AT482" s="147" t="s">
        <v>388</v>
      </c>
      <c r="AU482" s="147" t="s">
        <v>85</v>
      </c>
      <c r="AY482" s="17" t="s">
        <v>191</v>
      </c>
      <c r="BE482" s="148">
        <f>IF(N482="základní",J482,0)</f>
        <v>0</v>
      </c>
      <c r="BF482" s="148">
        <f>IF(N482="snížená",J482,0)</f>
        <v>0</v>
      </c>
      <c r="BG482" s="148">
        <f>IF(N482="zákl. přenesená",J482,0)</f>
        <v>0</v>
      </c>
      <c r="BH482" s="148">
        <f>IF(N482="sníž. přenesená",J482,0)</f>
        <v>0</v>
      </c>
      <c r="BI482" s="148">
        <f>IF(N482="nulová",J482,0)</f>
        <v>0</v>
      </c>
      <c r="BJ482" s="17" t="s">
        <v>83</v>
      </c>
      <c r="BK482" s="148">
        <f>ROUND(I482*H482,2)</f>
        <v>0</v>
      </c>
      <c r="BL482" s="17" t="s">
        <v>200</v>
      </c>
      <c r="BM482" s="147" t="s">
        <v>3060</v>
      </c>
    </row>
    <row r="483" spans="2:65" s="12" customFormat="1">
      <c r="B483" s="153"/>
      <c r="D483" s="154" t="s">
        <v>205</v>
      </c>
      <c r="E483" s="155" t="s">
        <v>1</v>
      </c>
      <c r="F483" s="156" t="s">
        <v>2693</v>
      </c>
      <c r="H483" s="155" t="s">
        <v>1</v>
      </c>
      <c r="I483" s="157"/>
      <c r="L483" s="153"/>
      <c r="M483" s="158"/>
      <c r="T483" s="159"/>
      <c r="AT483" s="155" t="s">
        <v>205</v>
      </c>
      <c r="AU483" s="155" t="s">
        <v>85</v>
      </c>
      <c r="AV483" s="12" t="s">
        <v>83</v>
      </c>
      <c r="AW483" s="12" t="s">
        <v>34</v>
      </c>
      <c r="AX483" s="12" t="s">
        <v>76</v>
      </c>
      <c r="AY483" s="155" t="s">
        <v>191</v>
      </c>
    </row>
    <row r="484" spans="2:65" s="13" customFormat="1">
      <c r="B484" s="160"/>
      <c r="D484" s="154" t="s">
        <v>205</v>
      </c>
      <c r="E484" s="161" t="s">
        <v>1</v>
      </c>
      <c r="F484" s="162" t="s">
        <v>581</v>
      </c>
      <c r="H484" s="163">
        <v>54</v>
      </c>
      <c r="I484" s="164"/>
      <c r="L484" s="160"/>
      <c r="M484" s="165"/>
      <c r="T484" s="166"/>
      <c r="AT484" s="161" t="s">
        <v>205</v>
      </c>
      <c r="AU484" s="161" t="s">
        <v>85</v>
      </c>
      <c r="AV484" s="13" t="s">
        <v>85</v>
      </c>
      <c r="AW484" s="13" t="s">
        <v>34</v>
      </c>
      <c r="AX484" s="13" t="s">
        <v>76</v>
      </c>
      <c r="AY484" s="161" t="s">
        <v>191</v>
      </c>
    </row>
    <row r="485" spans="2:65" s="12" customFormat="1">
      <c r="B485" s="153"/>
      <c r="D485" s="154" t="s">
        <v>205</v>
      </c>
      <c r="E485" s="155" t="s">
        <v>1</v>
      </c>
      <c r="F485" s="156" t="s">
        <v>2725</v>
      </c>
      <c r="H485" s="155" t="s">
        <v>1</v>
      </c>
      <c r="I485" s="157"/>
      <c r="L485" s="153"/>
      <c r="M485" s="158"/>
      <c r="T485" s="159"/>
      <c r="AT485" s="155" t="s">
        <v>205</v>
      </c>
      <c r="AU485" s="155" t="s">
        <v>85</v>
      </c>
      <c r="AV485" s="12" t="s">
        <v>83</v>
      </c>
      <c r="AW485" s="12" t="s">
        <v>34</v>
      </c>
      <c r="AX485" s="12" t="s">
        <v>76</v>
      </c>
      <c r="AY485" s="155" t="s">
        <v>191</v>
      </c>
    </row>
    <row r="486" spans="2:65" s="13" customFormat="1">
      <c r="B486" s="160"/>
      <c r="D486" s="154" t="s">
        <v>205</v>
      </c>
      <c r="E486" s="161" t="s">
        <v>1</v>
      </c>
      <c r="F486" s="162" t="s">
        <v>336</v>
      </c>
      <c r="H486" s="163">
        <v>20</v>
      </c>
      <c r="I486" s="164"/>
      <c r="L486" s="160"/>
      <c r="M486" s="165"/>
      <c r="T486" s="166"/>
      <c r="AT486" s="161" t="s">
        <v>205</v>
      </c>
      <c r="AU486" s="161" t="s">
        <v>85</v>
      </c>
      <c r="AV486" s="13" t="s">
        <v>85</v>
      </c>
      <c r="AW486" s="13" t="s">
        <v>34</v>
      </c>
      <c r="AX486" s="13" t="s">
        <v>76</v>
      </c>
      <c r="AY486" s="161" t="s">
        <v>191</v>
      </c>
    </row>
    <row r="487" spans="2:65" s="14" customFormat="1">
      <c r="B487" s="167"/>
      <c r="D487" s="154" t="s">
        <v>205</v>
      </c>
      <c r="E487" s="168" t="s">
        <v>1</v>
      </c>
      <c r="F487" s="169" t="s">
        <v>217</v>
      </c>
      <c r="H487" s="170">
        <v>74</v>
      </c>
      <c r="I487" s="171"/>
      <c r="L487" s="167"/>
      <c r="M487" s="172"/>
      <c r="T487" s="173"/>
      <c r="AT487" s="168" t="s">
        <v>205</v>
      </c>
      <c r="AU487" s="168" t="s">
        <v>85</v>
      </c>
      <c r="AV487" s="14" t="s">
        <v>200</v>
      </c>
      <c r="AW487" s="14" t="s">
        <v>34</v>
      </c>
      <c r="AX487" s="14" t="s">
        <v>83</v>
      </c>
      <c r="AY487" s="168" t="s">
        <v>191</v>
      </c>
    </row>
    <row r="488" spans="2:65" s="11" customFormat="1" ht="22.9" customHeight="1">
      <c r="B488" s="124"/>
      <c r="D488" s="125" t="s">
        <v>75</v>
      </c>
      <c r="E488" s="134" t="s">
        <v>3061</v>
      </c>
      <c r="F488" s="134" t="s">
        <v>3061</v>
      </c>
      <c r="I488" s="127"/>
      <c r="J488" s="135">
        <f>BK488</f>
        <v>0</v>
      </c>
      <c r="L488" s="124"/>
      <c r="M488" s="129"/>
      <c r="P488" s="130">
        <f>SUM(P489:P498)</f>
        <v>0</v>
      </c>
      <c r="R488" s="130">
        <f>SUM(R489:R498)</f>
        <v>0</v>
      </c>
      <c r="T488" s="131">
        <f>SUM(T489:T498)</f>
        <v>0</v>
      </c>
      <c r="AR488" s="125" t="s">
        <v>200</v>
      </c>
      <c r="AT488" s="132" t="s">
        <v>75</v>
      </c>
      <c r="AU488" s="132" t="s">
        <v>83</v>
      </c>
      <c r="AY488" s="125" t="s">
        <v>191</v>
      </c>
      <c r="BK488" s="133">
        <f>SUM(BK489:BK498)</f>
        <v>0</v>
      </c>
    </row>
    <row r="489" spans="2:65" s="1" customFormat="1" ht="16.5" customHeight="1">
      <c r="B489" s="32"/>
      <c r="C489" s="136" t="s">
        <v>909</v>
      </c>
      <c r="D489" s="136" t="s">
        <v>195</v>
      </c>
      <c r="E489" s="137" t="s">
        <v>3062</v>
      </c>
      <c r="F489" s="138" t="s">
        <v>3063</v>
      </c>
      <c r="G489" s="139" t="s">
        <v>3064</v>
      </c>
      <c r="H489" s="140">
        <v>15</v>
      </c>
      <c r="I489" s="141"/>
      <c r="J489" s="142">
        <f>ROUND(I489*H489,2)</f>
        <v>0</v>
      </c>
      <c r="K489" s="138" t="s">
        <v>1</v>
      </c>
      <c r="L489" s="32"/>
      <c r="M489" s="143" t="s">
        <v>1</v>
      </c>
      <c r="N489" s="144" t="s">
        <v>41</v>
      </c>
      <c r="P489" s="145">
        <f>O489*H489</f>
        <v>0</v>
      </c>
      <c r="Q489" s="145">
        <v>0</v>
      </c>
      <c r="R489" s="145">
        <f>Q489*H489</f>
        <v>0</v>
      </c>
      <c r="S489" s="145">
        <v>0</v>
      </c>
      <c r="T489" s="146">
        <f>S489*H489</f>
        <v>0</v>
      </c>
      <c r="AR489" s="147" t="s">
        <v>200</v>
      </c>
      <c r="AT489" s="147" t="s">
        <v>195</v>
      </c>
      <c r="AU489" s="147" t="s">
        <v>85</v>
      </c>
      <c r="AY489" s="17" t="s">
        <v>191</v>
      </c>
      <c r="BE489" s="148">
        <f>IF(N489="základní",J489,0)</f>
        <v>0</v>
      </c>
      <c r="BF489" s="148">
        <f>IF(N489="snížená",J489,0)</f>
        <v>0</v>
      </c>
      <c r="BG489" s="148">
        <f>IF(N489="zákl. přenesená",J489,0)</f>
        <v>0</v>
      </c>
      <c r="BH489" s="148">
        <f>IF(N489="sníž. přenesená",J489,0)</f>
        <v>0</v>
      </c>
      <c r="BI489" s="148">
        <f>IF(N489="nulová",J489,0)</f>
        <v>0</v>
      </c>
      <c r="BJ489" s="17" t="s">
        <v>83</v>
      </c>
      <c r="BK489" s="148">
        <f>ROUND(I489*H489,2)</f>
        <v>0</v>
      </c>
      <c r="BL489" s="17" t="s">
        <v>200</v>
      </c>
      <c r="BM489" s="147" t="s">
        <v>3065</v>
      </c>
    </row>
    <row r="490" spans="2:65" s="13" customFormat="1">
      <c r="B490" s="160"/>
      <c r="D490" s="154" t="s">
        <v>205</v>
      </c>
      <c r="E490" s="161" t="s">
        <v>1</v>
      </c>
      <c r="F490" s="162" t="s">
        <v>302</v>
      </c>
      <c r="H490" s="163">
        <v>15</v>
      </c>
      <c r="I490" s="164"/>
      <c r="L490" s="160"/>
      <c r="M490" s="165"/>
      <c r="T490" s="166"/>
      <c r="AT490" s="161" t="s">
        <v>205</v>
      </c>
      <c r="AU490" s="161" t="s">
        <v>85</v>
      </c>
      <c r="AV490" s="13" t="s">
        <v>85</v>
      </c>
      <c r="AW490" s="13" t="s">
        <v>34</v>
      </c>
      <c r="AX490" s="13" t="s">
        <v>83</v>
      </c>
      <c r="AY490" s="161" t="s">
        <v>191</v>
      </c>
    </row>
    <row r="491" spans="2:65" s="1" customFormat="1" ht="16.5" customHeight="1">
      <c r="B491" s="32"/>
      <c r="C491" s="136" t="s">
        <v>916</v>
      </c>
      <c r="D491" s="136" t="s">
        <v>195</v>
      </c>
      <c r="E491" s="137" t="s">
        <v>3066</v>
      </c>
      <c r="F491" s="138" t="s">
        <v>3067</v>
      </c>
      <c r="G491" s="139" t="s">
        <v>3064</v>
      </c>
      <c r="H491" s="140">
        <v>24</v>
      </c>
      <c r="I491" s="141"/>
      <c r="J491" s="142">
        <f>ROUND(I491*H491,2)</f>
        <v>0</v>
      </c>
      <c r="K491" s="138" t="s">
        <v>1</v>
      </c>
      <c r="L491" s="32"/>
      <c r="M491" s="143" t="s">
        <v>1</v>
      </c>
      <c r="N491" s="144" t="s">
        <v>41</v>
      </c>
      <c r="P491" s="145">
        <f>O491*H491</f>
        <v>0</v>
      </c>
      <c r="Q491" s="145">
        <v>0</v>
      </c>
      <c r="R491" s="145">
        <f>Q491*H491</f>
        <v>0</v>
      </c>
      <c r="S491" s="145">
        <v>0</v>
      </c>
      <c r="T491" s="146">
        <f>S491*H491</f>
        <v>0</v>
      </c>
      <c r="AR491" s="147" t="s">
        <v>200</v>
      </c>
      <c r="AT491" s="147" t="s">
        <v>195</v>
      </c>
      <c r="AU491" s="147" t="s">
        <v>85</v>
      </c>
      <c r="AY491" s="17" t="s">
        <v>191</v>
      </c>
      <c r="BE491" s="148">
        <f>IF(N491="základní",J491,0)</f>
        <v>0</v>
      </c>
      <c r="BF491" s="148">
        <f>IF(N491="snížená",J491,0)</f>
        <v>0</v>
      </c>
      <c r="BG491" s="148">
        <f>IF(N491="zákl. přenesená",J491,0)</f>
        <v>0</v>
      </c>
      <c r="BH491" s="148">
        <f>IF(N491="sníž. přenesená",J491,0)</f>
        <v>0</v>
      </c>
      <c r="BI491" s="148">
        <f>IF(N491="nulová",J491,0)</f>
        <v>0</v>
      </c>
      <c r="BJ491" s="17" t="s">
        <v>83</v>
      </c>
      <c r="BK491" s="148">
        <f>ROUND(I491*H491,2)</f>
        <v>0</v>
      </c>
      <c r="BL491" s="17" t="s">
        <v>200</v>
      </c>
      <c r="BM491" s="147" t="s">
        <v>3068</v>
      </c>
    </row>
    <row r="492" spans="2:65" s="13" customFormat="1">
      <c r="B492" s="160"/>
      <c r="D492" s="154" t="s">
        <v>205</v>
      </c>
      <c r="E492" s="161" t="s">
        <v>1</v>
      </c>
      <c r="F492" s="162" t="s">
        <v>362</v>
      </c>
      <c r="H492" s="163">
        <v>24</v>
      </c>
      <c r="I492" s="164"/>
      <c r="L492" s="160"/>
      <c r="M492" s="165"/>
      <c r="T492" s="166"/>
      <c r="AT492" s="161" t="s">
        <v>205</v>
      </c>
      <c r="AU492" s="161" t="s">
        <v>85</v>
      </c>
      <c r="AV492" s="13" t="s">
        <v>85</v>
      </c>
      <c r="AW492" s="13" t="s">
        <v>34</v>
      </c>
      <c r="AX492" s="13" t="s">
        <v>83</v>
      </c>
      <c r="AY492" s="161" t="s">
        <v>191</v>
      </c>
    </row>
    <row r="493" spans="2:65" s="1" customFormat="1" ht="16.5" customHeight="1">
      <c r="B493" s="32"/>
      <c r="C493" s="136" t="s">
        <v>864</v>
      </c>
      <c r="D493" s="136" t="s">
        <v>195</v>
      </c>
      <c r="E493" s="137" t="s">
        <v>3069</v>
      </c>
      <c r="F493" s="138" t="s">
        <v>3070</v>
      </c>
      <c r="G493" s="139" t="s">
        <v>3064</v>
      </c>
      <c r="H493" s="140">
        <v>48</v>
      </c>
      <c r="I493" s="141"/>
      <c r="J493" s="142">
        <f>ROUND(I493*H493,2)</f>
        <v>0</v>
      </c>
      <c r="K493" s="138" t="s">
        <v>1</v>
      </c>
      <c r="L493" s="32"/>
      <c r="M493" s="143" t="s">
        <v>1</v>
      </c>
      <c r="N493" s="144" t="s">
        <v>41</v>
      </c>
      <c r="P493" s="145">
        <f>O493*H493</f>
        <v>0</v>
      </c>
      <c r="Q493" s="145">
        <v>0</v>
      </c>
      <c r="R493" s="145">
        <f>Q493*H493</f>
        <v>0</v>
      </c>
      <c r="S493" s="145">
        <v>0</v>
      </c>
      <c r="T493" s="146">
        <f>S493*H493</f>
        <v>0</v>
      </c>
      <c r="AR493" s="147" t="s">
        <v>200</v>
      </c>
      <c r="AT493" s="147" t="s">
        <v>195</v>
      </c>
      <c r="AU493" s="147" t="s">
        <v>85</v>
      </c>
      <c r="AY493" s="17" t="s">
        <v>191</v>
      </c>
      <c r="BE493" s="148">
        <f>IF(N493="základní",J493,0)</f>
        <v>0</v>
      </c>
      <c r="BF493" s="148">
        <f>IF(N493="snížená",J493,0)</f>
        <v>0</v>
      </c>
      <c r="BG493" s="148">
        <f>IF(N493="zákl. přenesená",J493,0)</f>
        <v>0</v>
      </c>
      <c r="BH493" s="148">
        <f>IF(N493="sníž. přenesená",J493,0)</f>
        <v>0</v>
      </c>
      <c r="BI493" s="148">
        <f>IF(N493="nulová",J493,0)</f>
        <v>0</v>
      </c>
      <c r="BJ493" s="17" t="s">
        <v>83</v>
      </c>
      <c r="BK493" s="148">
        <f>ROUND(I493*H493,2)</f>
        <v>0</v>
      </c>
      <c r="BL493" s="17" t="s">
        <v>200</v>
      </c>
      <c r="BM493" s="147" t="s">
        <v>3071</v>
      </c>
    </row>
    <row r="494" spans="2:65" s="13" customFormat="1">
      <c r="B494" s="160"/>
      <c r="D494" s="154" t="s">
        <v>205</v>
      </c>
      <c r="E494" s="161" t="s">
        <v>1</v>
      </c>
      <c r="F494" s="162" t="s">
        <v>540</v>
      </c>
      <c r="H494" s="163">
        <v>48</v>
      </c>
      <c r="I494" s="164"/>
      <c r="L494" s="160"/>
      <c r="M494" s="165"/>
      <c r="T494" s="166"/>
      <c r="AT494" s="161" t="s">
        <v>205</v>
      </c>
      <c r="AU494" s="161" t="s">
        <v>85</v>
      </c>
      <c r="AV494" s="13" t="s">
        <v>85</v>
      </c>
      <c r="AW494" s="13" t="s">
        <v>34</v>
      </c>
      <c r="AX494" s="13" t="s">
        <v>83</v>
      </c>
      <c r="AY494" s="161" t="s">
        <v>191</v>
      </c>
    </row>
    <row r="495" spans="2:65" s="1" customFormat="1" ht="16.5" customHeight="1">
      <c r="B495" s="32"/>
      <c r="C495" s="136" t="s">
        <v>926</v>
      </c>
      <c r="D495" s="136" t="s">
        <v>195</v>
      </c>
      <c r="E495" s="137" t="s">
        <v>3072</v>
      </c>
      <c r="F495" s="138" t="s">
        <v>3073</v>
      </c>
      <c r="G495" s="139" t="s">
        <v>3064</v>
      </c>
      <c r="H495" s="140">
        <v>72</v>
      </c>
      <c r="I495" s="141"/>
      <c r="J495" s="142">
        <f>ROUND(I495*H495,2)</f>
        <v>0</v>
      </c>
      <c r="K495" s="138" t="s">
        <v>1</v>
      </c>
      <c r="L495" s="32"/>
      <c r="M495" s="143" t="s">
        <v>1</v>
      </c>
      <c r="N495" s="144" t="s">
        <v>41</v>
      </c>
      <c r="P495" s="145">
        <f>O495*H495</f>
        <v>0</v>
      </c>
      <c r="Q495" s="145">
        <v>0</v>
      </c>
      <c r="R495" s="145">
        <f>Q495*H495</f>
        <v>0</v>
      </c>
      <c r="S495" s="145">
        <v>0</v>
      </c>
      <c r="T495" s="146">
        <f>S495*H495</f>
        <v>0</v>
      </c>
      <c r="AR495" s="147" t="s">
        <v>200</v>
      </c>
      <c r="AT495" s="147" t="s">
        <v>195</v>
      </c>
      <c r="AU495" s="147" t="s">
        <v>85</v>
      </c>
      <c r="AY495" s="17" t="s">
        <v>191</v>
      </c>
      <c r="BE495" s="148">
        <f>IF(N495="základní",J495,0)</f>
        <v>0</v>
      </c>
      <c r="BF495" s="148">
        <f>IF(N495="snížená",J495,0)</f>
        <v>0</v>
      </c>
      <c r="BG495" s="148">
        <f>IF(N495="zákl. přenesená",J495,0)</f>
        <v>0</v>
      </c>
      <c r="BH495" s="148">
        <f>IF(N495="sníž. přenesená",J495,0)</f>
        <v>0</v>
      </c>
      <c r="BI495" s="148">
        <f>IF(N495="nulová",J495,0)</f>
        <v>0</v>
      </c>
      <c r="BJ495" s="17" t="s">
        <v>83</v>
      </c>
      <c r="BK495" s="148">
        <f>ROUND(I495*H495,2)</f>
        <v>0</v>
      </c>
      <c r="BL495" s="17" t="s">
        <v>200</v>
      </c>
      <c r="BM495" s="147" t="s">
        <v>3074</v>
      </c>
    </row>
    <row r="496" spans="2:65" s="13" customFormat="1">
      <c r="B496" s="160"/>
      <c r="D496" s="154" t="s">
        <v>205</v>
      </c>
      <c r="E496" s="161" t="s">
        <v>1</v>
      </c>
      <c r="F496" s="162" t="s">
        <v>755</v>
      </c>
      <c r="H496" s="163">
        <v>72</v>
      </c>
      <c r="I496" s="164"/>
      <c r="L496" s="160"/>
      <c r="M496" s="165"/>
      <c r="T496" s="166"/>
      <c r="AT496" s="161" t="s">
        <v>205</v>
      </c>
      <c r="AU496" s="161" t="s">
        <v>85</v>
      </c>
      <c r="AV496" s="13" t="s">
        <v>85</v>
      </c>
      <c r="AW496" s="13" t="s">
        <v>34</v>
      </c>
      <c r="AX496" s="13" t="s">
        <v>83</v>
      </c>
      <c r="AY496" s="161" t="s">
        <v>191</v>
      </c>
    </row>
    <row r="497" spans="2:65" s="1" customFormat="1" ht="16.5" customHeight="1">
      <c r="B497" s="32"/>
      <c r="C497" s="136" t="s">
        <v>934</v>
      </c>
      <c r="D497" s="136" t="s">
        <v>195</v>
      </c>
      <c r="E497" s="137" t="s">
        <v>3075</v>
      </c>
      <c r="F497" s="138" t="s">
        <v>3076</v>
      </c>
      <c r="G497" s="139" t="s">
        <v>3064</v>
      </c>
      <c r="H497" s="140">
        <v>24</v>
      </c>
      <c r="I497" s="141"/>
      <c r="J497" s="142">
        <f>ROUND(I497*H497,2)</f>
        <v>0</v>
      </c>
      <c r="K497" s="138" t="s">
        <v>1</v>
      </c>
      <c r="L497" s="32"/>
      <c r="M497" s="143" t="s">
        <v>1</v>
      </c>
      <c r="N497" s="144" t="s">
        <v>41</v>
      </c>
      <c r="P497" s="145">
        <f>O497*H497</f>
        <v>0</v>
      </c>
      <c r="Q497" s="145">
        <v>0</v>
      </c>
      <c r="R497" s="145">
        <f>Q497*H497</f>
        <v>0</v>
      </c>
      <c r="S497" s="145">
        <v>0</v>
      </c>
      <c r="T497" s="146">
        <f>S497*H497</f>
        <v>0</v>
      </c>
      <c r="AR497" s="147" t="s">
        <v>200</v>
      </c>
      <c r="AT497" s="147" t="s">
        <v>195</v>
      </c>
      <c r="AU497" s="147" t="s">
        <v>85</v>
      </c>
      <c r="AY497" s="17" t="s">
        <v>191</v>
      </c>
      <c r="BE497" s="148">
        <f>IF(N497="základní",J497,0)</f>
        <v>0</v>
      </c>
      <c r="BF497" s="148">
        <f>IF(N497="snížená",J497,0)</f>
        <v>0</v>
      </c>
      <c r="BG497" s="148">
        <f>IF(N497="zákl. přenesená",J497,0)</f>
        <v>0</v>
      </c>
      <c r="BH497" s="148">
        <f>IF(N497="sníž. přenesená",J497,0)</f>
        <v>0</v>
      </c>
      <c r="BI497" s="148">
        <f>IF(N497="nulová",J497,0)</f>
        <v>0</v>
      </c>
      <c r="BJ497" s="17" t="s">
        <v>83</v>
      </c>
      <c r="BK497" s="148">
        <f>ROUND(I497*H497,2)</f>
        <v>0</v>
      </c>
      <c r="BL497" s="17" t="s">
        <v>200</v>
      </c>
      <c r="BM497" s="147" t="s">
        <v>3077</v>
      </c>
    </row>
    <row r="498" spans="2:65" s="13" customFormat="1">
      <c r="B498" s="160"/>
      <c r="D498" s="154" t="s">
        <v>205</v>
      </c>
      <c r="E498" s="161" t="s">
        <v>1</v>
      </c>
      <c r="F498" s="162" t="s">
        <v>362</v>
      </c>
      <c r="H498" s="163">
        <v>24</v>
      </c>
      <c r="I498" s="164"/>
      <c r="L498" s="160"/>
      <c r="M498" s="200"/>
      <c r="N498" s="201"/>
      <c r="O498" s="201"/>
      <c r="P498" s="201"/>
      <c r="Q498" s="201"/>
      <c r="R498" s="201"/>
      <c r="S498" s="201"/>
      <c r="T498" s="202"/>
      <c r="AT498" s="161" t="s">
        <v>205</v>
      </c>
      <c r="AU498" s="161" t="s">
        <v>85</v>
      </c>
      <c r="AV498" s="13" t="s">
        <v>85</v>
      </c>
      <c r="AW498" s="13" t="s">
        <v>34</v>
      </c>
      <c r="AX498" s="13" t="s">
        <v>83</v>
      </c>
      <c r="AY498" s="161" t="s">
        <v>191</v>
      </c>
    </row>
    <row r="499" spans="2:65" s="1" customFormat="1" ht="6.95" customHeight="1">
      <c r="B499" s="44"/>
      <c r="C499" s="45"/>
      <c r="D499" s="45"/>
      <c r="E499" s="45"/>
      <c r="F499" s="45"/>
      <c r="G499" s="45"/>
      <c r="H499" s="45"/>
      <c r="I499" s="45"/>
      <c r="J499" s="45"/>
      <c r="K499" s="45"/>
      <c r="L499" s="32"/>
    </row>
  </sheetData>
  <sheetProtection algorithmName="SHA-512" hashValue="BHXpMAnjhLy8njrx3dXOqv0ceDREg/xt8ivY4Xmgq3xa5HvfoNre/DNf7BMOSAhjISSQC7uDZBXyI0DSb/1bQA==" saltValue="nlb+3ZA4A5UhCOfrRJhz9TwHImqW4aKvPxkYRVtuMoBL9sVoJWZwjgn3PhQ49KkaB4ok64nbsL69ibzyeZFKeg==" spinCount="100000" sheet="1" objects="1" scenarios="1" formatColumns="0" formatRows="0" autoFilter="0"/>
  <autoFilter ref="C128:K498" xr:uid="{00000000-0009-0000-0000-000003000000}"/>
  <mergeCells count="12">
    <mergeCell ref="E121:H121"/>
    <mergeCell ref="L2:V2"/>
    <mergeCell ref="E85:H85"/>
    <mergeCell ref="E87:H87"/>
    <mergeCell ref="E89:H89"/>
    <mergeCell ref="E117:H117"/>
    <mergeCell ref="E119:H119"/>
    <mergeCell ref="E7:H7"/>
    <mergeCell ref="E9:H9"/>
    <mergeCell ref="E11:H11"/>
    <mergeCell ref="E20:H20"/>
    <mergeCell ref="E29:H29"/>
  </mergeCells>
  <hyperlinks>
    <hyperlink ref="F133" r:id="rId1" xr:uid="{00000000-0004-0000-0300-000000000000}"/>
    <hyperlink ref="F139" r:id="rId2" xr:uid="{00000000-0004-0000-0300-000001000000}"/>
    <hyperlink ref="F152" r:id="rId3" xr:uid="{00000000-0004-0000-0300-000002000000}"/>
    <hyperlink ref="F155" r:id="rId4" xr:uid="{00000000-0004-0000-0300-000003000000}"/>
    <hyperlink ref="F159" r:id="rId5" xr:uid="{00000000-0004-0000-0300-000004000000}"/>
    <hyperlink ref="F167" r:id="rId6" xr:uid="{00000000-0004-0000-0300-000005000000}"/>
    <hyperlink ref="F174" r:id="rId7" xr:uid="{00000000-0004-0000-0300-000006000000}"/>
    <hyperlink ref="F180" r:id="rId8" xr:uid="{00000000-0004-0000-0300-000007000000}"/>
    <hyperlink ref="F184" r:id="rId9" xr:uid="{00000000-0004-0000-0300-000008000000}"/>
    <hyperlink ref="F188" r:id="rId10" xr:uid="{00000000-0004-0000-0300-000009000000}"/>
    <hyperlink ref="F192" r:id="rId11" xr:uid="{00000000-0004-0000-0300-00000A000000}"/>
    <hyperlink ref="F199" r:id="rId12" xr:uid="{00000000-0004-0000-0300-00000B000000}"/>
    <hyperlink ref="F203" r:id="rId13" xr:uid="{00000000-0004-0000-0300-00000C000000}"/>
    <hyperlink ref="F207" r:id="rId14" xr:uid="{00000000-0004-0000-0300-00000D000000}"/>
    <hyperlink ref="F211" r:id="rId15" xr:uid="{00000000-0004-0000-0300-00000E000000}"/>
    <hyperlink ref="F215" r:id="rId16" xr:uid="{00000000-0004-0000-0300-00000F000000}"/>
    <hyperlink ref="F219" r:id="rId17" xr:uid="{00000000-0004-0000-0300-000010000000}"/>
    <hyperlink ref="F223" r:id="rId18" xr:uid="{00000000-0004-0000-0300-000011000000}"/>
    <hyperlink ref="F227" r:id="rId19" xr:uid="{00000000-0004-0000-0300-000012000000}"/>
    <hyperlink ref="F230" r:id="rId20" xr:uid="{00000000-0004-0000-0300-000013000000}"/>
    <hyperlink ref="F234" r:id="rId21" xr:uid="{00000000-0004-0000-0300-000014000000}"/>
    <hyperlink ref="F238" r:id="rId22" xr:uid="{00000000-0004-0000-0300-000015000000}"/>
    <hyperlink ref="F242" r:id="rId23" xr:uid="{00000000-0004-0000-0300-000016000000}"/>
    <hyperlink ref="F246" r:id="rId24" xr:uid="{00000000-0004-0000-0300-000017000000}"/>
    <hyperlink ref="F250" r:id="rId25" xr:uid="{00000000-0004-0000-0300-000018000000}"/>
    <hyperlink ref="F254" r:id="rId26" xr:uid="{00000000-0004-0000-0300-000019000000}"/>
    <hyperlink ref="F258" r:id="rId27" xr:uid="{00000000-0004-0000-0300-00001A000000}"/>
    <hyperlink ref="F282" r:id="rId28" xr:uid="{00000000-0004-0000-0300-00001B000000}"/>
    <hyperlink ref="F286" r:id="rId29" xr:uid="{00000000-0004-0000-0300-00001C000000}"/>
    <hyperlink ref="F299" r:id="rId30" xr:uid="{00000000-0004-0000-0300-00001D000000}"/>
    <hyperlink ref="F306" r:id="rId31" xr:uid="{00000000-0004-0000-0300-00001E000000}"/>
    <hyperlink ref="F313" r:id="rId32" xr:uid="{00000000-0004-0000-0300-00001F000000}"/>
    <hyperlink ref="F317" r:id="rId33" xr:uid="{00000000-0004-0000-0300-000020000000}"/>
    <hyperlink ref="F321" r:id="rId34" xr:uid="{00000000-0004-0000-0300-000021000000}"/>
    <hyperlink ref="F325" r:id="rId35" xr:uid="{00000000-0004-0000-0300-000022000000}"/>
    <hyperlink ref="F329" r:id="rId36" xr:uid="{00000000-0004-0000-0300-000023000000}"/>
    <hyperlink ref="F333" r:id="rId37" xr:uid="{00000000-0004-0000-0300-000024000000}"/>
    <hyperlink ref="F337" r:id="rId38" xr:uid="{00000000-0004-0000-0300-000025000000}"/>
    <hyperlink ref="F341" r:id="rId39" xr:uid="{00000000-0004-0000-0300-000026000000}"/>
    <hyperlink ref="F345" r:id="rId40" xr:uid="{00000000-0004-0000-0300-000027000000}"/>
    <hyperlink ref="F349" r:id="rId41" xr:uid="{00000000-0004-0000-0300-000028000000}"/>
    <hyperlink ref="F353" r:id="rId42" xr:uid="{00000000-0004-0000-0300-000029000000}"/>
    <hyperlink ref="F357" r:id="rId43" xr:uid="{00000000-0004-0000-0300-00002A000000}"/>
    <hyperlink ref="F361" r:id="rId44" xr:uid="{00000000-0004-0000-0300-00002B000000}"/>
    <hyperlink ref="F365" r:id="rId45" xr:uid="{00000000-0004-0000-0300-00002C000000}"/>
    <hyperlink ref="F368" r:id="rId46" xr:uid="{00000000-0004-0000-0300-00002D000000}"/>
    <hyperlink ref="F375" r:id="rId47" xr:uid="{00000000-0004-0000-0300-00002E000000}"/>
    <hyperlink ref="F378" r:id="rId48" xr:uid="{00000000-0004-0000-0300-00002F000000}"/>
    <hyperlink ref="F382" r:id="rId49" xr:uid="{00000000-0004-0000-0300-000030000000}"/>
    <hyperlink ref="F385" r:id="rId50" xr:uid="{00000000-0004-0000-0300-000031000000}"/>
    <hyperlink ref="F389" r:id="rId51" xr:uid="{00000000-0004-0000-0300-000032000000}"/>
    <hyperlink ref="F393" r:id="rId52" xr:uid="{00000000-0004-0000-0300-000033000000}"/>
    <hyperlink ref="F397" r:id="rId53" xr:uid="{00000000-0004-0000-0300-000034000000}"/>
    <hyperlink ref="F404" r:id="rId54" xr:uid="{00000000-0004-0000-0300-000035000000}"/>
    <hyperlink ref="F417" r:id="rId55" xr:uid="{00000000-0004-0000-0300-000036000000}"/>
    <hyperlink ref="F424" r:id="rId56" xr:uid="{00000000-0004-0000-0300-000037000000}"/>
    <hyperlink ref="F431" r:id="rId57" xr:uid="{00000000-0004-0000-0300-000038000000}"/>
    <hyperlink ref="F453" r:id="rId58" xr:uid="{00000000-0004-0000-0300-000039000000}"/>
    <hyperlink ref="F470" r:id="rId59" xr:uid="{00000000-0004-0000-0300-00003A000000}"/>
    <hyperlink ref="F474" r:id="rId60" xr:uid="{00000000-0004-0000-0300-00003B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200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99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3078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3079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ROUND(J126,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ROUND((SUM(BE126:BE199)),  2)</f>
        <v>0</v>
      </c>
      <c r="I35" s="96">
        <v>0.21</v>
      </c>
      <c r="J35" s="86">
        <f>ROUND(((SUM(BE126:BE199))*I35),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ROUND((SUM(BF126:BF199)),  2)</f>
        <v>0</v>
      </c>
      <c r="I36" s="96">
        <v>0.12</v>
      </c>
      <c r="J36" s="86">
        <f>ROUND(((SUM(BF126:BF199))*I36),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ROUND((SUM(BG126:BG199)),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ROUND((SUM(BH126:BH199)),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ROUND((SUM(BI126:BI199)),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 xml:space="preserve">D1.01.4d - Měření a regulace 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Kalany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J126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3080</v>
      </c>
      <c r="E99" s="110"/>
      <c r="F99" s="110"/>
      <c r="G99" s="110"/>
      <c r="H99" s="110"/>
      <c r="I99" s="110"/>
      <c r="J99" s="111">
        <f>J127</f>
        <v>0</v>
      </c>
      <c r="L99" s="108"/>
    </row>
    <row r="100" spans="2:47" s="8" customFormat="1" ht="24.95" customHeight="1">
      <c r="B100" s="108"/>
      <c r="D100" s="109" t="s">
        <v>3081</v>
      </c>
      <c r="E100" s="110"/>
      <c r="F100" s="110"/>
      <c r="G100" s="110"/>
      <c r="H100" s="110"/>
      <c r="I100" s="110"/>
      <c r="J100" s="111">
        <f>J147</f>
        <v>0</v>
      </c>
      <c r="L100" s="108"/>
    </row>
    <row r="101" spans="2:47" s="8" customFormat="1" ht="24.95" customHeight="1">
      <c r="B101" s="108"/>
      <c r="D101" s="109" t="s">
        <v>3082</v>
      </c>
      <c r="E101" s="110"/>
      <c r="F101" s="110"/>
      <c r="G101" s="110"/>
      <c r="H101" s="110"/>
      <c r="I101" s="110"/>
      <c r="J101" s="111">
        <f>J151</f>
        <v>0</v>
      </c>
      <c r="L101" s="108"/>
    </row>
    <row r="102" spans="2:47" s="8" customFormat="1" ht="24.95" customHeight="1">
      <c r="B102" s="108"/>
      <c r="D102" s="109" t="s">
        <v>3083</v>
      </c>
      <c r="E102" s="110"/>
      <c r="F102" s="110"/>
      <c r="G102" s="110"/>
      <c r="H102" s="110"/>
      <c r="I102" s="110"/>
      <c r="J102" s="111">
        <f>J164</f>
        <v>0</v>
      </c>
      <c r="L102" s="108"/>
    </row>
    <row r="103" spans="2:47" s="8" customFormat="1" ht="24.95" customHeight="1">
      <c r="B103" s="108"/>
      <c r="D103" s="109" t="s">
        <v>3084</v>
      </c>
      <c r="E103" s="110"/>
      <c r="F103" s="110"/>
      <c r="G103" s="110"/>
      <c r="H103" s="110"/>
      <c r="I103" s="110"/>
      <c r="J103" s="111">
        <f>J166</f>
        <v>0</v>
      </c>
      <c r="L103" s="108"/>
    </row>
    <row r="104" spans="2:47" s="8" customFormat="1" ht="24.95" customHeight="1">
      <c r="B104" s="108"/>
      <c r="D104" s="109" t="s">
        <v>3085</v>
      </c>
      <c r="E104" s="110"/>
      <c r="F104" s="110"/>
      <c r="G104" s="110"/>
      <c r="H104" s="110"/>
      <c r="I104" s="110"/>
      <c r="J104" s="111">
        <f>J186</f>
        <v>0</v>
      </c>
      <c r="L104" s="108"/>
    </row>
    <row r="105" spans="2:47" s="1" customFormat="1" ht="21.75" customHeight="1">
      <c r="B105" s="32"/>
      <c r="L105" s="32"/>
    </row>
    <row r="106" spans="2:47" s="1" customFormat="1" ht="6.95" customHeight="1">
      <c r="B106" s="44"/>
      <c r="C106" s="45"/>
      <c r="D106" s="45"/>
      <c r="E106" s="45"/>
      <c r="F106" s="45"/>
      <c r="G106" s="45"/>
      <c r="H106" s="45"/>
      <c r="I106" s="45"/>
      <c r="J106" s="45"/>
      <c r="K106" s="45"/>
      <c r="L106" s="32"/>
    </row>
    <row r="110" spans="2:47" s="1" customFormat="1" ht="6.95" customHeight="1">
      <c r="B110" s="46"/>
      <c r="C110" s="47"/>
      <c r="D110" s="47"/>
      <c r="E110" s="47"/>
      <c r="F110" s="47"/>
      <c r="G110" s="47"/>
      <c r="H110" s="47"/>
      <c r="I110" s="47"/>
      <c r="J110" s="47"/>
      <c r="K110" s="47"/>
      <c r="L110" s="32"/>
    </row>
    <row r="111" spans="2:47" s="1" customFormat="1" ht="24.95" customHeight="1">
      <c r="B111" s="32"/>
      <c r="C111" s="21" t="s">
        <v>176</v>
      </c>
      <c r="L111" s="32"/>
    </row>
    <row r="112" spans="2:47" s="1" customFormat="1" ht="6.95" customHeight="1">
      <c r="B112" s="32"/>
      <c r="L112" s="32"/>
    </row>
    <row r="113" spans="2:65" s="1" customFormat="1" ht="12" customHeight="1">
      <c r="B113" s="32"/>
      <c r="C113" s="27" t="s">
        <v>16</v>
      </c>
      <c r="L113" s="32"/>
    </row>
    <row r="114" spans="2:65" s="1" customFormat="1" ht="16.5" customHeight="1">
      <c r="B114" s="32"/>
      <c r="E114" s="248" t="str">
        <f>E7</f>
        <v>Nemocnice Jihlava – pracoviště magnetické rezonance</v>
      </c>
      <c r="F114" s="249"/>
      <c r="G114" s="249"/>
      <c r="H114" s="249"/>
      <c r="L114" s="32"/>
    </row>
    <row r="115" spans="2:65" ht="12" customHeight="1">
      <c r="B115" s="20"/>
      <c r="C115" s="27" t="s">
        <v>125</v>
      </c>
      <c r="L115" s="20"/>
    </row>
    <row r="116" spans="2:65" s="1" customFormat="1" ht="16.5" customHeight="1">
      <c r="B116" s="32"/>
      <c r="E116" s="248" t="s">
        <v>126</v>
      </c>
      <c r="F116" s="247"/>
      <c r="G116" s="247"/>
      <c r="H116" s="247"/>
      <c r="L116" s="32"/>
    </row>
    <row r="117" spans="2:65" s="1" customFormat="1" ht="12" customHeight="1">
      <c r="B117" s="32"/>
      <c r="C117" s="27" t="s">
        <v>127</v>
      </c>
      <c r="L117" s="32"/>
    </row>
    <row r="118" spans="2:65" s="1" customFormat="1" ht="16.5" customHeight="1">
      <c r="B118" s="32"/>
      <c r="E118" s="242" t="str">
        <f>E11</f>
        <v xml:space="preserve">D1.01.4d - Měření a regulace </v>
      </c>
      <c r="F118" s="247"/>
      <c r="G118" s="247"/>
      <c r="H118" s="247"/>
      <c r="L118" s="32"/>
    </row>
    <row r="119" spans="2:65" s="1" customFormat="1" ht="6.95" customHeight="1">
      <c r="B119" s="32"/>
      <c r="L119" s="32"/>
    </row>
    <row r="120" spans="2:65" s="1" customFormat="1" ht="12" customHeight="1">
      <c r="B120" s="32"/>
      <c r="C120" s="27" t="s">
        <v>20</v>
      </c>
      <c r="F120" s="25" t="str">
        <f>F14</f>
        <v>Jihlava</v>
      </c>
      <c r="I120" s="27" t="s">
        <v>22</v>
      </c>
      <c r="J120" s="52" t="str">
        <f>IF(J14="","",J14)</f>
        <v>23. 6. 2025</v>
      </c>
      <c r="L120" s="32"/>
    </row>
    <row r="121" spans="2:65" s="1" customFormat="1" ht="6.95" customHeight="1">
      <c r="B121" s="32"/>
      <c r="L121" s="32"/>
    </row>
    <row r="122" spans="2:65" s="1" customFormat="1" ht="27.95" customHeight="1">
      <c r="B122" s="32"/>
      <c r="C122" s="27" t="s">
        <v>24</v>
      </c>
      <c r="F122" s="25" t="str">
        <f>E17</f>
        <v>Nemocnice Jihlava</v>
      </c>
      <c r="I122" s="27" t="s">
        <v>30</v>
      </c>
      <c r="J122" s="30" t="str">
        <f>E23</f>
        <v>Penta Projekt s.r.o., Mrštíkova 12, Jihlava</v>
      </c>
      <c r="L122" s="32"/>
    </row>
    <row r="123" spans="2:65" s="1" customFormat="1" ht="15.2" customHeight="1">
      <c r="B123" s="32"/>
      <c r="C123" s="27" t="s">
        <v>28</v>
      </c>
      <c r="F123" s="25" t="str">
        <f>IF(E20="","",E20)</f>
        <v>Vyplň údaj</v>
      </c>
      <c r="I123" s="27" t="s">
        <v>32</v>
      </c>
      <c r="J123" s="30" t="str">
        <f>E26</f>
        <v>Ing. Kalany</v>
      </c>
      <c r="L123" s="32"/>
    </row>
    <row r="124" spans="2:65" s="1" customFormat="1" ht="10.35" customHeight="1">
      <c r="B124" s="32"/>
      <c r="L124" s="32"/>
    </row>
    <row r="125" spans="2:65" s="10" customFormat="1" ht="29.25" customHeight="1">
      <c r="B125" s="116"/>
      <c r="C125" s="117" t="s">
        <v>177</v>
      </c>
      <c r="D125" s="118" t="s">
        <v>61</v>
      </c>
      <c r="E125" s="118" t="s">
        <v>57</v>
      </c>
      <c r="F125" s="118" t="s">
        <v>58</v>
      </c>
      <c r="G125" s="118" t="s">
        <v>178</v>
      </c>
      <c r="H125" s="118" t="s">
        <v>179</v>
      </c>
      <c r="I125" s="118" t="s">
        <v>180</v>
      </c>
      <c r="J125" s="118" t="s">
        <v>131</v>
      </c>
      <c r="K125" s="119" t="s">
        <v>181</v>
      </c>
      <c r="L125" s="116"/>
      <c r="M125" s="59" t="s">
        <v>1</v>
      </c>
      <c r="N125" s="60" t="s">
        <v>40</v>
      </c>
      <c r="O125" s="60" t="s">
        <v>182</v>
      </c>
      <c r="P125" s="60" t="s">
        <v>183</v>
      </c>
      <c r="Q125" s="60" t="s">
        <v>184</v>
      </c>
      <c r="R125" s="60" t="s">
        <v>185</v>
      </c>
      <c r="S125" s="60" t="s">
        <v>186</v>
      </c>
      <c r="T125" s="61" t="s">
        <v>187</v>
      </c>
    </row>
    <row r="126" spans="2:65" s="1" customFormat="1" ht="22.9" customHeight="1">
      <c r="B126" s="32"/>
      <c r="C126" s="64" t="s">
        <v>188</v>
      </c>
      <c r="J126" s="120">
        <f>BK126</f>
        <v>0</v>
      </c>
      <c r="L126" s="32"/>
      <c r="M126" s="62"/>
      <c r="N126" s="53"/>
      <c r="O126" s="53"/>
      <c r="P126" s="121">
        <f>P127+P147+P151+P164+P166+P186</f>
        <v>0</v>
      </c>
      <c r="Q126" s="53"/>
      <c r="R126" s="121">
        <f>R127+R147+R151+R164+R166+R186</f>
        <v>0</v>
      </c>
      <c r="S126" s="53"/>
      <c r="T126" s="122">
        <f>T127+T147+T151+T164+T166+T186</f>
        <v>0</v>
      </c>
      <c r="AT126" s="17" t="s">
        <v>75</v>
      </c>
      <c r="AU126" s="17" t="s">
        <v>133</v>
      </c>
      <c r="BK126" s="123">
        <f>BK127+BK147+BK151+BK164+BK166+BK186</f>
        <v>0</v>
      </c>
    </row>
    <row r="127" spans="2:65" s="11" customFormat="1" ht="25.9" customHeight="1">
      <c r="B127" s="124"/>
      <c r="D127" s="125" t="s">
        <v>75</v>
      </c>
      <c r="E127" s="126" t="s">
        <v>3086</v>
      </c>
      <c r="F127" s="126" t="s">
        <v>3087</v>
      </c>
      <c r="I127" s="127"/>
      <c r="J127" s="128">
        <f>BK127</f>
        <v>0</v>
      </c>
      <c r="L127" s="124"/>
      <c r="M127" s="129"/>
      <c r="P127" s="130">
        <f>SUM(P128:P146)</f>
        <v>0</v>
      </c>
      <c r="R127" s="130">
        <f>SUM(R128:R146)</f>
        <v>0</v>
      </c>
      <c r="T127" s="131">
        <f>SUM(T128:T146)</f>
        <v>0</v>
      </c>
      <c r="AR127" s="125" t="s">
        <v>83</v>
      </c>
      <c r="AT127" s="132" t="s">
        <v>75</v>
      </c>
      <c r="AU127" s="132" t="s">
        <v>76</v>
      </c>
      <c r="AY127" s="125" t="s">
        <v>191</v>
      </c>
      <c r="BK127" s="133">
        <f>SUM(BK128:BK146)</f>
        <v>0</v>
      </c>
    </row>
    <row r="128" spans="2:65" s="1" customFormat="1" ht="26.45" customHeight="1">
      <c r="B128" s="32"/>
      <c r="C128" s="136" t="s">
        <v>83</v>
      </c>
      <c r="D128" s="136" t="s">
        <v>195</v>
      </c>
      <c r="E128" s="137" t="s">
        <v>3088</v>
      </c>
      <c r="F128" s="138" t="s">
        <v>3089</v>
      </c>
      <c r="G128" s="139" t="s">
        <v>1608</v>
      </c>
      <c r="H128" s="140">
        <v>2</v>
      </c>
      <c r="I128" s="141"/>
      <c r="J128" s="142">
        <f>ROUND(I128*H128,2)</f>
        <v>0</v>
      </c>
      <c r="K128" s="138" t="s">
        <v>1</v>
      </c>
      <c r="L128" s="32"/>
      <c r="M128" s="143" t="s">
        <v>1</v>
      </c>
      <c r="N128" s="144" t="s">
        <v>41</v>
      </c>
      <c r="P128" s="145">
        <f>O128*H128</f>
        <v>0</v>
      </c>
      <c r="Q128" s="145">
        <v>0</v>
      </c>
      <c r="R128" s="145">
        <f>Q128*H128</f>
        <v>0</v>
      </c>
      <c r="S128" s="145">
        <v>0</v>
      </c>
      <c r="T128" s="146">
        <f>S128*H128</f>
        <v>0</v>
      </c>
      <c r="AR128" s="147" t="s">
        <v>200</v>
      </c>
      <c r="AT128" s="147" t="s">
        <v>195</v>
      </c>
      <c r="AU128" s="147" t="s">
        <v>83</v>
      </c>
      <c r="AY128" s="17" t="s">
        <v>191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83</v>
      </c>
      <c r="BK128" s="148">
        <f>ROUND(I128*H128,2)</f>
        <v>0</v>
      </c>
      <c r="BL128" s="17" t="s">
        <v>200</v>
      </c>
      <c r="BM128" s="147" t="s">
        <v>85</v>
      </c>
    </row>
    <row r="129" spans="2:65" s="1" customFormat="1" ht="24" customHeight="1">
      <c r="B129" s="32"/>
      <c r="C129" s="136" t="s">
        <v>85</v>
      </c>
      <c r="D129" s="136" t="s">
        <v>195</v>
      </c>
      <c r="E129" s="137" t="s">
        <v>3090</v>
      </c>
      <c r="F129" s="138" t="s">
        <v>3091</v>
      </c>
      <c r="G129" s="139" t="s">
        <v>1608</v>
      </c>
      <c r="H129" s="140">
        <v>3</v>
      </c>
      <c r="I129" s="141"/>
      <c r="J129" s="142">
        <f>ROUND(I129*H129,2)</f>
        <v>0</v>
      </c>
      <c r="K129" s="138" t="s">
        <v>1</v>
      </c>
      <c r="L129" s="32"/>
      <c r="M129" s="143" t="s">
        <v>1</v>
      </c>
      <c r="N129" s="144" t="s">
        <v>41</v>
      </c>
      <c r="P129" s="145">
        <f>O129*H129</f>
        <v>0</v>
      </c>
      <c r="Q129" s="145">
        <v>0</v>
      </c>
      <c r="R129" s="145">
        <f>Q129*H129</f>
        <v>0</v>
      </c>
      <c r="S129" s="145">
        <v>0</v>
      </c>
      <c r="T129" s="146">
        <f>S129*H129</f>
        <v>0</v>
      </c>
      <c r="AR129" s="147" t="s">
        <v>200</v>
      </c>
      <c r="AT129" s="147" t="s">
        <v>195</v>
      </c>
      <c r="AU129" s="147" t="s">
        <v>83</v>
      </c>
      <c r="AY129" s="17" t="s">
        <v>191</v>
      </c>
      <c r="BE129" s="148">
        <f>IF(N129="základní",J129,0)</f>
        <v>0</v>
      </c>
      <c r="BF129" s="148">
        <f>IF(N129="snížená",J129,0)</f>
        <v>0</v>
      </c>
      <c r="BG129" s="148">
        <f>IF(N129="zákl. přenesená",J129,0)</f>
        <v>0</v>
      </c>
      <c r="BH129" s="148">
        <f>IF(N129="sníž. přenesená",J129,0)</f>
        <v>0</v>
      </c>
      <c r="BI129" s="148">
        <f>IF(N129="nulová",J129,0)</f>
        <v>0</v>
      </c>
      <c r="BJ129" s="17" t="s">
        <v>83</v>
      </c>
      <c r="BK129" s="148">
        <f>ROUND(I129*H129,2)</f>
        <v>0</v>
      </c>
      <c r="BL129" s="17" t="s">
        <v>200</v>
      </c>
      <c r="BM129" s="147" t="s">
        <v>200</v>
      </c>
    </row>
    <row r="130" spans="2:65" s="1" customFormat="1" ht="16.5" customHeight="1">
      <c r="B130" s="32"/>
      <c r="C130" s="136" t="s">
        <v>201</v>
      </c>
      <c r="D130" s="136" t="s">
        <v>195</v>
      </c>
      <c r="E130" s="137" t="s">
        <v>3092</v>
      </c>
      <c r="F130" s="138" t="s">
        <v>3093</v>
      </c>
      <c r="G130" s="139" t="s">
        <v>1608</v>
      </c>
      <c r="H130" s="140">
        <v>3</v>
      </c>
      <c r="I130" s="141"/>
      <c r="J130" s="142">
        <f>ROUND(I130*H130,2)</f>
        <v>0</v>
      </c>
      <c r="K130" s="138" t="s">
        <v>1</v>
      </c>
      <c r="L130" s="32"/>
      <c r="M130" s="143" t="s">
        <v>1</v>
      </c>
      <c r="N130" s="144" t="s">
        <v>41</v>
      </c>
      <c r="P130" s="145">
        <f>O130*H130</f>
        <v>0</v>
      </c>
      <c r="Q130" s="145">
        <v>0</v>
      </c>
      <c r="R130" s="145">
        <f>Q130*H130</f>
        <v>0</v>
      </c>
      <c r="S130" s="145">
        <v>0</v>
      </c>
      <c r="T130" s="146">
        <f>S130*H130</f>
        <v>0</v>
      </c>
      <c r="AR130" s="147" t="s">
        <v>200</v>
      </c>
      <c r="AT130" s="147" t="s">
        <v>195</v>
      </c>
      <c r="AU130" s="147" t="s">
        <v>83</v>
      </c>
      <c r="AY130" s="17" t="s">
        <v>191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83</v>
      </c>
      <c r="BK130" s="148">
        <f>ROUND(I130*H130,2)</f>
        <v>0</v>
      </c>
      <c r="BL130" s="17" t="s">
        <v>200</v>
      </c>
      <c r="BM130" s="147" t="s">
        <v>236</v>
      </c>
    </row>
    <row r="131" spans="2:65" s="1" customFormat="1" ht="24" customHeight="1">
      <c r="B131" s="32"/>
      <c r="C131" s="136" t="s">
        <v>200</v>
      </c>
      <c r="D131" s="136" t="s">
        <v>195</v>
      </c>
      <c r="E131" s="137" t="s">
        <v>3094</v>
      </c>
      <c r="F131" s="138" t="s">
        <v>3095</v>
      </c>
      <c r="G131" s="139" t="s">
        <v>1608</v>
      </c>
      <c r="H131" s="140">
        <v>2</v>
      </c>
      <c r="I131" s="141"/>
      <c r="J131" s="142">
        <f>ROUND(I131*H131,2)</f>
        <v>0</v>
      </c>
      <c r="K131" s="138" t="s">
        <v>1</v>
      </c>
      <c r="L131" s="32"/>
      <c r="M131" s="143" t="s">
        <v>1</v>
      </c>
      <c r="N131" s="144" t="s">
        <v>41</v>
      </c>
      <c r="P131" s="145">
        <f>O131*H131</f>
        <v>0</v>
      </c>
      <c r="Q131" s="145">
        <v>0</v>
      </c>
      <c r="R131" s="145">
        <f>Q131*H131</f>
        <v>0</v>
      </c>
      <c r="S131" s="145">
        <v>0</v>
      </c>
      <c r="T131" s="146">
        <f>S131*H131</f>
        <v>0</v>
      </c>
      <c r="AR131" s="147" t="s">
        <v>200</v>
      </c>
      <c r="AT131" s="147" t="s">
        <v>195</v>
      </c>
      <c r="AU131" s="147" t="s">
        <v>83</v>
      </c>
      <c r="AY131" s="17" t="s">
        <v>191</v>
      </c>
      <c r="BE131" s="148">
        <f>IF(N131="základní",J131,0)</f>
        <v>0</v>
      </c>
      <c r="BF131" s="148">
        <f>IF(N131="snížená",J131,0)</f>
        <v>0</v>
      </c>
      <c r="BG131" s="148">
        <f>IF(N131="zákl. přenesená",J131,0)</f>
        <v>0</v>
      </c>
      <c r="BH131" s="148">
        <f>IF(N131="sníž. přenesená",J131,0)</f>
        <v>0</v>
      </c>
      <c r="BI131" s="148">
        <f>IF(N131="nulová",J131,0)</f>
        <v>0</v>
      </c>
      <c r="BJ131" s="17" t="s">
        <v>83</v>
      </c>
      <c r="BK131" s="148">
        <f>ROUND(I131*H131,2)</f>
        <v>0</v>
      </c>
      <c r="BL131" s="17" t="s">
        <v>200</v>
      </c>
      <c r="BM131" s="147" t="s">
        <v>253</v>
      </c>
    </row>
    <row r="132" spans="2:65" s="1" customFormat="1" ht="26.45" customHeight="1">
      <c r="B132" s="32"/>
      <c r="C132" s="136" t="s">
        <v>230</v>
      </c>
      <c r="D132" s="136" t="s">
        <v>195</v>
      </c>
      <c r="E132" s="137" t="s">
        <v>3096</v>
      </c>
      <c r="F132" s="138" t="s">
        <v>3097</v>
      </c>
      <c r="G132" s="139" t="s">
        <v>1608</v>
      </c>
      <c r="H132" s="140">
        <v>2</v>
      </c>
      <c r="I132" s="141"/>
      <c r="J132" s="142">
        <f>ROUND(I132*H132,2)</f>
        <v>0</v>
      </c>
      <c r="K132" s="138" t="s">
        <v>1</v>
      </c>
      <c r="L132" s="32"/>
      <c r="M132" s="143" t="s">
        <v>1</v>
      </c>
      <c r="N132" s="144" t="s">
        <v>41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200</v>
      </c>
      <c r="AT132" s="147" t="s">
        <v>195</v>
      </c>
      <c r="AU132" s="147" t="s">
        <v>83</v>
      </c>
      <c r="AY132" s="17" t="s">
        <v>191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83</v>
      </c>
      <c r="BK132" s="148">
        <f>ROUND(I132*H132,2)</f>
        <v>0</v>
      </c>
      <c r="BL132" s="17" t="s">
        <v>200</v>
      </c>
      <c r="BM132" s="147" t="s">
        <v>268</v>
      </c>
    </row>
    <row r="133" spans="2:65" s="1" customFormat="1" ht="16.5" customHeight="1">
      <c r="B133" s="32"/>
      <c r="C133" s="136" t="s">
        <v>236</v>
      </c>
      <c r="D133" s="136" t="s">
        <v>195</v>
      </c>
      <c r="E133" s="137" t="s">
        <v>3098</v>
      </c>
      <c r="F133" s="138" t="s">
        <v>3099</v>
      </c>
      <c r="G133" s="139" t="s">
        <v>1608</v>
      </c>
      <c r="H133" s="140">
        <v>3</v>
      </c>
      <c r="I133" s="141"/>
      <c r="J133" s="142">
        <f>ROUND(I133*H133,2)</f>
        <v>0</v>
      </c>
      <c r="K133" s="138" t="s">
        <v>1</v>
      </c>
      <c r="L133" s="32"/>
      <c r="M133" s="143" t="s">
        <v>1</v>
      </c>
      <c r="N133" s="144" t="s">
        <v>41</v>
      </c>
      <c r="P133" s="145">
        <f>O133*H133</f>
        <v>0</v>
      </c>
      <c r="Q133" s="145">
        <v>0</v>
      </c>
      <c r="R133" s="145">
        <f>Q133*H133</f>
        <v>0</v>
      </c>
      <c r="S133" s="145">
        <v>0</v>
      </c>
      <c r="T133" s="146">
        <f>S133*H133</f>
        <v>0</v>
      </c>
      <c r="AR133" s="147" t="s">
        <v>200</v>
      </c>
      <c r="AT133" s="147" t="s">
        <v>195</v>
      </c>
      <c r="AU133" s="147" t="s">
        <v>83</v>
      </c>
      <c r="AY133" s="17" t="s">
        <v>191</v>
      </c>
      <c r="BE133" s="148">
        <f>IF(N133="základní",J133,0)</f>
        <v>0</v>
      </c>
      <c r="BF133" s="148">
        <f>IF(N133="snížená",J133,0)</f>
        <v>0</v>
      </c>
      <c r="BG133" s="148">
        <f>IF(N133="zákl. přenesená",J133,0)</f>
        <v>0</v>
      </c>
      <c r="BH133" s="148">
        <f>IF(N133="sníž. přenesená",J133,0)</f>
        <v>0</v>
      </c>
      <c r="BI133" s="148">
        <f>IF(N133="nulová",J133,0)</f>
        <v>0</v>
      </c>
      <c r="BJ133" s="17" t="s">
        <v>83</v>
      </c>
      <c r="BK133" s="148">
        <f>ROUND(I133*H133,2)</f>
        <v>0</v>
      </c>
      <c r="BL133" s="17" t="s">
        <v>200</v>
      </c>
      <c r="BM133" s="147" t="s">
        <v>8</v>
      </c>
    </row>
    <row r="134" spans="2:65" s="1" customFormat="1" ht="16.5" customHeight="1">
      <c r="B134" s="32"/>
      <c r="C134" s="136" t="s">
        <v>245</v>
      </c>
      <c r="D134" s="136" t="s">
        <v>195</v>
      </c>
      <c r="E134" s="137" t="s">
        <v>3100</v>
      </c>
      <c r="F134" s="138" t="s">
        <v>3101</v>
      </c>
      <c r="G134" s="139" t="s">
        <v>1608</v>
      </c>
      <c r="H134" s="140">
        <v>2</v>
      </c>
      <c r="I134" s="141"/>
      <c r="J134" s="142">
        <f>ROUND(I134*H134,2)</f>
        <v>0</v>
      </c>
      <c r="K134" s="138" t="s">
        <v>1</v>
      </c>
      <c r="L134" s="32"/>
      <c r="M134" s="143" t="s">
        <v>1</v>
      </c>
      <c r="N134" s="144" t="s">
        <v>41</v>
      </c>
      <c r="P134" s="145">
        <f>O134*H134</f>
        <v>0</v>
      </c>
      <c r="Q134" s="145">
        <v>0</v>
      </c>
      <c r="R134" s="145">
        <f>Q134*H134</f>
        <v>0</v>
      </c>
      <c r="S134" s="145">
        <v>0</v>
      </c>
      <c r="T134" s="146">
        <f>S134*H134</f>
        <v>0</v>
      </c>
      <c r="AR134" s="147" t="s">
        <v>200</v>
      </c>
      <c r="AT134" s="147" t="s">
        <v>195</v>
      </c>
      <c r="AU134" s="147" t="s">
        <v>83</v>
      </c>
      <c r="AY134" s="17" t="s">
        <v>191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83</v>
      </c>
      <c r="BK134" s="148">
        <f>ROUND(I134*H134,2)</f>
        <v>0</v>
      </c>
      <c r="BL134" s="17" t="s">
        <v>200</v>
      </c>
      <c r="BM134" s="147" t="s">
        <v>294</v>
      </c>
    </row>
    <row r="135" spans="2:65" s="1" customFormat="1" ht="16.5" customHeight="1">
      <c r="B135" s="32"/>
      <c r="C135" s="136" t="s">
        <v>253</v>
      </c>
      <c r="D135" s="136" t="s">
        <v>195</v>
      </c>
      <c r="E135" s="137" t="s">
        <v>3102</v>
      </c>
      <c r="F135" s="138" t="s">
        <v>3103</v>
      </c>
      <c r="G135" s="139" t="s">
        <v>1608</v>
      </c>
      <c r="H135" s="140">
        <v>4</v>
      </c>
      <c r="I135" s="141"/>
      <c r="J135" s="142">
        <f>ROUND(I135*H135,2)</f>
        <v>0</v>
      </c>
      <c r="K135" s="138" t="s">
        <v>1</v>
      </c>
      <c r="L135" s="32"/>
      <c r="M135" s="143" t="s">
        <v>1</v>
      </c>
      <c r="N135" s="144" t="s">
        <v>41</v>
      </c>
      <c r="P135" s="145">
        <f>O135*H135</f>
        <v>0</v>
      </c>
      <c r="Q135" s="145">
        <v>0</v>
      </c>
      <c r="R135" s="145">
        <f>Q135*H135</f>
        <v>0</v>
      </c>
      <c r="S135" s="145">
        <v>0</v>
      </c>
      <c r="T135" s="146">
        <f>S135*H135</f>
        <v>0</v>
      </c>
      <c r="AR135" s="147" t="s">
        <v>200</v>
      </c>
      <c r="AT135" s="147" t="s">
        <v>195</v>
      </c>
      <c r="AU135" s="147" t="s">
        <v>83</v>
      </c>
      <c r="AY135" s="17" t="s">
        <v>191</v>
      </c>
      <c r="BE135" s="148">
        <f>IF(N135="základní",J135,0)</f>
        <v>0</v>
      </c>
      <c r="BF135" s="148">
        <f>IF(N135="snížená",J135,0)</f>
        <v>0</v>
      </c>
      <c r="BG135" s="148">
        <f>IF(N135="zákl. přenesená",J135,0)</f>
        <v>0</v>
      </c>
      <c r="BH135" s="148">
        <f>IF(N135="sníž. přenesená",J135,0)</f>
        <v>0</v>
      </c>
      <c r="BI135" s="148">
        <f>IF(N135="nulová",J135,0)</f>
        <v>0</v>
      </c>
      <c r="BJ135" s="17" t="s">
        <v>83</v>
      </c>
      <c r="BK135" s="148">
        <f>ROUND(I135*H135,2)</f>
        <v>0</v>
      </c>
      <c r="BL135" s="17" t="s">
        <v>200</v>
      </c>
      <c r="BM135" s="147" t="s">
        <v>224</v>
      </c>
    </row>
    <row r="136" spans="2:65" s="1" customFormat="1" ht="16.5" customHeight="1">
      <c r="B136" s="32"/>
      <c r="C136" s="136" t="s">
        <v>258</v>
      </c>
      <c r="D136" s="136" t="s">
        <v>195</v>
      </c>
      <c r="E136" s="137" t="s">
        <v>3104</v>
      </c>
      <c r="F136" s="138" t="s">
        <v>3105</v>
      </c>
      <c r="G136" s="139" t="s">
        <v>1608</v>
      </c>
      <c r="H136" s="140">
        <v>1</v>
      </c>
      <c r="I136" s="141"/>
      <c r="J136" s="142">
        <f>ROUND(I136*H136,2)</f>
        <v>0</v>
      </c>
      <c r="K136" s="138" t="s">
        <v>1</v>
      </c>
      <c r="L136" s="32"/>
      <c r="M136" s="143" t="s">
        <v>1</v>
      </c>
      <c r="N136" s="144" t="s">
        <v>41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200</v>
      </c>
      <c r="AT136" s="147" t="s">
        <v>195</v>
      </c>
      <c r="AU136" s="147" t="s">
        <v>83</v>
      </c>
      <c r="AY136" s="17" t="s">
        <v>191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83</v>
      </c>
      <c r="BK136" s="148">
        <f>ROUND(I136*H136,2)</f>
        <v>0</v>
      </c>
      <c r="BL136" s="17" t="s">
        <v>200</v>
      </c>
      <c r="BM136" s="147" t="s">
        <v>285</v>
      </c>
    </row>
    <row r="137" spans="2:65" s="1" customFormat="1" ht="16.5" customHeight="1">
      <c r="B137" s="32"/>
      <c r="C137" s="136" t="s">
        <v>268</v>
      </c>
      <c r="D137" s="136" t="s">
        <v>195</v>
      </c>
      <c r="E137" s="137" t="s">
        <v>3106</v>
      </c>
      <c r="F137" s="138" t="s">
        <v>3107</v>
      </c>
      <c r="G137" s="139" t="s">
        <v>1608</v>
      </c>
      <c r="H137" s="140">
        <v>1</v>
      </c>
      <c r="I137" s="141"/>
      <c r="J137" s="142">
        <f>ROUND(I137*H137,2)</f>
        <v>0</v>
      </c>
      <c r="K137" s="138" t="s">
        <v>1</v>
      </c>
      <c r="L137" s="32"/>
      <c r="M137" s="143" t="s">
        <v>1</v>
      </c>
      <c r="N137" s="144" t="s">
        <v>41</v>
      </c>
      <c r="P137" s="145">
        <f>O137*H137</f>
        <v>0</v>
      </c>
      <c r="Q137" s="145">
        <v>0</v>
      </c>
      <c r="R137" s="145">
        <f>Q137*H137</f>
        <v>0</v>
      </c>
      <c r="S137" s="145">
        <v>0</v>
      </c>
      <c r="T137" s="146">
        <f>S137*H137</f>
        <v>0</v>
      </c>
      <c r="AR137" s="147" t="s">
        <v>200</v>
      </c>
      <c r="AT137" s="147" t="s">
        <v>195</v>
      </c>
      <c r="AU137" s="147" t="s">
        <v>83</v>
      </c>
      <c r="AY137" s="17" t="s">
        <v>191</v>
      </c>
      <c r="BE137" s="148">
        <f>IF(N137="základní",J137,0)</f>
        <v>0</v>
      </c>
      <c r="BF137" s="148">
        <f>IF(N137="snížená",J137,0)</f>
        <v>0</v>
      </c>
      <c r="BG137" s="148">
        <f>IF(N137="zákl. přenesená",J137,0)</f>
        <v>0</v>
      </c>
      <c r="BH137" s="148">
        <f>IF(N137="sníž. přenesená",J137,0)</f>
        <v>0</v>
      </c>
      <c r="BI137" s="148">
        <f>IF(N137="nulová",J137,0)</f>
        <v>0</v>
      </c>
      <c r="BJ137" s="17" t="s">
        <v>83</v>
      </c>
      <c r="BK137" s="148">
        <f>ROUND(I137*H137,2)</f>
        <v>0</v>
      </c>
      <c r="BL137" s="17" t="s">
        <v>200</v>
      </c>
      <c r="BM137" s="147" t="s">
        <v>336</v>
      </c>
    </row>
    <row r="138" spans="2:65" s="1" customFormat="1" ht="16.5" customHeight="1">
      <c r="B138" s="32"/>
      <c r="C138" s="136" t="s">
        <v>276</v>
      </c>
      <c r="D138" s="136" t="s">
        <v>195</v>
      </c>
      <c r="E138" s="137" t="s">
        <v>3108</v>
      </c>
      <c r="F138" s="138" t="s">
        <v>3109</v>
      </c>
      <c r="G138" s="139" t="s">
        <v>1608</v>
      </c>
      <c r="H138" s="140">
        <v>1</v>
      </c>
      <c r="I138" s="141"/>
      <c r="J138" s="142">
        <f>ROUND(I138*H138,2)</f>
        <v>0</v>
      </c>
      <c r="K138" s="138" t="s">
        <v>1</v>
      </c>
      <c r="L138" s="32"/>
      <c r="M138" s="143" t="s">
        <v>1</v>
      </c>
      <c r="N138" s="144" t="s">
        <v>41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200</v>
      </c>
      <c r="AT138" s="147" t="s">
        <v>195</v>
      </c>
      <c r="AU138" s="147" t="s">
        <v>83</v>
      </c>
      <c r="AY138" s="17" t="s">
        <v>191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83</v>
      </c>
      <c r="BK138" s="148">
        <f>ROUND(I138*H138,2)</f>
        <v>0</v>
      </c>
      <c r="BL138" s="17" t="s">
        <v>200</v>
      </c>
      <c r="BM138" s="147" t="s">
        <v>350</v>
      </c>
    </row>
    <row r="139" spans="2:65" s="1" customFormat="1" ht="16.5" customHeight="1">
      <c r="B139" s="32"/>
      <c r="C139" s="136" t="s">
        <v>8</v>
      </c>
      <c r="D139" s="136" t="s">
        <v>195</v>
      </c>
      <c r="E139" s="137" t="s">
        <v>3110</v>
      </c>
      <c r="F139" s="138" t="s">
        <v>3111</v>
      </c>
      <c r="G139" s="139" t="s">
        <v>1608</v>
      </c>
      <c r="H139" s="140">
        <v>1</v>
      </c>
      <c r="I139" s="141"/>
      <c r="J139" s="142">
        <f>ROUND(I139*H139,2)</f>
        <v>0</v>
      </c>
      <c r="K139" s="138" t="s">
        <v>1</v>
      </c>
      <c r="L139" s="32"/>
      <c r="M139" s="143" t="s">
        <v>1</v>
      </c>
      <c r="N139" s="144" t="s">
        <v>41</v>
      </c>
      <c r="P139" s="145">
        <f>O139*H139</f>
        <v>0</v>
      </c>
      <c r="Q139" s="145">
        <v>0</v>
      </c>
      <c r="R139" s="145">
        <f>Q139*H139</f>
        <v>0</v>
      </c>
      <c r="S139" s="145">
        <v>0</v>
      </c>
      <c r="T139" s="146">
        <f>S139*H139</f>
        <v>0</v>
      </c>
      <c r="AR139" s="147" t="s">
        <v>200</v>
      </c>
      <c r="AT139" s="147" t="s">
        <v>195</v>
      </c>
      <c r="AU139" s="147" t="s">
        <v>83</v>
      </c>
      <c r="AY139" s="17" t="s">
        <v>191</v>
      </c>
      <c r="BE139" s="148">
        <f>IF(N139="základní",J139,0)</f>
        <v>0</v>
      </c>
      <c r="BF139" s="148">
        <f>IF(N139="snížená",J139,0)</f>
        <v>0</v>
      </c>
      <c r="BG139" s="148">
        <f>IF(N139="zákl. přenesená",J139,0)</f>
        <v>0</v>
      </c>
      <c r="BH139" s="148">
        <f>IF(N139="sníž. přenesená",J139,0)</f>
        <v>0</v>
      </c>
      <c r="BI139" s="148">
        <f>IF(N139="nulová",J139,0)</f>
        <v>0</v>
      </c>
      <c r="BJ139" s="17" t="s">
        <v>83</v>
      </c>
      <c r="BK139" s="148">
        <f>ROUND(I139*H139,2)</f>
        <v>0</v>
      </c>
      <c r="BL139" s="17" t="s">
        <v>200</v>
      </c>
      <c r="BM139" s="147" t="s">
        <v>362</v>
      </c>
    </row>
    <row r="140" spans="2:65" s="1" customFormat="1" ht="24" customHeight="1">
      <c r="B140" s="32"/>
      <c r="C140" s="136" t="s">
        <v>193</v>
      </c>
      <c r="D140" s="136" t="s">
        <v>195</v>
      </c>
      <c r="E140" s="137" t="s">
        <v>3112</v>
      </c>
      <c r="F140" s="138" t="s">
        <v>3113</v>
      </c>
      <c r="G140" s="139" t="s">
        <v>1608</v>
      </c>
      <c r="H140" s="140">
        <v>2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41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200</v>
      </c>
      <c r="AT140" s="147" t="s">
        <v>195</v>
      </c>
      <c r="AU140" s="147" t="s">
        <v>83</v>
      </c>
      <c r="AY140" s="17" t="s">
        <v>191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83</v>
      </c>
      <c r="BK140" s="148">
        <f>ROUND(I140*H140,2)</f>
        <v>0</v>
      </c>
      <c r="BL140" s="17" t="s">
        <v>200</v>
      </c>
      <c r="BM140" s="147" t="s">
        <v>375</v>
      </c>
    </row>
    <row r="141" spans="2:65" s="1" customFormat="1" ht="24" customHeight="1">
      <c r="B141" s="32"/>
      <c r="C141" s="136" t="s">
        <v>294</v>
      </c>
      <c r="D141" s="136" t="s">
        <v>195</v>
      </c>
      <c r="E141" s="137" t="s">
        <v>3114</v>
      </c>
      <c r="F141" s="138" t="s">
        <v>3115</v>
      </c>
      <c r="G141" s="139" t="s">
        <v>1608</v>
      </c>
      <c r="H141" s="140">
        <v>1</v>
      </c>
      <c r="I141" s="141"/>
      <c r="J141" s="142">
        <f>ROUND(I141*H141,2)</f>
        <v>0</v>
      </c>
      <c r="K141" s="138" t="s">
        <v>1</v>
      </c>
      <c r="L141" s="32"/>
      <c r="M141" s="143" t="s">
        <v>1</v>
      </c>
      <c r="N141" s="144" t="s">
        <v>41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200</v>
      </c>
      <c r="AT141" s="147" t="s">
        <v>195</v>
      </c>
      <c r="AU141" s="147" t="s">
        <v>83</v>
      </c>
      <c r="AY141" s="17" t="s">
        <v>191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83</v>
      </c>
      <c r="BK141" s="148">
        <f>ROUND(I141*H141,2)</f>
        <v>0</v>
      </c>
      <c r="BL141" s="17" t="s">
        <v>200</v>
      </c>
      <c r="BM141" s="147" t="s">
        <v>387</v>
      </c>
    </row>
    <row r="142" spans="2:65" s="1" customFormat="1" ht="24" customHeight="1">
      <c r="B142" s="32"/>
      <c r="C142" s="136" t="s">
        <v>302</v>
      </c>
      <c r="D142" s="136" t="s">
        <v>195</v>
      </c>
      <c r="E142" s="137" t="s">
        <v>3116</v>
      </c>
      <c r="F142" s="138" t="s">
        <v>3115</v>
      </c>
      <c r="G142" s="139" t="s">
        <v>1608</v>
      </c>
      <c r="H142" s="140">
        <v>1</v>
      </c>
      <c r="I142" s="141"/>
      <c r="J142" s="142">
        <f>ROUND(I142*H142,2)</f>
        <v>0</v>
      </c>
      <c r="K142" s="138" t="s">
        <v>1</v>
      </c>
      <c r="L142" s="32"/>
      <c r="M142" s="143" t="s">
        <v>1</v>
      </c>
      <c r="N142" s="144" t="s">
        <v>41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200</v>
      </c>
      <c r="AT142" s="147" t="s">
        <v>195</v>
      </c>
      <c r="AU142" s="147" t="s">
        <v>83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200</v>
      </c>
      <c r="BM142" s="147" t="s">
        <v>400</v>
      </c>
    </row>
    <row r="143" spans="2:65" s="1" customFormat="1" ht="26.45" customHeight="1">
      <c r="B143" s="32"/>
      <c r="C143" s="136" t="s">
        <v>224</v>
      </c>
      <c r="D143" s="136" t="s">
        <v>195</v>
      </c>
      <c r="E143" s="137" t="s">
        <v>3117</v>
      </c>
      <c r="F143" s="138" t="s">
        <v>3118</v>
      </c>
      <c r="G143" s="139" t="s">
        <v>1608</v>
      </c>
      <c r="H143" s="140">
        <v>1</v>
      </c>
      <c r="I143" s="141"/>
      <c r="J143" s="142">
        <f>ROUND(I143*H143,2)</f>
        <v>0</v>
      </c>
      <c r="K143" s="138" t="s">
        <v>1</v>
      </c>
      <c r="L143" s="32"/>
      <c r="M143" s="143" t="s">
        <v>1</v>
      </c>
      <c r="N143" s="144" t="s">
        <v>41</v>
      </c>
      <c r="P143" s="145">
        <f>O143*H143</f>
        <v>0</v>
      </c>
      <c r="Q143" s="145">
        <v>0</v>
      </c>
      <c r="R143" s="145">
        <f>Q143*H143</f>
        <v>0</v>
      </c>
      <c r="S143" s="145">
        <v>0</v>
      </c>
      <c r="T143" s="146">
        <f>S143*H143</f>
        <v>0</v>
      </c>
      <c r="AR143" s="147" t="s">
        <v>200</v>
      </c>
      <c r="AT143" s="147" t="s">
        <v>195</v>
      </c>
      <c r="AU143" s="147" t="s">
        <v>83</v>
      </c>
      <c r="AY143" s="17" t="s">
        <v>191</v>
      </c>
      <c r="BE143" s="148">
        <f>IF(N143="základní",J143,0)</f>
        <v>0</v>
      </c>
      <c r="BF143" s="148">
        <f>IF(N143="snížená",J143,0)</f>
        <v>0</v>
      </c>
      <c r="BG143" s="148">
        <f>IF(N143="zákl. přenesená",J143,0)</f>
        <v>0</v>
      </c>
      <c r="BH143" s="148">
        <f>IF(N143="sníž. přenesená",J143,0)</f>
        <v>0</v>
      </c>
      <c r="BI143" s="148">
        <f>IF(N143="nulová",J143,0)</f>
        <v>0</v>
      </c>
      <c r="BJ143" s="17" t="s">
        <v>83</v>
      </c>
      <c r="BK143" s="148">
        <f>ROUND(I143*H143,2)</f>
        <v>0</v>
      </c>
      <c r="BL143" s="17" t="s">
        <v>200</v>
      </c>
      <c r="BM143" s="147" t="s">
        <v>414</v>
      </c>
    </row>
    <row r="144" spans="2:65" s="1" customFormat="1" ht="26.45" customHeight="1">
      <c r="B144" s="32"/>
      <c r="C144" s="136" t="s">
        <v>266</v>
      </c>
      <c r="D144" s="136" t="s">
        <v>195</v>
      </c>
      <c r="E144" s="137" t="s">
        <v>3119</v>
      </c>
      <c r="F144" s="138" t="s">
        <v>3120</v>
      </c>
      <c r="G144" s="139" t="s">
        <v>1608</v>
      </c>
      <c r="H144" s="140">
        <v>1</v>
      </c>
      <c r="I144" s="141"/>
      <c r="J144" s="142">
        <f>ROUND(I144*H144,2)</f>
        <v>0</v>
      </c>
      <c r="K144" s="138" t="s">
        <v>1</v>
      </c>
      <c r="L144" s="32"/>
      <c r="M144" s="143" t="s">
        <v>1</v>
      </c>
      <c r="N144" s="144" t="s">
        <v>41</v>
      </c>
      <c r="P144" s="145">
        <f>O144*H144</f>
        <v>0</v>
      </c>
      <c r="Q144" s="145">
        <v>0</v>
      </c>
      <c r="R144" s="145">
        <f>Q144*H144</f>
        <v>0</v>
      </c>
      <c r="S144" s="145">
        <v>0</v>
      </c>
      <c r="T144" s="146">
        <f>S144*H144</f>
        <v>0</v>
      </c>
      <c r="AR144" s="147" t="s">
        <v>200</v>
      </c>
      <c r="AT144" s="147" t="s">
        <v>195</v>
      </c>
      <c r="AU144" s="147" t="s">
        <v>83</v>
      </c>
      <c r="AY144" s="17" t="s">
        <v>191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83</v>
      </c>
      <c r="BK144" s="148">
        <f>ROUND(I144*H144,2)</f>
        <v>0</v>
      </c>
      <c r="BL144" s="17" t="s">
        <v>200</v>
      </c>
      <c r="BM144" s="147" t="s">
        <v>426</v>
      </c>
    </row>
    <row r="145" spans="2:65" s="1" customFormat="1" ht="40.9" customHeight="1">
      <c r="B145" s="32"/>
      <c r="C145" s="136" t="s">
        <v>285</v>
      </c>
      <c r="D145" s="136" t="s">
        <v>195</v>
      </c>
      <c r="E145" s="137" t="s">
        <v>3121</v>
      </c>
      <c r="F145" s="138" t="s">
        <v>3122</v>
      </c>
      <c r="G145" s="139" t="s">
        <v>1608</v>
      </c>
      <c r="H145" s="140">
        <v>2</v>
      </c>
      <c r="I145" s="141"/>
      <c r="J145" s="142">
        <f>ROUND(I145*H145,2)</f>
        <v>0</v>
      </c>
      <c r="K145" s="138" t="s">
        <v>1</v>
      </c>
      <c r="L145" s="32"/>
      <c r="M145" s="143" t="s">
        <v>1</v>
      </c>
      <c r="N145" s="144" t="s">
        <v>41</v>
      </c>
      <c r="P145" s="145">
        <f>O145*H145</f>
        <v>0</v>
      </c>
      <c r="Q145" s="145">
        <v>0</v>
      </c>
      <c r="R145" s="145">
        <f>Q145*H145</f>
        <v>0</v>
      </c>
      <c r="S145" s="145">
        <v>0</v>
      </c>
      <c r="T145" s="146">
        <f>S145*H145</f>
        <v>0</v>
      </c>
      <c r="AR145" s="147" t="s">
        <v>200</v>
      </c>
      <c r="AT145" s="147" t="s">
        <v>195</v>
      </c>
      <c r="AU145" s="147" t="s">
        <v>83</v>
      </c>
      <c r="AY145" s="17" t="s">
        <v>191</v>
      </c>
      <c r="BE145" s="148">
        <f>IF(N145="základní",J145,0)</f>
        <v>0</v>
      </c>
      <c r="BF145" s="148">
        <f>IF(N145="snížená",J145,0)</f>
        <v>0</v>
      </c>
      <c r="BG145" s="148">
        <f>IF(N145="zákl. přenesená",J145,0)</f>
        <v>0</v>
      </c>
      <c r="BH145" s="148">
        <f>IF(N145="sníž. přenesená",J145,0)</f>
        <v>0</v>
      </c>
      <c r="BI145" s="148">
        <f>IF(N145="nulová",J145,0)</f>
        <v>0</v>
      </c>
      <c r="BJ145" s="17" t="s">
        <v>83</v>
      </c>
      <c r="BK145" s="148">
        <f>ROUND(I145*H145,2)</f>
        <v>0</v>
      </c>
      <c r="BL145" s="17" t="s">
        <v>200</v>
      </c>
      <c r="BM145" s="147" t="s">
        <v>439</v>
      </c>
    </row>
    <row r="146" spans="2:65" s="1" customFormat="1" ht="36" customHeight="1">
      <c r="B146" s="32"/>
      <c r="C146" s="136" t="s">
        <v>329</v>
      </c>
      <c r="D146" s="136" t="s">
        <v>195</v>
      </c>
      <c r="E146" s="137" t="s">
        <v>3123</v>
      </c>
      <c r="F146" s="138" t="s">
        <v>3124</v>
      </c>
      <c r="G146" s="139" t="s">
        <v>1608</v>
      </c>
      <c r="H146" s="140">
        <v>1</v>
      </c>
      <c r="I146" s="141"/>
      <c r="J146" s="142">
        <f>ROUND(I146*H146,2)</f>
        <v>0</v>
      </c>
      <c r="K146" s="138" t="s">
        <v>1</v>
      </c>
      <c r="L146" s="32"/>
      <c r="M146" s="143" t="s">
        <v>1</v>
      </c>
      <c r="N146" s="144" t="s">
        <v>41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200</v>
      </c>
      <c r="AT146" s="147" t="s">
        <v>195</v>
      </c>
      <c r="AU146" s="147" t="s">
        <v>83</v>
      </c>
      <c r="AY146" s="17" t="s">
        <v>191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83</v>
      </c>
      <c r="BK146" s="148">
        <f>ROUND(I146*H146,2)</f>
        <v>0</v>
      </c>
      <c r="BL146" s="17" t="s">
        <v>200</v>
      </c>
      <c r="BM146" s="147" t="s">
        <v>451</v>
      </c>
    </row>
    <row r="147" spans="2:65" s="11" customFormat="1" ht="25.9" customHeight="1">
      <c r="B147" s="124"/>
      <c r="D147" s="125" t="s">
        <v>75</v>
      </c>
      <c r="E147" s="126" t="s">
        <v>3125</v>
      </c>
      <c r="F147" s="126" t="s">
        <v>3126</v>
      </c>
      <c r="I147" s="127"/>
      <c r="J147" s="128">
        <f>BK147</f>
        <v>0</v>
      </c>
      <c r="L147" s="124"/>
      <c r="M147" s="129"/>
      <c r="P147" s="130">
        <f>SUM(P148:P150)</f>
        <v>0</v>
      </c>
      <c r="R147" s="130">
        <f>SUM(R148:R150)</f>
        <v>0</v>
      </c>
      <c r="T147" s="131">
        <f>SUM(T148:T150)</f>
        <v>0</v>
      </c>
      <c r="AR147" s="125" t="s">
        <v>83</v>
      </c>
      <c r="AT147" s="132" t="s">
        <v>75</v>
      </c>
      <c r="AU147" s="132" t="s">
        <v>76</v>
      </c>
      <c r="AY147" s="125" t="s">
        <v>191</v>
      </c>
      <c r="BK147" s="133">
        <f>SUM(BK148:BK150)</f>
        <v>0</v>
      </c>
    </row>
    <row r="148" spans="2:65" s="1" customFormat="1" ht="26.45" customHeight="1">
      <c r="B148" s="32"/>
      <c r="C148" s="136" t="s">
        <v>336</v>
      </c>
      <c r="D148" s="136" t="s">
        <v>195</v>
      </c>
      <c r="E148" s="137" t="s">
        <v>3127</v>
      </c>
      <c r="F148" s="138" t="s">
        <v>3089</v>
      </c>
      <c r="G148" s="139" t="s">
        <v>1608</v>
      </c>
      <c r="H148" s="140">
        <v>1</v>
      </c>
      <c r="I148" s="141"/>
      <c r="J148" s="142">
        <f>ROUND(I148*H148,2)</f>
        <v>0</v>
      </c>
      <c r="K148" s="138" t="s">
        <v>1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200</v>
      </c>
      <c r="AT148" s="147" t="s">
        <v>195</v>
      </c>
      <c r="AU148" s="147" t="s">
        <v>83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200</v>
      </c>
      <c r="BM148" s="147" t="s">
        <v>465</v>
      </c>
    </row>
    <row r="149" spans="2:65" s="1" customFormat="1" ht="26.45" customHeight="1">
      <c r="B149" s="32"/>
      <c r="C149" s="136" t="s">
        <v>7</v>
      </c>
      <c r="D149" s="136" t="s">
        <v>195</v>
      </c>
      <c r="E149" s="137" t="s">
        <v>3128</v>
      </c>
      <c r="F149" s="138" t="s">
        <v>3129</v>
      </c>
      <c r="G149" s="139" t="s">
        <v>1608</v>
      </c>
      <c r="H149" s="140">
        <v>1</v>
      </c>
      <c r="I149" s="141"/>
      <c r="J149" s="142">
        <f>ROUND(I149*H149,2)</f>
        <v>0</v>
      </c>
      <c r="K149" s="138" t="s">
        <v>1</v>
      </c>
      <c r="L149" s="32"/>
      <c r="M149" s="143" t="s">
        <v>1</v>
      </c>
      <c r="N149" s="144" t="s">
        <v>41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200</v>
      </c>
      <c r="AT149" s="147" t="s">
        <v>195</v>
      </c>
      <c r="AU149" s="147" t="s">
        <v>83</v>
      </c>
      <c r="AY149" s="17" t="s">
        <v>191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83</v>
      </c>
      <c r="BK149" s="148">
        <f>ROUND(I149*H149,2)</f>
        <v>0</v>
      </c>
      <c r="BL149" s="17" t="s">
        <v>200</v>
      </c>
      <c r="BM149" s="147" t="s">
        <v>479</v>
      </c>
    </row>
    <row r="150" spans="2:65" s="1" customFormat="1" ht="40.9" customHeight="1">
      <c r="B150" s="32"/>
      <c r="C150" s="136" t="s">
        <v>350</v>
      </c>
      <c r="D150" s="136" t="s">
        <v>195</v>
      </c>
      <c r="E150" s="137" t="s">
        <v>3130</v>
      </c>
      <c r="F150" s="138" t="s">
        <v>3122</v>
      </c>
      <c r="G150" s="139" t="s">
        <v>1608</v>
      </c>
      <c r="H150" s="140">
        <v>1</v>
      </c>
      <c r="I150" s="141"/>
      <c r="J150" s="142">
        <f>ROUND(I150*H150,2)</f>
        <v>0</v>
      </c>
      <c r="K150" s="138" t="s">
        <v>1</v>
      </c>
      <c r="L150" s="32"/>
      <c r="M150" s="143" t="s">
        <v>1</v>
      </c>
      <c r="N150" s="144" t="s">
        <v>41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200</v>
      </c>
      <c r="AT150" s="147" t="s">
        <v>195</v>
      </c>
      <c r="AU150" s="147" t="s">
        <v>83</v>
      </c>
      <c r="AY150" s="17" t="s">
        <v>191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83</v>
      </c>
      <c r="BK150" s="148">
        <f>ROUND(I150*H150,2)</f>
        <v>0</v>
      </c>
      <c r="BL150" s="17" t="s">
        <v>200</v>
      </c>
      <c r="BM150" s="147" t="s">
        <v>508</v>
      </c>
    </row>
    <row r="151" spans="2:65" s="11" customFormat="1" ht="25.9" customHeight="1">
      <c r="B151" s="124"/>
      <c r="D151" s="125" t="s">
        <v>75</v>
      </c>
      <c r="E151" s="126" t="s">
        <v>3131</v>
      </c>
      <c r="F151" s="126" t="s">
        <v>3132</v>
      </c>
      <c r="I151" s="127"/>
      <c r="J151" s="128">
        <f>BK151</f>
        <v>0</v>
      </c>
      <c r="L151" s="124"/>
      <c r="M151" s="129"/>
      <c r="P151" s="130">
        <f>SUM(P152:P163)</f>
        <v>0</v>
      </c>
      <c r="R151" s="130">
        <f>SUM(R152:R163)</f>
        <v>0</v>
      </c>
      <c r="T151" s="131">
        <f>SUM(T152:T163)</f>
        <v>0</v>
      </c>
      <c r="AR151" s="125" t="s">
        <v>83</v>
      </c>
      <c r="AT151" s="132" t="s">
        <v>75</v>
      </c>
      <c r="AU151" s="132" t="s">
        <v>76</v>
      </c>
      <c r="AY151" s="125" t="s">
        <v>191</v>
      </c>
      <c r="BK151" s="133">
        <f>SUM(BK152:BK163)</f>
        <v>0</v>
      </c>
    </row>
    <row r="152" spans="2:65" s="1" customFormat="1" ht="40.9" customHeight="1">
      <c r="B152" s="32"/>
      <c r="C152" s="136" t="s">
        <v>356</v>
      </c>
      <c r="D152" s="136" t="s">
        <v>195</v>
      </c>
      <c r="E152" s="137" t="s">
        <v>3133</v>
      </c>
      <c r="F152" s="138" t="s">
        <v>3134</v>
      </c>
      <c r="G152" s="139" t="s">
        <v>1608</v>
      </c>
      <c r="H152" s="140">
        <v>1</v>
      </c>
      <c r="I152" s="141"/>
      <c r="J152" s="142">
        <f>ROUND(I152*H152,2)</f>
        <v>0</v>
      </c>
      <c r="K152" s="138" t="s">
        <v>1</v>
      </c>
      <c r="L152" s="32"/>
      <c r="M152" s="143" t="s">
        <v>1</v>
      </c>
      <c r="N152" s="144" t="s">
        <v>41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200</v>
      </c>
      <c r="AT152" s="147" t="s">
        <v>195</v>
      </c>
      <c r="AU152" s="147" t="s">
        <v>83</v>
      </c>
      <c r="AY152" s="17" t="s">
        <v>191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83</v>
      </c>
      <c r="BK152" s="148">
        <f>ROUND(I152*H152,2)</f>
        <v>0</v>
      </c>
      <c r="BL152" s="17" t="s">
        <v>200</v>
      </c>
      <c r="BM152" s="147" t="s">
        <v>523</v>
      </c>
    </row>
    <row r="153" spans="2:65" s="1" customFormat="1" ht="16.5" customHeight="1">
      <c r="B153" s="32"/>
      <c r="C153" s="136" t="s">
        <v>362</v>
      </c>
      <c r="D153" s="136" t="s">
        <v>195</v>
      </c>
      <c r="E153" s="137" t="s">
        <v>3135</v>
      </c>
      <c r="F153" s="138" t="s">
        <v>3136</v>
      </c>
      <c r="G153" s="139" t="s">
        <v>1608</v>
      </c>
      <c r="H153" s="140">
        <v>1</v>
      </c>
      <c r="I153" s="141"/>
      <c r="J153" s="142">
        <f>ROUND(I153*H153,2)</f>
        <v>0</v>
      </c>
      <c r="K153" s="138" t="s">
        <v>1</v>
      </c>
      <c r="L153" s="32"/>
      <c r="M153" s="143" t="s">
        <v>1</v>
      </c>
      <c r="N153" s="144" t="s">
        <v>41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200</v>
      </c>
      <c r="AT153" s="147" t="s">
        <v>195</v>
      </c>
      <c r="AU153" s="147" t="s">
        <v>83</v>
      </c>
      <c r="AY153" s="17" t="s">
        <v>191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83</v>
      </c>
      <c r="BK153" s="148">
        <f>ROUND(I153*H153,2)</f>
        <v>0</v>
      </c>
      <c r="BL153" s="17" t="s">
        <v>200</v>
      </c>
      <c r="BM153" s="147" t="s">
        <v>540</v>
      </c>
    </row>
    <row r="154" spans="2:65" s="1" customFormat="1" ht="16.5" customHeight="1">
      <c r="B154" s="32"/>
      <c r="C154" s="136" t="s">
        <v>367</v>
      </c>
      <c r="D154" s="136" t="s">
        <v>195</v>
      </c>
      <c r="E154" s="137" t="s">
        <v>3137</v>
      </c>
      <c r="F154" s="138" t="s">
        <v>3138</v>
      </c>
      <c r="G154" s="139" t="s">
        <v>1608</v>
      </c>
      <c r="H154" s="140">
        <v>1</v>
      </c>
      <c r="I154" s="141"/>
      <c r="J154" s="142">
        <f>ROUND(I154*H154,2)</f>
        <v>0</v>
      </c>
      <c r="K154" s="138" t="s">
        <v>1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200</v>
      </c>
      <c r="AT154" s="147" t="s">
        <v>195</v>
      </c>
      <c r="AU154" s="147" t="s">
        <v>83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200</v>
      </c>
      <c r="BM154" s="147" t="s">
        <v>554</v>
      </c>
    </row>
    <row r="155" spans="2:65" s="1" customFormat="1" ht="16.5" customHeight="1">
      <c r="B155" s="32"/>
      <c r="C155" s="136" t="s">
        <v>375</v>
      </c>
      <c r="D155" s="136" t="s">
        <v>195</v>
      </c>
      <c r="E155" s="137" t="s">
        <v>3139</v>
      </c>
      <c r="F155" s="138" t="s">
        <v>3140</v>
      </c>
      <c r="G155" s="139" t="s">
        <v>1608</v>
      </c>
      <c r="H155" s="140">
        <v>4</v>
      </c>
      <c r="I155" s="141"/>
      <c r="J155" s="142">
        <f>ROUND(I155*H155,2)</f>
        <v>0</v>
      </c>
      <c r="K155" s="138" t="s">
        <v>1</v>
      </c>
      <c r="L155" s="32"/>
      <c r="M155" s="143" t="s">
        <v>1</v>
      </c>
      <c r="N155" s="144" t="s">
        <v>41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200</v>
      </c>
      <c r="AT155" s="147" t="s">
        <v>195</v>
      </c>
      <c r="AU155" s="147" t="s">
        <v>83</v>
      </c>
      <c r="AY155" s="17" t="s">
        <v>191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83</v>
      </c>
      <c r="BK155" s="148">
        <f>ROUND(I155*H155,2)</f>
        <v>0</v>
      </c>
      <c r="BL155" s="17" t="s">
        <v>200</v>
      </c>
      <c r="BM155" s="147" t="s">
        <v>568</v>
      </c>
    </row>
    <row r="156" spans="2:65" s="1" customFormat="1" ht="24" customHeight="1">
      <c r="B156" s="32"/>
      <c r="C156" s="136" t="s">
        <v>382</v>
      </c>
      <c r="D156" s="136" t="s">
        <v>195</v>
      </c>
      <c r="E156" s="137" t="s">
        <v>3141</v>
      </c>
      <c r="F156" s="138" t="s">
        <v>3142</v>
      </c>
      <c r="G156" s="139" t="s">
        <v>1608</v>
      </c>
      <c r="H156" s="140">
        <v>2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41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200</v>
      </c>
      <c r="AT156" s="147" t="s">
        <v>195</v>
      </c>
      <c r="AU156" s="147" t="s">
        <v>83</v>
      </c>
      <c r="AY156" s="17" t="s">
        <v>191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83</v>
      </c>
      <c r="BK156" s="148">
        <f>ROUND(I156*H156,2)</f>
        <v>0</v>
      </c>
      <c r="BL156" s="17" t="s">
        <v>200</v>
      </c>
      <c r="BM156" s="147" t="s">
        <v>581</v>
      </c>
    </row>
    <row r="157" spans="2:65" s="1" customFormat="1" ht="16.5" customHeight="1">
      <c r="B157" s="32"/>
      <c r="C157" s="136" t="s">
        <v>387</v>
      </c>
      <c r="D157" s="136" t="s">
        <v>195</v>
      </c>
      <c r="E157" s="137" t="s">
        <v>3143</v>
      </c>
      <c r="F157" s="138" t="s">
        <v>3144</v>
      </c>
      <c r="G157" s="139" t="s">
        <v>1608</v>
      </c>
      <c r="H157" s="140">
        <v>3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41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200</v>
      </c>
      <c r="AT157" s="147" t="s">
        <v>195</v>
      </c>
      <c r="AU157" s="147" t="s">
        <v>83</v>
      </c>
      <c r="AY157" s="17" t="s">
        <v>191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83</v>
      </c>
      <c r="BK157" s="148">
        <f>ROUND(I157*H157,2)</f>
        <v>0</v>
      </c>
      <c r="BL157" s="17" t="s">
        <v>200</v>
      </c>
      <c r="BM157" s="147" t="s">
        <v>591</v>
      </c>
    </row>
    <row r="158" spans="2:65" s="1" customFormat="1" ht="16.5" customHeight="1">
      <c r="B158" s="32"/>
      <c r="C158" s="136" t="s">
        <v>394</v>
      </c>
      <c r="D158" s="136" t="s">
        <v>195</v>
      </c>
      <c r="E158" s="137" t="s">
        <v>3145</v>
      </c>
      <c r="F158" s="138" t="s">
        <v>3146</v>
      </c>
      <c r="G158" s="139" t="s">
        <v>1608</v>
      </c>
      <c r="H158" s="140">
        <v>3</v>
      </c>
      <c r="I158" s="141"/>
      <c r="J158" s="142">
        <f>ROUND(I158*H158,2)</f>
        <v>0</v>
      </c>
      <c r="K158" s="138" t="s">
        <v>1</v>
      </c>
      <c r="L158" s="32"/>
      <c r="M158" s="143" t="s">
        <v>1</v>
      </c>
      <c r="N158" s="144" t="s">
        <v>41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200</v>
      </c>
      <c r="AT158" s="147" t="s">
        <v>195</v>
      </c>
      <c r="AU158" s="147" t="s">
        <v>83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200</v>
      </c>
      <c r="BM158" s="147" t="s">
        <v>602</v>
      </c>
    </row>
    <row r="159" spans="2:65" s="1" customFormat="1" ht="16.5" customHeight="1">
      <c r="B159" s="32"/>
      <c r="C159" s="136" t="s">
        <v>400</v>
      </c>
      <c r="D159" s="136" t="s">
        <v>195</v>
      </c>
      <c r="E159" s="137" t="s">
        <v>3147</v>
      </c>
      <c r="F159" s="138" t="s">
        <v>3148</v>
      </c>
      <c r="G159" s="139" t="s">
        <v>1608</v>
      </c>
      <c r="H159" s="140">
        <v>1</v>
      </c>
      <c r="I159" s="141"/>
      <c r="J159" s="142">
        <f>ROUND(I159*H159,2)</f>
        <v>0</v>
      </c>
      <c r="K159" s="138" t="s">
        <v>1</v>
      </c>
      <c r="L159" s="32"/>
      <c r="M159" s="143" t="s">
        <v>1</v>
      </c>
      <c r="N159" s="144" t="s">
        <v>41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200</v>
      </c>
      <c r="AT159" s="147" t="s">
        <v>195</v>
      </c>
      <c r="AU159" s="147" t="s">
        <v>83</v>
      </c>
      <c r="AY159" s="17" t="s">
        <v>191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83</v>
      </c>
      <c r="BK159" s="148">
        <f>ROUND(I159*H159,2)</f>
        <v>0</v>
      </c>
      <c r="BL159" s="17" t="s">
        <v>200</v>
      </c>
      <c r="BM159" s="147" t="s">
        <v>612</v>
      </c>
    </row>
    <row r="160" spans="2:65" s="1" customFormat="1" ht="26.45" customHeight="1">
      <c r="B160" s="32"/>
      <c r="C160" s="136" t="s">
        <v>407</v>
      </c>
      <c r="D160" s="136" t="s">
        <v>195</v>
      </c>
      <c r="E160" s="137" t="s">
        <v>3149</v>
      </c>
      <c r="F160" s="138" t="s">
        <v>3150</v>
      </c>
      <c r="G160" s="139" t="s">
        <v>1608</v>
      </c>
      <c r="H160" s="140">
        <v>1</v>
      </c>
      <c r="I160" s="141"/>
      <c r="J160" s="142">
        <f>ROUND(I160*H160,2)</f>
        <v>0</v>
      </c>
      <c r="K160" s="138" t="s">
        <v>1</v>
      </c>
      <c r="L160" s="32"/>
      <c r="M160" s="143" t="s">
        <v>1</v>
      </c>
      <c r="N160" s="144" t="s">
        <v>41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200</v>
      </c>
      <c r="AT160" s="147" t="s">
        <v>195</v>
      </c>
      <c r="AU160" s="147" t="s">
        <v>83</v>
      </c>
      <c r="AY160" s="17" t="s">
        <v>191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83</v>
      </c>
      <c r="BK160" s="148">
        <f>ROUND(I160*H160,2)</f>
        <v>0</v>
      </c>
      <c r="BL160" s="17" t="s">
        <v>200</v>
      </c>
      <c r="BM160" s="147" t="s">
        <v>566</v>
      </c>
    </row>
    <row r="161" spans="2:65" s="1" customFormat="1" ht="16.5" customHeight="1">
      <c r="B161" s="32"/>
      <c r="C161" s="136" t="s">
        <v>414</v>
      </c>
      <c r="D161" s="136" t="s">
        <v>195</v>
      </c>
      <c r="E161" s="137" t="s">
        <v>3151</v>
      </c>
      <c r="F161" s="138" t="s">
        <v>3152</v>
      </c>
      <c r="G161" s="139" t="s">
        <v>1608</v>
      </c>
      <c r="H161" s="140">
        <v>1</v>
      </c>
      <c r="I161" s="141"/>
      <c r="J161" s="142">
        <f>ROUND(I161*H161,2)</f>
        <v>0</v>
      </c>
      <c r="K161" s="138" t="s">
        <v>1</v>
      </c>
      <c r="L161" s="32"/>
      <c r="M161" s="143" t="s">
        <v>1</v>
      </c>
      <c r="N161" s="144" t="s">
        <v>41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200</v>
      </c>
      <c r="AT161" s="147" t="s">
        <v>195</v>
      </c>
      <c r="AU161" s="147" t="s">
        <v>83</v>
      </c>
      <c r="AY161" s="17" t="s">
        <v>191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83</v>
      </c>
      <c r="BK161" s="148">
        <f>ROUND(I161*H161,2)</f>
        <v>0</v>
      </c>
      <c r="BL161" s="17" t="s">
        <v>200</v>
      </c>
      <c r="BM161" s="147" t="s">
        <v>655</v>
      </c>
    </row>
    <row r="162" spans="2:65" s="1" customFormat="1" ht="48" customHeight="1">
      <c r="B162" s="32"/>
      <c r="C162" s="136" t="s">
        <v>420</v>
      </c>
      <c r="D162" s="136" t="s">
        <v>195</v>
      </c>
      <c r="E162" s="137" t="s">
        <v>3153</v>
      </c>
      <c r="F162" s="138" t="s">
        <v>3154</v>
      </c>
      <c r="G162" s="139" t="s">
        <v>1608</v>
      </c>
      <c r="H162" s="140">
        <v>1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41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200</v>
      </c>
      <c r="AT162" s="147" t="s">
        <v>195</v>
      </c>
      <c r="AU162" s="147" t="s">
        <v>83</v>
      </c>
      <c r="AY162" s="17" t="s">
        <v>191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83</v>
      </c>
      <c r="BK162" s="148">
        <f>ROUND(I162*H162,2)</f>
        <v>0</v>
      </c>
      <c r="BL162" s="17" t="s">
        <v>200</v>
      </c>
      <c r="BM162" s="147" t="s">
        <v>666</v>
      </c>
    </row>
    <row r="163" spans="2:65" s="1" customFormat="1" ht="24" customHeight="1">
      <c r="B163" s="32"/>
      <c r="C163" s="136" t="s">
        <v>426</v>
      </c>
      <c r="D163" s="136" t="s">
        <v>195</v>
      </c>
      <c r="E163" s="137" t="s">
        <v>3155</v>
      </c>
      <c r="F163" s="138" t="s">
        <v>3156</v>
      </c>
      <c r="G163" s="139" t="s">
        <v>1608</v>
      </c>
      <c r="H163" s="140">
        <v>1</v>
      </c>
      <c r="I163" s="141"/>
      <c r="J163" s="142">
        <f>ROUND(I163*H163,2)</f>
        <v>0</v>
      </c>
      <c r="K163" s="138" t="s">
        <v>1</v>
      </c>
      <c r="L163" s="32"/>
      <c r="M163" s="143" t="s">
        <v>1</v>
      </c>
      <c r="N163" s="144" t="s">
        <v>41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200</v>
      </c>
      <c r="AT163" s="147" t="s">
        <v>195</v>
      </c>
      <c r="AU163" s="147" t="s">
        <v>83</v>
      </c>
      <c r="AY163" s="17" t="s">
        <v>191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83</v>
      </c>
      <c r="BK163" s="148">
        <f>ROUND(I163*H163,2)</f>
        <v>0</v>
      </c>
      <c r="BL163" s="17" t="s">
        <v>200</v>
      </c>
      <c r="BM163" s="147" t="s">
        <v>710</v>
      </c>
    </row>
    <row r="164" spans="2:65" s="11" customFormat="1" ht="25.9" customHeight="1">
      <c r="B164" s="124"/>
      <c r="D164" s="125" t="s">
        <v>75</v>
      </c>
      <c r="E164" s="126" t="s">
        <v>3157</v>
      </c>
      <c r="F164" s="126" t="s">
        <v>3158</v>
      </c>
      <c r="I164" s="127"/>
      <c r="J164" s="128">
        <f>BK164</f>
        <v>0</v>
      </c>
      <c r="L164" s="124"/>
      <c r="M164" s="129"/>
      <c r="P164" s="130">
        <f>P165</f>
        <v>0</v>
      </c>
      <c r="R164" s="130">
        <f>R165</f>
        <v>0</v>
      </c>
      <c r="T164" s="131">
        <f>T165</f>
        <v>0</v>
      </c>
      <c r="AR164" s="125" t="s">
        <v>83</v>
      </c>
      <c r="AT164" s="132" t="s">
        <v>75</v>
      </c>
      <c r="AU164" s="132" t="s">
        <v>76</v>
      </c>
      <c r="AY164" s="125" t="s">
        <v>191</v>
      </c>
      <c r="BK164" s="133">
        <f>BK165</f>
        <v>0</v>
      </c>
    </row>
    <row r="165" spans="2:65" s="1" customFormat="1" ht="24" customHeight="1">
      <c r="B165" s="32"/>
      <c r="C165" s="136" t="s">
        <v>431</v>
      </c>
      <c r="D165" s="136" t="s">
        <v>195</v>
      </c>
      <c r="E165" s="137" t="s">
        <v>3159</v>
      </c>
      <c r="F165" s="138" t="s">
        <v>3160</v>
      </c>
      <c r="G165" s="139" t="s">
        <v>1608</v>
      </c>
      <c r="H165" s="140">
        <v>1</v>
      </c>
      <c r="I165" s="141"/>
      <c r="J165" s="142">
        <f>ROUND(I165*H165,2)</f>
        <v>0</v>
      </c>
      <c r="K165" s="138" t="s">
        <v>1</v>
      </c>
      <c r="L165" s="32"/>
      <c r="M165" s="143" t="s">
        <v>1</v>
      </c>
      <c r="N165" s="144" t="s">
        <v>41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200</v>
      </c>
      <c r="AT165" s="147" t="s">
        <v>195</v>
      </c>
      <c r="AU165" s="147" t="s">
        <v>83</v>
      </c>
      <c r="AY165" s="17" t="s">
        <v>191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83</v>
      </c>
      <c r="BK165" s="148">
        <f>ROUND(I165*H165,2)</f>
        <v>0</v>
      </c>
      <c r="BL165" s="17" t="s">
        <v>200</v>
      </c>
      <c r="BM165" s="147" t="s">
        <v>738</v>
      </c>
    </row>
    <row r="166" spans="2:65" s="11" customFormat="1" ht="25.9" customHeight="1">
      <c r="B166" s="124"/>
      <c r="D166" s="125" t="s">
        <v>75</v>
      </c>
      <c r="E166" s="126" t="s">
        <v>3161</v>
      </c>
      <c r="F166" s="126" t="s">
        <v>3162</v>
      </c>
      <c r="I166" s="127"/>
      <c r="J166" s="128">
        <f>BK166</f>
        <v>0</v>
      </c>
      <c r="L166" s="124"/>
      <c r="M166" s="129"/>
      <c r="P166" s="130">
        <f>SUM(P167:P185)</f>
        <v>0</v>
      </c>
      <c r="R166" s="130">
        <f>SUM(R167:R185)</f>
        <v>0</v>
      </c>
      <c r="T166" s="131">
        <f>SUM(T167:T185)</f>
        <v>0</v>
      </c>
      <c r="AR166" s="125" t="s">
        <v>83</v>
      </c>
      <c r="AT166" s="132" t="s">
        <v>75</v>
      </c>
      <c r="AU166" s="132" t="s">
        <v>76</v>
      </c>
      <c r="AY166" s="125" t="s">
        <v>191</v>
      </c>
      <c r="BK166" s="133">
        <f>SUM(BK167:BK185)</f>
        <v>0</v>
      </c>
    </row>
    <row r="167" spans="2:65" s="1" customFormat="1" ht="26.45" customHeight="1">
      <c r="B167" s="32"/>
      <c r="C167" s="136" t="s">
        <v>439</v>
      </c>
      <c r="D167" s="136" t="s">
        <v>195</v>
      </c>
      <c r="E167" s="137" t="s">
        <v>3163</v>
      </c>
      <c r="F167" s="138" t="s">
        <v>3164</v>
      </c>
      <c r="G167" s="139" t="s">
        <v>403</v>
      </c>
      <c r="H167" s="140">
        <v>50</v>
      </c>
      <c r="I167" s="141"/>
      <c r="J167" s="142">
        <f>ROUND(I167*H167,2)</f>
        <v>0</v>
      </c>
      <c r="K167" s="138" t="s">
        <v>1</v>
      </c>
      <c r="L167" s="32"/>
      <c r="M167" s="143" t="s">
        <v>1</v>
      </c>
      <c r="N167" s="144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200</v>
      </c>
      <c r="AT167" s="147" t="s">
        <v>195</v>
      </c>
      <c r="AU167" s="147" t="s">
        <v>83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200</v>
      </c>
      <c r="BM167" s="147" t="s">
        <v>755</v>
      </c>
    </row>
    <row r="168" spans="2:65" s="1" customFormat="1" ht="26.45" customHeight="1">
      <c r="B168" s="32"/>
      <c r="C168" s="136" t="s">
        <v>444</v>
      </c>
      <c r="D168" s="136" t="s">
        <v>195</v>
      </c>
      <c r="E168" s="137" t="s">
        <v>3165</v>
      </c>
      <c r="F168" s="138" t="s">
        <v>3166</v>
      </c>
      <c r="G168" s="139" t="s">
        <v>403</v>
      </c>
      <c r="H168" s="140">
        <v>50</v>
      </c>
      <c r="I168" s="141"/>
      <c r="J168" s="142">
        <f>ROUND(I168*H168,2)</f>
        <v>0</v>
      </c>
      <c r="K168" s="138" t="s">
        <v>1</v>
      </c>
      <c r="L168" s="32"/>
      <c r="M168" s="143" t="s">
        <v>1</v>
      </c>
      <c r="N168" s="144" t="s">
        <v>41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200</v>
      </c>
      <c r="AT168" s="147" t="s">
        <v>195</v>
      </c>
      <c r="AU168" s="147" t="s">
        <v>83</v>
      </c>
      <c r="AY168" s="17" t="s">
        <v>191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83</v>
      </c>
      <c r="BK168" s="148">
        <f>ROUND(I168*H168,2)</f>
        <v>0</v>
      </c>
      <c r="BL168" s="17" t="s">
        <v>200</v>
      </c>
      <c r="BM168" s="147" t="s">
        <v>774</v>
      </c>
    </row>
    <row r="169" spans="2:65" s="1" customFormat="1" ht="26.45" customHeight="1">
      <c r="B169" s="32"/>
      <c r="C169" s="136" t="s">
        <v>451</v>
      </c>
      <c r="D169" s="136" t="s">
        <v>195</v>
      </c>
      <c r="E169" s="137" t="s">
        <v>3167</v>
      </c>
      <c r="F169" s="138" t="s">
        <v>3168</v>
      </c>
      <c r="G169" s="139" t="s">
        <v>403</v>
      </c>
      <c r="H169" s="140">
        <v>16</v>
      </c>
      <c r="I169" s="141"/>
      <c r="J169" s="142">
        <f>ROUND(I169*H169,2)</f>
        <v>0</v>
      </c>
      <c r="K169" s="138" t="s">
        <v>1</v>
      </c>
      <c r="L169" s="32"/>
      <c r="M169" s="143" t="s">
        <v>1</v>
      </c>
      <c r="N169" s="144" t="s">
        <v>41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200</v>
      </c>
      <c r="AT169" s="147" t="s">
        <v>195</v>
      </c>
      <c r="AU169" s="147" t="s">
        <v>83</v>
      </c>
      <c r="AY169" s="17" t="s">
        <v>191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83</v>
      </c>
      <c r="BK169" s="148">
        <f>ROUND(I169*H169,2)</f>
        <v>0</v>
      </c>
      <c r="BL169" s="17" t="s">
        <v>200</v>
      </c>
      <c r="BM169" s="147" t="s">
        <v>785</v>
      </c>
    </row>
    <row r="170" spans="2:65" s="1" customFormat="1" ht="16.5" customHeight="1">
      <c r="B170" s="32"/>
      <c r="C170" s="136" t="s">
        <v>457</v>
      </c>
      <c r="D170" s="136" t="s">
        <v>195</v>
      </c>
      <c r="E170" s="137" t="s">
        <v>3169</v>
      </c>
      <c r="F170" s="138" t="s">
        <v>3170</v>
      </c>
      <c r="G170" s="139" t="s">
        <v>403</v>
      </c>
      <c r="H170" s="140">
        <v>36</v>
      </c>
      <c r="I170" s="141"/>
      <c r="J170" s="142">
        <f>ROUND(I170*H170,2)</f>
        <v>0</v>
      </c>
      <c r="K170" s="138" t="s">
        <v>1</v>
      </c>
      <c r="L170" s="32"/>
      <c r="M170" s="143" t="s">
        <v>1</v>
      </c>
      <c r="N170" s="144" t="s">
        <v>41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200</v>
      </c>
      <c r="AT170" s="147" t="s">
        <v>195</v>
      </c>
      <c r="AU170" s="147" t="s">
        <v>83</v>
      </c>
      <c r="AY170" s="17" t="s">
        <v>191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83</v>
      </c>
      <c r="BK170" s="148">
        <f>ROUND(I170*H170,2)</f>
        <v>0</v>
      </c>
      <c r="BL170" s="17" t="s">
        <v>200</v>
      </c>
      <c r="BM170" s="147" t="s">
        <v>797</v>
      </c>
    </row>
    <row r="171" spans="2:65" s="1" customFormat="1" ht="16.5" customHeight="1">
      <c r="B171" s="32"/>
      <c r="C171" s="136" t="s">
        <v>465</v>
      </c>
      <c r="D171" s="136" t="s">
        <v>195</v>
      </c>
      <c r="E171" s="137" t="s">
        <v>3171</v>
      </c>
      <c r="F171" s="138" t="s">
        <v>3172</v>
      </c>
      <c r="G171" s="139" t="s">
        <v>403</v>
      </c>
      <c r="H171" s="140">
        <v>50</v>
      </c>
      <c r="I171" s="141"/>
      <c r="J171" s="142">
        <f>ROUND(I171*H171,2)</f>
        <v>0</v>
      </c>
      <c r="K171" s="138" t="s">
        <v>1</v>
      </c>
      <c r="L171" s="32"/>
      <c r="M171" s="143" t="s">
        <v>1</v>
      </c>
      <c r="N171" s="144" t="s">
        <v>41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200</v>
      </c>
      <c r="AT171" s="147" t="s">
        <v>195</v>
      </c>
      <c r="AU171" s="147" t="s">
        <v>83</v>
      </c>
      <c r="AY171" s="17" t="s">
        <v>191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83</v>
      </c>
      <c r="BK171" s="148">
        <f>ROUND(I171*H171,2)</f>
        <v>0</v>
      </c>
      <c r="BL171" s="17" t="s">
        <v>200</v>
      </c>
      <c r="BM171" s="147" t="s">
        <v>809</v>
      </c>
    </row>
    <row r="172" spans="2:65" s="1" customFormat="1" ht="16.5" customHeight="1">
      <c r="B172" s="32"/>
      <c r="C172" s="136" t="s">
        <v>474</v>
      </c>
      <c r="D172" s="136" t="s">
        <v>195</v>
      </c>
      <c r="E172" s="137" t="s">
        <v>3173</v>
      </c>
      <c r="F172" s="138" t="s">
        <v>3174</v>
      </c>
      <c r="G172" s="139" t="s">
        <v>403</v>
      </c>
      <c r="H172" s="140">
        <v>60</v>
      </c>
      <c r="I172" s="141"/>
      <c r="J172" s="142">
        <f>ROUND(I172*H172,2)</f>
        <v>0</v>
      </c>
      <c r="K172" s="138" t="s">
        <v>1</v>
      </c>
      <c r="L172" s="32"/>
      <c r="M172" s="143" t="s">
        <v>1</v>
      </c>
      <c r="N172" s="144" t="s">
        <v>41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200</v>
      </c>
      <c r="AT172" s="147" t="s">
        <v>195</v>
      </c>
      <c r="AU172" s="147" t="s">
        <v>83</v>
      </c>
      <c r="AY172" s="17" t="s">
        <v>191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83</v>
      </c>
      <c r="BK172" s="148">
        <f>ROUND(I172*H172,2)</f>
        <v>0</v>
      </c>
      <c r="BL172" s="17" t="s">
        <v>200</v>
      </c>
      <c r="BM172" s="147" t="s">
        <v>822</v>
      </c>
    </row>
    <row r="173" spans="2:65" s="1" customFormat="1" ht="16.5" customHeight="1">
      <c r="B173" s="32"/>
      <c r="C173" s="136" t="s">
        <v>479</v>
      </c>
      <c r="D173" s="136" t="s">
        <v>195</v>
      </c>
      <c r="E173" s="137" t="s">
        <v>3175</v>
      </c>
      <c r="F173" s="138" t="s">
        <v>3176</v>
      </c>
      <c r="G173" s="139" t="s">
        <v>403</v>
      </c>
      <c r="H173" s="140">
        <v>280</v>
      </c>
      <c r="I173" s="141"/>
      <c r="J173" s="142">
        <f>ROUND(I173*H173,2)</f>
        <v>0</v>
      </c>
      <c r="K173" s="138" t="s">
        <v>1</v>
      </c>
      <c r="L173" s="32"/>
      <c r="M173" s="143" t="s">
        <v>1</v>
      </c>
      <c r="N173" s="144" t="s">
        <v>41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200</v>
      </c>
      <c r="AT173" s="147" t="s">
        <v>195</v>
      </c>
      <c r="AU173" s="147" t="s">
        <v>83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200</v>
      </c>
      <c r="BM173" s="147" t="s">
        <v>834</v>
      </c>
    </row>
    <row r="174" spans="2:65" s="1" customFormat="1" ht="16.5" customHeight="1">
      <c r="B174" s="32"/>
      <c r="C174" s="136" t="s">
        <v>490</v>
      </c>
      <c r="D174" s="136" t="s">
        <v>195</v>
      </c>
      <c r="E174" s="137" t="s">
        <v>3177</v>
      </c>
      <c r="F174" s="138" t="s">
        <v>3178</v>
      </c>
      <c r="G174" s="139" t="s">
        <v>403</v>
      </c>
      <c r="H174" s="140">
        <v>1220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41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200</v>
      </c>
      <c r="AT174" s="147" t="s">
        <v>195</v>
      </c>
      <c r="AU174" s="147" t="s">
        <v>83</v>
      </c>
      <c r="AY174" s="17" t="s">
        <v>191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83</v>
      </c>
      <c r="BK174" s="148">
        <f>ROUND(I174*H174,2)</f>
        <v>0</v>
      </c>
      <c r="BL174" s="17" t="s">
        <v>200</v>
      </c>
      <c r="BM174" s="147" t="s">
        <v>845</v>
      </c>
    </row>
    <row r="175" spans="2:65" s="1" customFormat="1" ht="16.5" customHeight="1">
      <c r="B175" s="32"/>
      <c r="C175" s="136" t="s">
        <v>508</v>
      </c>
      <c r="D175" s="136" t="s">
        <v>195</v>
      </c>
      <c r="E175" s="137" t="s">
        <v>3179</v>
      </c>
      <c r="F175" s="138" t="s">
        <v>3180</v>
      </c>
      <c r="G175" s="139" t="s">
        <v>403</v>
      </c>
      <c r="H175" s="140">
        <v>540</v>
      </c>
      <c r="I175" s="141"/>
      <c r="J175" s="142">
        <f>ROUND(I175*H175,2)</f>
        <v>0</v>
      </c>
      <c r="K175" s="138" t="s">
        <v>1</v>
      </c>
      <c r="L175" s="32"/>
      <c r="M175" s="143" t="s">
        <v>1</v>
      </c>
      <c r="N175" s="144" t="s">
        <v>41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200</v>
      </c>
      <c r="AT175" s="147" t="s">
        <v>195</v>
      </c>
      <c r="AU175" s="147" t="s">
        <v>83</v>
      </c>
      <c r="AY175" s="17" t="s">
        <v>191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83</v>
      </c>
      <c r="BK175" s="148">
        <f>ROUND(I175*H175,2)</f>
        <v>0</v>
      </c>
      <c r="BL175" s="17" t="s">
        <v>200</v>
      </c>
      <c r="BM175" s="147" t="s">
        <v>859</v>
      </c>
    </row>
    <row r="176" spans="2:65" s="1" customFormat="1" ht="16.5" customHeight="1">
      <c r="B176" s="32"/>
      <c r="C176" s="136" t="s">
        <v>515</v>
      </c>
      <c r="D176" s="136" t="s">
        <v>195</v>
      </c>
      <c r="E176" s="137" t="s">
        <v>3181</v>
      </c>
      <c r="F176" s="138" t="s">
        <v>3182</v>
      </c>
      <c r="G176" s="139" t="s">
        <v>403</v>
      </c>
      <c r="H176" s="140">
        <v>730</v>
      </c>
      <c r="I176" s="141"/>
      <c r="J176" s="142">
        <f>ROUND(I176*H176,2)</f>
        <v>0</v>
      </c>
      <c r="K176" s="138" t="s">
        <v>1</v>
      </c>
      <c r="L176" s="32"/>
      <c r="M176" s="143" t="s">
        <v>1</v>
      </c>
      <c r="N176" s="144" t="s">
        <v>41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200</v>
      </c>
      <c r="AT176" s="147" t="s">
        <v>195</v>
      </c>
      <c r="AU176" s="147" t="s">
        <v>83</v>
      </c>
      <c r="AY176" s="17" t="s">
        <v>191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83</v>
      </c>
      <c r="BK176" s="148">
        <f>ROUND(I176*H176,2)</f>
        <v>0</v>
      </c>
      <c r="BL176" s="17" t="s">
        <v>200</v>
      </c>
      <c r="BM176" s="147" t="s">
        <v>877</v>
      </c>
    </row>
    <row r="177" spans="2:65" s="1" customFormat="1" ht="16.5" customHeight="1">
      <c r="B177" s="32"/>
      <c r="C177" s="136" t="s">
        <v>523</v>
      </c>
      <c r="D177" s="136" t="s">
        <v>195</v>
      </c>
      <c r="E177" s="137" t="s">
        <v>3183</v>
      </c>
      <c r="F177" s="138" t="s">
        <v>3184</v>
      </c>
      <c r="G177" s="139" t="s">
        <v>403</v>
      </c>
      <c r="H177" s="140">
        <v>30</v>
      </c>
      <c r="I177" s="141"/>
      <c r="J177" s="142">
        <f>ROUND(I177*H177,2)</f>
        <v>0</v>
      </c>
      <c r="K177" s="138" t="s">
        <v>1</v>
      </c>
      <c r="L177" s="32"/>
      <c r="M177" s="143" t="s">
        <v>1</v>
      </c>
      <c r="N177" s="144" t="s">
        <v>41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200</v>
      </c>
      <c r="AT177" s="147" t="s">
        <v>195</v>
      </c>
      <c r="AU177" s="147" t="s">
        <v>83</v>
      </c>
      <c r="AY177" s="17" t="s">
        <v>191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83</v>
      </c>
      <c r="BK177" s="148">
        <f>ROUND(I177*H177,2)</f>
        <v>0</v>
      </c>
      <c r="BL177" s="17" t="s">
        <v>200</v>
      </c>
      <c r="BM177" s="147" t="s">
        <v>891</v>
      </c>
    </row>
    <row r="178" spans="2:65" s="1" customFormat="1" ht="16.5" customHeight="1">
      <c r="B178" s="32"/>
      <c r="C178" s="136" t="s">
        <v>531</v>
      </c>
      <c r="D178" s="136" t="s">
        <v>195</v>
      </c>
      <c r="E178" s="137" t="s">
        <v>3185</v>
      </c>
      <c r="F178" s="138" t="s">
        <v>3186</v>
      </c>
      <c r="G178" s="139" t="s">
        <v>403</v>
      </c>
      <c r="H178" s="140">
        <v>60</v>
      </c>
      <c r="I178" s="141"/>
      <c r="J178" s="142">
        <f>ROUND(I178*H178,2)</f>
        <v>0</v>
      </c>
      <c r="K178" s="138" t="s">
        <v>1</v>
      </c>
      <c r="L178" s="32"/>
      <c r="M178" s="143" t="s">
        <v>1</v>
      </c>
      <c r="N178" s="144" t="s">
        <v>41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200</v>
      </c>
      <c r="AT178" s="147" t="s">
        <v>195</v>
      </c>
      <c r="AU178" s="147" t="s">
        <v>83</v>
      </c>
      <c r="AY178" s="17" t="s">
        <v>191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83</v>
      </c>
      <c r="BK178" s="148">
        <f>ROUND(I178*H178,2)</f>
        <v>0</v>
      </c>
      <c r="BL178" s="17" t="s">
        <v>200</v>
      </c>
      <c r="BM178" s="147" t="s">
        <v>909</v>
      </c>
    </row>
    <row r="179" spans="2:65" s="1" customFormat="1" ht="16.5" customHeight="1">
      <c r="B179" s="32"/>
      <c r="C179" s="136" t="s">
        <v>540</v>
      </c>
      <c r="D179" s="136" t="s">
        <v>195</v>
      </c>
      <c r="E179" s="137" t="s">
        <v>3187</v>
      </c>
      <c r="F179" s="138" t="s">
        <v>3188</v>
      </c>
      <c r="G179" s="139" t="s">
        <v>1608</v>
      </c>
      <c r="H179" s="140">
        <v>2</v>
      </c>
      <c r="I179" s="141"/>
      <c r="J179" s="142">
        <f>ROUND(I179*H179,2)</f>
        <v>0</v>
      </c>
      <c r="K179" s="138" t="s">
        <v>1</v>
      </c>
      <c r="L179" s="32"/>
      <c r="M179" s="143" t="s">
        <v>1</v>
      </c>
      <c r="N179" s="144" t="s">
        <v>41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200</v>
      </c>
      <c r="AT179" s="147" t="s">
        <v>195</v>
      </c>
      <c r="AU179" s="147" t="s">
        <v>83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200</v>
      </c>
      <c r="BM179" s="147" t="s">
        <v>864</v>
      </c>
    </row>
    <row r="180" spans="2:65" s="1" customFormat="1" ht="40.9" customHeight="1">
      <c r="B180" s="32"/>
      <c r="C180" s="136" t="s">
        <v>548</v>
      </c>
      <c r="D180" s="136" t="s">
        <v>195</v>
      </c>
      <c r="E180" s="137" t="s">
        <v>3189</v>
      </c>
      <c r="F180" s="138" t="s">
        <v>3190</v>
      </c>
      <c r="G180" s="139" t="s">
        <v>1608</v>
      </c>
      <c r="H180" s="140">
        <v>3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41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200</v>
      </c>
      <c r="AT180" s="147" t="s">
        <v>195</v>
      </c>
      <c r="AU180" s="147" t="s">
        <v>83</v>
      </c>
      <c r="AY180" s="17" t="s">
        <v>191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83</v>
      </c>
      <c r="BK180" s="148">
        <f>ROUND(I180*H180,2)</f>
        <v>0</v>
      </c>
      <c r="BL180" s="17" t="s">
        <v>200</v>
      </c>
      <c r="BM180" s="147" t="s">
        <v>934</v>
      </c>
    </row>
    <row r="181" spans="2:65" s="1" customFormat="1" ht="55.15" customHeight="1">
      <c r="B181" s="32"/>
      <c r="C181" s="136" t="s">
        <v>554</v>
      </c>
      <c r="D181" s="136" t="s">
        <v>195</v>
      </c>
      <c r="E181" s="137" t="s">
        <v>3191</v>
      </c>
      <c r="F181" s="138" t="s">
        <v>3192</v>
      </c>
      <c r="G181" s="139" t="s">
        <v>1608</v>
      </c>
      <c r="H181" s="140">
        <v>30</v>
      </c>
      <c r="I181" s="141"/>
      <c r="J181" s="142">
        <f>ROUND(I181*H181,2)</f>
        <v>0</v>
      </c>
      <c r="K181" s="138" t="s">
        <v>1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200</v>
      </c>
      <c r="AT181" s="147" t="s">
        <v>195</v>
      </c>
      <c r="AU181" s="147" t="s">
        <v>83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200</v>
      </c>
      <c r="BM181" s="147" t="s">
        <v>955</v>
      </c>
    </row>
    <row r="182" spans="2:65" s="1" customFormat="1" ht="16.5" customHeight="1">
      <c r="B182" s="32"/>
      <c r="C182" s="136" t="s">
        <v>559</v>
      </c>
      <c r="D182" s="136" t="s">
        <v>195</v>
      </c>
      <c r="E182" s="137" t="s">
        <v>3193</v>
      </c>
      <c r="F182" s="138" t="s">
        <v>3194</v>
      </c>
      <c r="G182" s="139" t="s">
        <v>1608</v>
      </c>
      <c r="H182" s="140">
        <v>60</v>
      </c>
      <c r="I182" s="141"/>
      <c r="J182" s="142">
        <f>ROUND(I182*H182,2)</f>
        <v>0</v>
      </c>
      <c r="K182" s="138" t="s">
        <v>1</v>
      </c>
      <c r="L182" s="32"/>
      <c r="M182" s="143" t="s">
        <v>1</v>
      </c>
      <c r="N182" s="144" t="s">
        <v>41</v>
      </c>
      <c r="P182" s="145">
        <f>O182*H182</f>
        <v>0</v>
      </c>
      <c r="Q182" s="145">
        <v>0</v>
      </c>
      <c r="R182" s="145">
        <f>Q182*H182</f>
        <v>0</v>
      </c>
      <c r="S182" s="145">
        <v>0</v>
      </c>
      <c r="T182" s="146">
        <f>S182*H182</f>
        <v>0</v>
      </c>
      <c r="AR182" s="147" t="s">
        <v>200</v>
      </c>
      <c r="AT182" s="147" t="s">
        <v>195</v>
      </c>
      <c r="AU182" s="147" t="s">
        <v>83</v>
      </c>
      <c r="AY182" s="17" t="s">
        <v>191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83</v>
      </c>
      <c r="BK182" s="148">
        <f>ROUND(I182*H182,2)</f>
        <v>0</v>
      </c>
      <c r="BL182" s="17" t="s">
        <v>200</v>
      </c>
      <c r="BM182" s="147" t="s">
        <v>968</v>
      </c>
    </row>
    <row r="183" spans="2:65" s="1" customFormat="1" ht="26.45" customHeight="1">
      <c r="B183" s="32"/>
      <c r="C183" s="136" t="s">
        <v>568</v>
      </c>
      <c r="D183" s="136" t="s">
        <v>195</v>
      </c>
      <c r="E183" s="137" t="s">
        <v>3195</v>
      </c>
      <c r="F183" s="138" t="s">
        <v>3196</v>
      </c>
      <c r="G183" s="139" t="s">
        <v>1608</v>
      </c>
      <c r="H183" s="140">
        <v>2</v>
      </c>
      <c r="I183" s="141"/>
      <c r="J183" s="142">
        <f>ROUND(I183*H183,2)</f>
        <v>0</v>
      </c>
      <c r="K183" s="138" t="s">
        <v>1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200</v>
      </c>
      <c r="AT183" s="147" t="s">
        <v>195</v>
      </c>
      <c r="AU183" s="147" t="s">
        <v>83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200</v>
      </c>
      <c r="BM183" s="147" t="s">
        <v>983</v>
      </c>
    </row>
    <row r="184" spans="2:65" s="1" customFormat="1" ht="16.5" customHeight="1">
      <c r="B184" s="32"/>
      <c r="C184" s="136" t="s">
        <v>576</v>
      </c>
      <c r="D184" s="136" t="s">
        <v>195</v>
      </c>
      <c r="E184" s="137" t="s">
        <v>3197</v>
      </c>
      <c r="F184" s="138" t="s">
        <v>3198</v>
      </c>
      <c r="G184" s="139" t="s">
        <v>289</v>
      </c>
      <c r="H184" s="140">
        <v>0.4</v>
      </c>
      <c r="I184" s="141"/>
      <c r="J184" s="142">
        <f>ROUND(I184*H184,2)</f>
        <v>0</v>
      </c>
      <c r="K184" s="138" t="s">
        <v>1</v>
      </c>
      <c r="L184" s="32"/>
      <c r="M184" s="143" t="s">
        <v>1</v>
      </c>
      <c r="N184" s="144" t="s">
        <v>41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200</v>
      </c>
      <c r="AT184" s="147" t="s">
        <v>195</v>
      </c>
      <c r="AU184" s="147" t="s">
        <v>83</v>
      </c>
      <c r="AY184" s="17" t="s">
        <v>191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83</v>
      </c>
      <c r="BK184" s="148">
        <f>ROUND(I184*H184,2)</f>
        <v>0</v>
      </c>
      <c r="BL184" s="17" t="s">
        <v>200</v>
      </c>
      <c r="BM184" s="147" t="s">
        <v>995</v>
      </c>
    </row>
    <row r="185" spans="2:65" s="1" customFormat="1" ht="16.5" customHeight="1">
      <c r="B185" s="32"/>
      <c r="C185" s="136" t="s">
        <v>581</v>
      </c>
      <c r="D185" s="136" t="s">
        <v>195</v>
      </c>
      <c r="E185" s="137" t="s">
        <v>3199</v>
      </c>
      <c r="F185" s="138" t="s">
        <v>3200</v>
      </c>
      <c r="G185" s="139" t="s">
        <v>1608</v>
      </c>
      <c r="H185" s="140">
        <v>1</v>
      </c>
      <c r="I185" s="141"/>
      <c r="J185" s="142">
        <f>ROUND(I185*H185,2)</f>
        <v>0</v>
      </c>
      <c r="K185" s="138" t="s">
        <v>1</v>
      </c>
      <c r="L185" s="32"/>
      <c r="M185" s="143" t="s">
        <v>1</v>
      </c>
      <c r="N185" s="144" t="s">
        <v>41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200</v>
      </c>
      <c r="AT185" s="147" t="s">
        <v>195</v>
      </c>
      <c r="AU185" s="147" t="s">
        <v>83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200</v>
      </c>
      <c r="BM185" s="147" t="s">
        <v>1011</v>
      </c>
    </row>
    <row r="186" spans="2:65" s="11" customFormat="1" ht="25.9" customHeight="1">
      <c r="B186" s="124"/>
      <c r="D186" s="125" t="s">
        <v>75</v>
      </c>
      <c r="E186" s="126" t="s">
        <v>3201</v>
      </c>
      <c r="F186" s="126" t="s">
        <v>3202</v>
      </c>
      <c r="I186" s="127"/>
      <c r="J186" s="128">
        <f>BK186</f>
        <v>0</v>
      </c>
      <c r="L186" s="124"/>
      <c r="M186" s="129"/>
      <c r="P186" s="130">
        <f>SUM(P187:P199)</f>
        <v>0</v>
      </c>
      <c r="R186" s="130">
        <f>SUM(R187:R199)</f>
        <v>0</v>
      </c>
      <c r="T186" s="131">
        <f>SUM(T187:T199)</f>
        <v>0</v>
      </c>
      <c r="AR186" s="125" t="s">
        <v>83</v>
      </c>
      <c r="AT186" s="132" t="s">
        <v>75</v>
      </c>
      <c r="AU186" s="132" t="s">
        <v>76</v>
      </c>
      <c r="AY186" s="125" t="s">
        <v>191</v>
      </c>
      <c r="BK186" s="133">
        <f>SUM(BK187:BK199)</f>
        <v>0</v>
      </c>
    </row>
    <row r="187" spans="2:65" s="1" customFormat="1" ht="16.5" customHeight="1">
      <c r="B187" s="32"/>
      <c r="C187" s="136" t="s">
        <v>587</v>
      </c>
      <c r="D187" s="136" t="s">
        <v>195</v>
      </c>
      <c r="E187" s="137" t="s">
        <v>3203</v>
      </c>
      <c r="F187" s="138" t="s">
        <v>3204</v>
      </c>
      <c r="G187" s="139" t="s">
        <v>1608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41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200</v>
      </c>
      <c r="AT187" s="147" t="s">
        <v>195</v>
      </c>
      <c r="AU187" s="147" t="s">
        <v>83</v>
      </c>
      <c r="AY187" s="17" t="s">
        <v>191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83</v>
      </c>
      <c r="BK187" s="148">
        <f>ROUND(I187*H187,2)</f>
        <v>0</v>
      </c>
      <c r="BL187" s="17" t="s">
        <v>200</v>
      </c>
      <c r="BM187" s="147" t="s">
        <v>1025</v>
      </c>
    </row>
    <row r="188" spans="2:65" s="1" customFormat="1" ht="24" customHeight="1">
      <c r="B188" s="32"/>
      <c r="C188" s="136" t="s">
        <v>591</v>
      </c>
      <c r="D188" s="136" t="s">
        <v>195</v>
      </c>
      <c r="E188" s="137" t="s">
        <v>3205</v>
      </c>
      <c r="F188" s="138" t="s">
        <v>3206</v>
      </c>
      <c r="G188" s="139" t="s">
        <v>3207</v>
      </c>
      <c r="H188" s="140">
        <v>95</v>
      </c>
      <c r="I188" s="141"/>
      <c r="J188" s="142">
        <f>ROUND(I188*H188,2)</f>
        <v>0</v>
      </c>
      <c r="K188" s="138" t="s">
        <v>1</v>
      </c>
      <c r="L188" s="32"/>
      <c r="M188" s="143" t="s">
        <v>1</v>
      </c>
      <c r="N188" s="144" t="s">
        <v>41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200</v>
      </c>
      <c r="AT188" s="147" t="s">
        <v>195</v>
      </c>
      <c r="AU188" s="147" t="s">
        <v>83</v>
      </c>
      <c r="AY188" s="17" t="s">
        <v>191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83</v>
      </c>
      <c r="BK188" s="148">
        <f>ROUND(I188*H188,2)</f>
        <v>0</v>
      </c>
      <c r="BL188" s="17" t="s">
        <v>200</v>
      </c>
      <c r="BM188" s="147" t="s">
        <v>1038</v>
      </c>
    </row>
    <row r="189" spans="2:65" s="1" customFormat="1" ht="16.5" customHeight="1">
      <c r="B189" s="32"/>
      <c r="C189" s="136" t="s">
        <v>597</v>
      </c>
      <c r="D189" s="136" t="s">
        <v>195</v>
      </c>
      <c r="E189" s="137" t="s">
        <v>3208</v>
      </c>
      <c r="F189" s="138" t="s">
        <v>3209</v>
      </c>
      <c r="G189" s="139" t="s">
        <v>3207</v>
      </c>
      <c r="H189" s="140">
        <v>95</v>
      </c>
      <c r="I189" s="141"/>
      <c r="J189" s="142">
        <f>ROUND(I189*H189,2)</f>
        <v>0</v>
      </c>
      <c r="K189" s="138" t="s">
        <v>1</v>
      </c>
      <c r="L189" s="32"/>
      <c r="M189" s="143" t="s">
        <v>1</v>
      </c>
      <c r="N189" s="144" t="s">
        <v>41</v>
      </c>
      <c r="P189" s="145">
        <f>O189*H189</f>
        <v>0</v>
      </c>
      <c r="Q189" s="145">
        <v>0</v>
      </c>
      <c r="R189" s="145">
        <f>Q189*H189</f>
        <v>0</v>
      </c>
      <c r="S189" s="145">
        <v>0</v>
      </c>
      <c r="T189" s="146">
        <f>S189*H189</f>
        <v>0</v>
      </c>
      <c r="AR189" s="147" t="s">
        <v>200</v>
      </c>
      <c r="AT189" s="147" t="s">
        <v>195</v>
      </c>
      <c r="AU189" s="147" t="s">
        <v>83</v>
      </c>
      <c r="AY189" s="17" t="s">
        <v>191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83</v>
      </c>
      <c r="BK189" s="148">
        <f>ROUND(I189*H189,2)</f>
        <v>0</v>
      </c>
      <c r="BL189" s="17" t="s">
        <v>200</v>
      </c>
      <c r="BM189" s="147" t="s">
        <v>1050</v>
      </c>
    </row>
    <row r="190" spans="2:65" s="1" customFormat="1" ht="16.5" customHeight="1">
      <c r="B190" s="32"/>
      <c r="C190" s="136" t="s">
        <v>602</v>
      </c>
      <c r="D190" s="136" t="s">
        <v>195</v>
      </c>
      <c r="E190" s="137" t="s">
        <v>3210</v>
      </c>
      <c r="F190" s="138" t="s">
        <v>3211</v>
      </c>
      <c r="G190" s="139" t="s">
        <v>3207</v>
      </c>
      <c r="H190" s="140">
        <v>20</v>
      </c>
      <c r="I190" s="141"/>
      <c r="J190" s="142">
        <f>ROUND(I190*H190,2)</f>
        <v>0</v>
      </c>
      <c r="K190" s="138" t="s">
        <v>1</v>
      </c>
      <c r="L190" s="32"/>
      <c r="M190" s="143" t="s">
        <v>1</v>
      </c>
      <c r="N190" s="144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200</v>
      </c>
      <c r="AT190" s="147" t="s">
        <v>195</v>
      </c>
      <c r="AU190" s="147" t="s">
        <v>83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200</v>
      </c>
      <c r="BM190" s="147" t="s">
        <v>1062</v>
      </c>
    </row>
    <row r="191" spans="2:65" s="1" customFormat="1" ht="16.5" customHeight="1">
      <c r="B191" s="32"/>
      <c r="C191" s="136" t="s">
        <v>607</v>
      </c>
      <c r="D191" s="136" t="s">
        <v>195</v>
      </c>
      <c r="E191" s="137" t="s">
        <v>3212</v>
      </c>
      <c r="F191" s="138" t="s">
        <v>3213</v>
      </c>
      <c r="G191" s="139" t="s">
        <v>3207</v>
      </c>
      <c r="H191" s="140">
        <v>115</v>
      </c>
      <c r="I191" s="141"/>
      <c r="J191" s="142">
        <f>ROUND(I191*H191,2)</f>
        <v>0</v>
      </c>
      <c r="K191" s="138" t="s">
        <v>1</v>
      </c>
      <c r="L191" s="32"/>
      <c r="M191" s="143" t="s">
        <v>1</v>
      </c>
      <c r="N191" s="144" t="s">
        <v>41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200</v>
      </c>
      <c r="AT191" s="147" t="s">
        <v>195</v>
      </c>
      <c r="AU191" s="147" t="s">
        <v>83</v>
      </c>
      <c r="AY191" s="17" t="s">
        <v>191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83</v>
      </c>
      <c r="BK191" s="148">
        <f>ROUND(I191*H191,2)</f>
        <v>0</v>
      </c>
      <c r="BL191" s="17" t="s">
        <v>200</v>
      </c>
      <c r="BM191" s="147" t="s">
        <v>1074</v>
      </c>
    </row>
    <row r="192" spans="2:65" s="1" customFormat="1" ht="16.5" customHeight="1">
      <c r="B192" s="32"/>
      <c r="C192" s="136" t="s">
        <v>612</v>
      </c>
      <c r="D192" s="136" t="s">
        <v>195</v>
      </c>
      <c r="E192" s="137" t="s">
        <v>3214</v>
      </c>
      <c r="F192" s="138" t="s">
        <v>3215</v>
      </c>
      <c r="G192" s="139" t="s">
        <v>1522</v>
      </c>
      <c r="H192" s="140">
        <v>1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41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200</v>
      </c>
      <c r="AT192" s="147" t="s">
        <v>195</v>
      </c>
      <c r="AU192" s="147" t="s">
        <v>83</v>
      </c>
      <c r="AY192" s="17" t="s">
        <v>191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83</v>
      </c>
      <c r="BK192" s="148">
        <f>ROUND(I192*H192,2)</f>
        <v>0</v>
      </c>
      <c r="BL192" s="17" t="s">
        <v>200</v>
      </c>
      <c r="BM192" s="147" t="s">
        <v>1085</v>
      </c>
    </row>
    <row r="193" spans="2:65" s="1" customFormat="1" ht="16.5" customHeight="1">
      <c r="B193" s="32"/>
      <c r="C193" s="136" t="s">
        <v>463</v>
      </c>
      <c r="D193" s="136" t="s">
        <v>195</v>
      </c>
      <c r="E193" s="137" t="s">
        <v>3216</v>
      </c>
      <c r="F193" s="138" t="s">
        <v>3217</v>
      </c>
      <c r="G193" s="139" t="s">
        <v>1522</v>
      </c>
      <c r="H193" s="140">
        <v>1</v>
      </c>
      <c r="I193" s="141"/>
      <c r="J193" s="142">
        <f>ROUND(I193*H193,2)</f>
        <v>0</v>
      </c>
      <c r="K193" s="138" t="s">
        <v>1</v>
      </c>
      <c r="L193" s="32"/>
      <c r="M193" s="143" t="s">
        <v>1</v>
      </c>
      <c r="N193" s="144" t="s">
        <v>41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200</v>
      </c>
      <c r="AT193" s="147" t="s">
        <v>195</v>
      </c>
      <c r="AU193" s="147" t="s">
        <v>83</v>
      </c>
      <c r="AY193" s="17" t="s">
        <v>191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83</v>
      </c>
      <c r="BK193" s="148">
        <f>ROUND(I193*H193,2)</f>
        <v>0</v>
      </c>
      <c r="BL193" s="17" t="s">
        <v>200</v>
      </c>
      <c r="BM193" s="147" t="s">
        <v>1096</v>
      </c>
    </row>
    <row r="194" spans="2:65" s="1" customFormat="1" ht="24" customHeight="1">
      <c r="B194" s="32"/>
      <c r="C194" s="136" t="s">
        <v>566</v>
      </c>
      <c r="D194" s="136" t="s">
        <v>195</v>
      </c>
      <c r="E194" s="137" t="s">
        <v>3218</v>
      </c>
      <c r="F194" s="138" t="s">
        <v>3219</v>
      </c>
      <c r="G194" s="139" t="s">
        <v>1522</v>
      </c>
      <c r="H194" s="140">
        <v>1</v>
      </c>
      <c r="I194" s="141"/>
      <c r="J194" s="142">
        <f>ROUND(I194*H194,2)</f>
        <v>0</v>
      </c>
      <c r="K194" s="138" t="s">
        <v>1</v>
      </c>
      <c r="L194" s="32"/>
      <c r="M194" s="143" t="s">
        <v>1</v>
      </c>
      <c r="N194" s="144" t="s">
        <v>41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200</v>
      </c>
      <c r="AT194" s="147" t="s">
        <v>195</v>
      </c>
      <c r="AU194" s="147" t="s">
        <v>83</v>
      </c>
      <c r="AY194" s="17" t="s">
        <v>191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83</v>
      </c>
      <c r="BK194" s="148">
        <f>ROUND(I194*H194,2)</f>
        <v>0</v>
      </c>
      <c r="BL194" s="17" t="s">
        <v>200</v>
      </c>
      <c r="BM194" s="147" t="s">
        <v>1107</v>
      </c>
    </row>
    <row r="195" spans="2:65" s="1" customFormat="1" ht="16.5" customHeight="1">
      <c r="B195" s="32"/>
      <c r="C195" s="136" t="s">
        <v>622</v>
      </c>
      <c r="D195" s="136" t="s">
        <v>195</v>
      </c>
      <c r="E195" s="137" t="s">
        <v>3220</v>
      </c>
      <c r="F195" s="138" t="s">
        <v>3221</v>
      </c>
      <c r="G195" s="139" t="s">
        <v>1522</v>
      </c>
      <c r="H195" s="140">
        <v>1</v>
      </c>
      <c r="I195" s="141"/>
      <c r="J195" s="142">
        <f>ROUND(I195*H195,2)</f>
        <v>0</v>
      </c>
      <c r="K195" s="138" t="s">
        <v>1</v>
      </c>
      <c r="L195" s="32"/>
      <c r="M195" s="143" t="s">
        <v>1</v>
      </c>
      <c r="N195" s="144" t="s">
        <v>41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200</v>
      </c>
      <c r="AT195" s="147" t="s">
        <v>195</v>
      </c>
      <c r="AU195" s="147" t="s">
        <v>83</v>
      </c>
      <c r="AY195" s="17" t="s">
        <v>191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83</v>
      </c>
      <c r="BK195" s="148">
        <f>ROUND(I195*H195,2)</f>
        <v>0</v>
      </c>
      <c r="BL195" s="17" t="s">
        <v>200</v>
      </c>
      <c r="BM195" s="147" t="s">
        <v>1120</v>
      </c>
    </row>
    <row r="196" spans="2:65" s="1" customFormat="1" ht="16.5" customHeight="1">
      <c r="B196" s="32"/>
      <c r="C196" s="136" t="s">
        <v>655</v>
      </c>
      <c r="D196" s="136" t="s">
        <v>195</v>
      </c>
      <c r="E196" s="137" t="s">
        <v>3222</v>
      </c>
      <c r="F196" s="138" t="s">
        <v>3223</v>
      </c>
      <c r="G196" s="139" t="s">
        <v>1522</v>
      </c>
      <c r="H196" s="140">
        <v>1</v>
      </c>
      <c r="I196" s="141"/>
      <c r="J196" s="142">
        <f>ROUND(I196*H196,2)</f>
        <v>0</v>
      </c>
      <c r="K196" s="138" t="s">
        <v>1</v>
      </c>
      <c r="L196" s="32"/>
      <c r="M196" s="143" t="s">
        <v>1</v>
      </c>
      <c r="N196" s="144" t="s">
        <v>41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200</v>
      </c>
      <c r="AT196" s="147" t="s">
        <v>195</v>
      </c>
      <c r="AU196" s="147" t="s">
        <v>83</v>
      </c>
      <c r="AY196" s="17" t="s">
        <v>191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83</v>
      </c>
      <c r="BK196" s="148">
        <f>ROUND(I196*H196,2)</f>
        <v>0</v>
      </c>
      <c r="BL196" s="17" t="s">
        <v>200</v>
      </c>
      <c r="BM196" s="147" t="s">
        <v>1132</v>
      </c>
    </row>
    <row r="197" spans="2:65" s="1" customFormat="1" ht="16.5" customHeight="1">
      <c r="B197" s="32"/>
      <c r="C197" s="136" t="s">
        <v>661</v>
      </c>
      <c r="D197" s="136" t="s">
        <v>195</v>
      </c>
      <c r="E197" s="137" t="s">
        <v>3224</v>
      </c>
      <c r="F197" s="138" t="s">
        <v>3225</v>
      </c>
      <c r="G197" s="139" t="s">
        <v>1522</v>
      </c>
      <c r="H197" s="140">
        <v>1</v>
      </c>
      <c r="I197" s="141"/>
      <c r="J197" s="142">
        <f>ROUND(I197*H197,2)</f>
        <v>0</v>
      </c>
      <c r="K197" s="138" t="s">
        <v>1</v>
      </c>
      <c r="L197" s="32"/>
      <c r="M197" s="143" t="s">
        <v>1</v>
      </c>
      <c r="N197" s="144" t="s">
        <v>41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200</v>
      </c>
      <c r="AT197" s="147" t="s">
        <v>195</v>
      </c>
      <c r="AU197" s="147" t="s">
        <v>83</v>
      </c>
      <c r="AY197" s="17" t="s">
        <v>191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83</v>
      </c>
      <c r="BK197" s="148">
        <f>ROUND(I197*H197,2)</f>
        <v>0</v>
      </c>
      <c r="BL197" s="17" t="s">
        <v>200</v>
      </c>
      <c r="BM197" s="147" t="s">
        <v>1144</v>
      </c>
    </row>
    <row r="198" spans="2:65" s="1" customFormat="1" ht="16.5" customHeight="1">
      <c r="B198" s="32"/>
      <c r="C198" s="136" t="s">
        <v>666</v>
      </c>
      <c r="D198" s="136" t="s">
        <v>195</v>
      </c>
      <c r="E198" s="137" t="s">
        <v>3226</v>
      </c>
      <c r="F198" s="138" t="s">
        <v>3227</v>
      </c>
      <c r="G198" s="139" t="s">
        <v>1522</v>
      </c>
      <c r="H198" s="140">
        <v>1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200</v>
      </c>
      <c r="AT198" s="147" t="s">
        <v>195</v>
      </c>
      <c r="AU198" s="147" t="s">
        <v>83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200</v>
      </c>
      <c r="BM198" s="147" t="s">
        <v>1158</v>
      </c>
    </row>
    <row r="199" spans="2:65" s="1" customFormat="1" ht="16.5" customHeight="1">
      <c r="B199" s="32"/>
      <c r="C199" s="136" t="s">
        <v>696</v>
      </c>
      <c r="D199" s="136" t="s">
        <v>195</v>
      </c>
      <c r="E199" s="137" t="s">
        <v>3228</v>
      </c>
      <c r="F199" s="138" t="s">
        <v>3229</v>
      </c>
      <c r="G199" s="139" t="s">
        <v>1522</v>
      </c>
      <c r="H199" s="140">
        <v>1</v>
      </c>
      <c r="I199" s="141"/>
      <c r="J199" s="142">
        <f>ROUND(I199*H199,2)</f>
        <v>0</v>
      </c>
      <c r="K199" s="138" t="s">
        <v>1</v>
      </c>
      <c r="L199" s="32"/>
      <c r="M199" s="192" t="s">
        <v>1</v>
      </c>
      <c r="N199" s="193" t="s">
        <v>41</v>
      </c>
      <c r="O199" s="194"/>
      <c r="P199" s="195">
        <f>O199*H199</f>
        <v>0</v>
      </c>
      <c r="Q199" s="195">
        <v>0</v>
      </c>
      <c r="R199" s="195">
        <f>Q199*H199</f>
        <v>0</v>
      </c>
      <c r="S199" s="195">
        <v>0</v>
      </c>
      <c r="T199" s="196">
        <f>S199*H199</f>
        <v>0</v>
      </c>
      <c r="AR199" s="147" t="s">
        <v>200</v>
      </c>
      <c r="AT199" s="147" t="s">
        <v>195</v>
      </c>
      <c r="AU199" s="147" t="s">
        <v>83</v>
      </c>
      <c r="AY199" s="17" t="s">
        <v>191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83</v>
      </c>
      <c r="BK199" s="148">
        <f>ROUND(I199*H199,2)</f>
        <v>0</v>
      </c>
      <c r="BL199" s="17" t="s">
        <v>200</v>
      </c>
      <c r="BM199" s="147" t="s">
        <v>1175</v>
      </c>
    </row>
    <row r="200" spans="2:65" s="1" customFormat="1" ht="6.95" customHeight="1">
      <c r="B200" s="44"/>
      <c r="C200" s="45"/>
      <c r="D200" s="45"/>
      <c r="E200" s="45"/>
      <c r="F200" s="45"/>
      <c r="G200" s="45"/>
      <c r="H200" s="45"/>
      <c r="I200" s="45"/>
      <c r="J200" s="45"/>
      <c r="K200" s="45"/>
      <c r="L200" s="32"/>
    </row>
  </sheetData>
  <sheetProtection algorithmName="SHA-512" hashValue="ooqPkrjfhfSvQ/R6TQIq8BbwEzaFzF5KIAizd/Q20hBMgYkGUoV+Dk7CNbPeZwjzSYbBCpJkui8bJltKq8NfsQ==" saltValue="5wOgQS8sP7/HXjYqcIElFyu2p8vtAQsyLFcj8anTSTmVqOEjv9L0NDOL8HzwSsGlp/hL0Y3jHyF9HqPNU2Of/A==" spinCount="100000" sheet="1" objects="1" scenarios="1" formatColumns="0" formatRows="0" autoFilter="0"/>
  <autoFilter ref="C125:K199" xr:uid="{00000000-0009-0000-0000-000004000000}"/>
  <mergeCells count="12">
    <mergeCell ref="E118:H118"/>
    <mergeCell ref="L2:V2"/>
    <mergeCell ref="E85:H85"/>
    <mergeCell ref="E87:H87"/>
    <mergeCell ref="E89:H89"/>
    <mergeCell ref="E114:H114"/>
    <mergeCell ref="E116:H11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286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102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3230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3231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ROUND(J125,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ROUND((SUM(BE125:BE285)),  2)</f>
        <v>0</v>
      </c>
      <c r="I35" s="96">
        <v>0.21</v>
      </c>
      <c r="J35" s="86">
        <f>ROUND(((SUM(BE125:BE285))*I35),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ROUND((SUM(BF125:BF285)),  2)</f>
        <v>0</v>
      </c>
      <c r="I36" s="96">
        <v>0.12</v>
      </c>
      <c r="J36" s="86">
        <f>ROUND(((SUM(BF125:BF285))*I36),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ROUND((SUM(BG125:BG285)),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ROUND((SUM(BH125:BH285)),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ROUND((SUM(BI125:BI285)),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D1.01.4e - Zdravotně technické instalace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27.95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PROfi Jihlava, spol. s r.o. - Milan Fiala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J125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153</v>
      </c>
      <c r="E99" s="110"/>
      <c r="F99" s="110"/>
      <c r="G99" s="110"/>
      <c r="H99" s="110"/>
      <c r="I99" s="110"/>
      <c r="J99" s="111">
        <f>J126</f>
        <v>0</v>
      </c>
      <c r="L99" s="108"/>
    </row>
    <row r="100" spans="2:47" s="9" customFormat="1" ht="19.899999999999999" customHeight="1">
      <c r="B100" s="112"/>
      <c r="D100" s="113" t="s">
        <v>3232</v>
      </c>
      <c r="E100" s="114"/>
      <c r="F100" s="114"/>
      <c r="G100" s="114"/>
      <c r="H100" s="114"/>
      <c r="I100" s="114"/>
      <c r="J100" s="115">
        <f>J127</f>
        <v>0</v>
      </c>
      <c r="L100" s="112"/>
    </row>
    <row r="101" spans="2:47" s="9" customFormat="1" ht="19.899999999999999" customHeight="1">
      <c r="B101" s="112"/>
      <c r="D101" s="113" t="s">
        <v>3233</v>
      </c>
      <c r="E101" s="114"/>
      <c r="F101" s="114"/>
      <c r="G101" s="114"/>
      <c r="H101" s="114"/>
      <c r="I101" s="114"/>
      <c r="J101" s="115">
        <f>J189</f>
        <v>0</v>
      </c>
      <c r="L101" s="112"/>
    </row>
    <row r="102" spans="2:47" s="9" customFormat="1" ht="19.899999999999999" customHeight="1">
      <c r="B102" s="112"/>
      <c r="D102" s="113" t="s">
        <v>157</v>
      </c>
      <c r="E102" s="114"/>
      <c r="F102" s="114"/>
      <c r="G102" s="114"/>
      <c r="H102" s="114"/>
      <c r="I102" s="114"/>
      <c r="J102" s="115">
        <f>J239</f>
        <v>0</v>
      </c>
      <c r="L102" s="112"/>
    </row>
    <row r="103" spans="2:47" s="9" customFormat="1" ht="19.899999999999999" customHeight="1">
      <c r="B103" s="112"/>
      <c r="D103" s="113" t="s">
        <v>3234</v>
      </c>
      <c r="E103" s="114"/>
      <c r="F103" s="114"/>
      <c r="G103" s="114"/>
      <c r="H103" s="114"/>
      <c r="I103" s="114"/>
      <c r="J103" s="115">
        <f>J279</f>
        <v>0</v>
      </c>
      <c r="L103" s="112"/>
    </row>
    <row r="104" spans="2:47" s="1" customFormat="1" ht="21.75" customHeight="1">
      <c r="B104" s="32"/>
      <c r="L104" s="32"/>
    </row>
    <row r="105" spans="2:47" s="1" customFormat="1" ht="6.95" customHeight="1">
      <c r="B105" s="44"/>
      <c r="C105" s="45"/>
      <c r="D105" s="45"/>
      <c r="E105" s="45"/>
      <c r="F105" s="45"/>
      <c r="G105" s="45"/>
      <c r="H105" s="45"/>
      <c r="I105" s="45"/>
      <c r="J105" s="45"/>
      <c r="K105" s="45"/>
      <c r="L105" s="32"/>
    </row>
    <row r="109" spans="2:47" s="1" customFormat="1" ht="6.95" customHeight="1">
      <c r="B109" s="46"/>
      <c r="C109" s="47"/>
      <c r="D109" s="47"/>
      <c r="E109" s="47"/>
      <c r="F109" s="47"/>
      <c r="G109" s="47"/>
      <c r="H109" s="47"/>
      <c r="I109" s="47"/>
      <c r="J109" s="47"/>
      <c r="K109" s="47"/>
      <c r="L109" s="32"/>
    </row>
    <row r="110" spans="2:47" s="1" customFormat="1" ht="24.95" customHeight="1">
      <c r="B110" s="32"/>
      <c r="C110" s="21" t="s">
        <v>176</v>
      </c>
      <c r="L110" s="32"/>
    </row>
    <row r="111" spans="2:47" s="1" customFormat="1" ht="6.95" customHeight="1">
      <c r="B111" s="32"/>
      <c r="L111" s="32"/>
    </row>
    <row r="112" spans="2:47" s="1" customFormat="1" ht="12" customHeight="1">
      <c r="B112" s="32"/>
      <c r="C112" s="27" t="s">
        <v>16</v>
      </c>
      <c r="L112" s="32"/>
    </row>
    <row r="113" spans="2:65" s="1" customFormat="1" ht="16.5" customHeight="1">
      <c r="B113" s="32"/>
      <c r="E113" s="248" t="str">
        <f>E7</f>
        <v>Nemocnice Jihlava – pracoviště magnetické rezonance</v>
      </c>
      <c r="F113" s="249"/>
      <c r="G113" s="249"/>
      <c r="H113" s="249"/>
      <c r="L113" s="32"/>
    </row>
    <row r="114" spans="2:65" ht="12" customHeight="1">
      <c r="B114" s="20"/>
      <c r="C114" s="27" t="s">
        <v>125</v>
      </c>
      <c r="L114" s="20"/>
    </row>
    <row r="115" spans="2:65" s="1" customFormat="1" ht="16.5" customHeight="1">
      <c r="B115" s="32"/>
      <c r="E115" s="248" t="s">
        <v>126</v>
      </c>
      <c r="F115" s="247"/>
      <c r="G115" s="247"/>
      <c r="H115" s="247"/>
      <c r="L115" s="32"/>
    </row>
    <row r="116" spans="2:65" s="1" customFormat="1" ht="12" customHeight="1">
      <c r="B116" s="32"/>
      <c r="C116" s="27" t="s">
        <v>127</v>
      </c>
      <c r="L116" s="32"/>
    </row>
    <row r="117" spans="2:65" s="1" customFormat="1" ht="16.5" customHeight="1">
      <c r="B117" s="32"/>
      <c r="E117" s="242" t="str">
        <f>E11</f>
        <v>D1.01.4e - Zdravotně technické instalace</v>
      </c>
      <c r="F117" s="247"/>
      <c r="G117" s="247"/>
      <c r="H117" s="247"/>
      <c r="L117" s="32"/>
    </row>
    <row r="118" spans="2:65" s="1" customFormat="1" ht="6.95" customHeight="1">
      <c r="B118" s="32"/>
      <c r="L118" s="32"/>
    </row>
    <row r="119" spans="2:65" s="1" customFormat="1" ht="12" customHeight="1">
      <c r="B119" s="32"/>
      <c r="C119" s="27" t="s">
        <v>20</v>
      </c>
      <c r="F119" s="25" t="str">
        <f>F14</f>
        <v>Jihlava</v>
      </c>
      <c r="I119" s="27" t="s">
        <v>22</v>
      </c>
      <c r="J119" s="52" t="str">
        <f>IF(J14="","",J14)</f>
        <v>23. 6. 2025</v>
      </c>
      <c r="L119" s="32"/>
    </row>
    <row r="120" spans="2:65" s="1" customFormat="1" ht="6.95" customHeight="1">
      <c r="B120" s="32"/>
      <c r="L120" s="32"/>
    </row>
    <row r="121" spans="2:65" s="1" customFormat="1" ht="27.95" customHeight="1">
      <c r="B121" s="32"/>
      <c r="C121" s="27" t="s">
        <v>24</v>
      </c>
      <c r="F121" s="25" t="str">
        <f>E17</f>
        <v>Nemocnice Jihlava</v>
      </c>
      <c r="I121" s="27" t="s">
        <v>30</v>
      </c>
      <c r="J121" s="30" t="str">
        <f>E23</f>
        <v>Penta Projekt s.r.o., Mrštíkova 12, Jihlava</v>
      </c>
      <c r="L121" s="32"/>
    </row>
    <row r="122" spans="2:65" s="1" customFormat="1" ht="27.95" customHeight="1">
      <c r="B122" s="32"/>
      <c r="C122" s="27" t="s">
        <v>28</v>
      </c>
      <c r="F122" s="25" t="str">
        <f>IF(E20="","",E20)</f>
        <v>Vyplň údaj</v>
      </c>
      <c r="I122" s="27" t="s">
        <v>32</v>
      </c>
      <c r="J122" s="30" t="str">
        <f>E26</f>
        <v>PROfi Jihlava, spol. s r.o. - Milan Fiala</v>
      </c>
      <c r="L122" s="32"/>
    </row>
    <row r="123" spans="2:65" s="1" customFormat="1" ht="10.35" customHeight="1">
      <c r="B123" s="32"/>
      <c r="L123" s="32"/>
    </row>
    <row r="124" spans="2:65" s="10" customFormat="1" ht="29.25" customHeight="1">
      <c r="B124" s="116"/>
      <c r="C124" s="117" t="s">
        <v>177</v>
      </c>
      <c r="D124" s="118" t="s">
        <v>61</v>
      </c>
      <c r="E124" s="118" t="s">
        <v>57</v>
      </c>
      <c r="F124" s="118" t="s">
        <v>58</v>
      </c>
      <c r="G124" s="118" t="s">
        <v>178</v>
      </c>
      <c r="H124" s="118" t="s">
        <v>179</v>
      </c>
      <c r="I124" s="118" t="s">
        <v>180</v>
      </c>
      <c r="J124" s="118" t="s">
        <v>131</v>
      </c>
      <c r="K124" s="119" t="s">
        <v>181</v>
      </c>
      <c r="L124" s="116"/>
      <c r="M124" s="59" t="s">
        <v>1</v>
      </c>
      <c r="N124" s="60" t="s">
        <v>40</v>
      </c>
      <c r="O124" s="60" t="s">
        <v>182</v>
      </c>
      <c r="P124" s="60" t="s">
        <v>183</v>
      </c>
      <c r="Q124" s="60" t="s">
        <v>184</v>
      </c>
      <c r="R124" s="60" t="s">
        <v>185</v>
      </c>
      <c r="S124" s="60" t="s">
        <v>186</v>
      </c>
      <c r="T124" s="61" t="s">
        <v>187</v>
      </c>
    </row>
    <row r="125" spans="2:65" s="1" customFormat="1" ht="22.9" customHeight="1">
      <c r="B125" s="32"/>
      <c r="C125" s="64" t="s">
        <v>188</v>
      </c>
      <c r="J125" s="120">
        <f>BK125</f>
        <v>0</v>
      </c>
      <c r="L125" s="32"/>
      <c r="M125" s="62"/>
      <c r="N125" s="53"/>
      <c r="O125" s="53"/>
      <c r="P125" s="121">
        <f>P126</f>
        <v>0</v>
      </c>
      <c r="Q125" s="53"/>
      <c r="R125" s="121">
        <f>R126</f>
        <v>0.50092999999999999</v>
      </c>
      <c r="S125" s="53"/>
      <c r="T125" s="122">
        <f>T126</f>
        <v>6.9400000000000003E-2</v>
      </c>
      <c r="AT125" s="17" t="s">
        <v>75</v>
      </c>
      <c r="AU125" s="17" t="s">
        <v>133</v>
      </c>
      <c r="BK125" s="123">
        <f>BK126</f>
        <v>0</v>
      </c>
    </row>
    <row r="126" spans="2:65" s="11" customFormat="1" ht="25.9" customHeight="1">
      <c r="B126" s="124"/>
      <c r="D126" s="125" t="s">
        <v>75</v>
      </c>
      <c r="E126" s="126" t="s">
        <v>1274</v>
      </c>
      <c r="F126" s="126" t="s">
        <v>1275</v>
      </c>
      <c r="I126" s="127"/>
      <c r="J126" s="128">
        <f>BK126</f>
        <v>0</v>
      </c>
      <c r="L126" s="124"/>
      <c r="M126" s="129"/>
      <c r="P126" s="130">
        <f>P127+P189+P239+P279</f>
        <v>0</v>
      </c>
      <c r="R126" s="130">
        <f>R127+R189+R239+R279</f>
        <v>0.50092999999999999</v>
      </c>
      <c r="T126" s="131">
        <f>T127+T189+T239+T279</f>
        <v>6.9400000000000003E-2</v>
      </c>
      <c r="AR126" s="125" t="s">
        <v>85</v>
      </c>
      <c r="AT126" s="132" t="s">
        <v>75</v>
      </c>
      <c r="AU126" s="132" t="s">
        <v>76</v>
      </c>
      <c r="AY126" s="125" t="s">
        <v>191</v>
      </c>
      <c r="BK126" s="133">
        <f>BK127+BK189+BK239+BK279</f>
        <v>0</v>
      </c>
    </row>
    <row r="127" spans="2:65" s="11" customFormat="1" ht="22.9" customHeight="1">
      <c r="B127" s="124"/>
      <c r="D127" s="125" t="s">
        <v>75</v>
      </c>
      <c r="E127" s="134" t="s">
        <v>3235</v>
      </c>
      <c r="F127" s="134" t="s">
        <v>3236</v>
      </c>
      <c r="I127" s="127"/>
      <c r="J127" s="135">
        <f>BK127</f>
        <v>0</v>
      </c>
      <c r="L127" s="124"/>
      <c r="M127" s="129"/>
      <c r="P127" s="130">
        <f>SUM(P128:P188)</f>
        <v>0</v>
      </c>
      <c r="R127" s="130">
        <f>SUM(R128:R188)</f>
        <v>8.0399999999999971E-2</v>
      </c>
      <c r="T127" s="131">
        <f>SUM(T128:T188)</f>
        <v>6.13E-2</v>
      </c>
      <c r="AR127" s="125" t="s">
        <v>85</v>
      </c>
      <c r="AT127" s="132" t="s">
        <v>75</v>
      </c>
      <c r="AU127" s="132" t="s">
        <v>83</v>
      </c>
      <c r="AY127" s="125" t="s">
        <v>191</v>
      </c>
      <c r="BK127" s="133">
        <f>SUM(BK128:BK188)</f>
        <v>0</v>
      </c>
    </row>
    <row r="128" spans="2:65" s="1" customFormat="1" ht="16.5" customHeight="1">
      <c r="B128" s="32"/>
      <c r="C128" s="136" t="s">
        <v>83</v>
      </c>
      <c r="D128" s="136" t="s">
        <v>195</v>
      </c>
      <c r="E128" s="137" t="s">
        <v>3237</v>
      </c>
      <c r="F128" s="138" t="s">
        <v>3238</v>
      </c>
      <c r="G128" s="139" t="s">
        <v>403</v>
      </c>
      <c r="H128" s="140">
        <v>2</v>
      </c>
      <c r="I128" s="141"/>
      <c r="J128" s="142">
        <f>ROUND(I128*H128,2)</f>
        <v>0</v>
      </c>
      <c r="K128" s="138" t="s">
        <v>199</v>
      </c>
      <c r="L128" s="32"/>
      <c r="M128" s="143" t="s">
        <v>1</v>
      </c>
      <c r="N128" s="144" t="s">
        <v>41</v>
      </c>
      <c r="P128" s="145">
        <f>O128*H128</f>
        <v>0</v>
      </c>
      <c r="Q128" s="145">
        <v>0</v>
      </c>
      <c r="R128" s="145">
        <f>Q128*H128</f>
        <v>0</v>
      </c>
      <c r="S128" s="145">
        <v>3.065E-2</v>
      </c>
      <c r="T128" s="146">
        <f>S128*H128</f>
        <v>6.13E-2</v>
      </c>
      <c r="AR128" s="147" t="s">
        <v>224</v>
      </c>
      <c r="AT128" s="147" t="s">
        <v>195</v>
      </c>
      <c r="AU128" s="147" t="s">
        <v>85</v>
      </c>
      <c r="AY128" s="17" t="s">
        <v>191</v>
      </c>
      <c r="BE128" s="148">
        <f>IF(N128="základní",J128,0)</f>
        <v>0</v>
      </c>
      <c r="BF128" s="148">
        <f>IF(N128="snížená",J128,0)</f>
        <v>0</v>
      </c>
      <c r="BG128" s="148">
        <f>IF(N128="zákl. přenesená",J128,0)</f>
        <v>0</v>
      </c>
      <c r="BH128" s="148">
        <f>IF(N128="sníž. přenesená",J128,0)</f>
        <v>0</v>
      </c>
      <c r="BI128" s="148">
        <f>IF(N128="nulová",J128,0)</f>
        <v>0</v>
      </c>
      <c r="BJ128" s="17" t="s">
        <v>83</v>
      </c>
      <c r="BK128" s="148">
        <f>ROUND(I128*H128,2)</f>
        <v>0</v>
      </c>
      <c r="BL128" s="17" t="s">
        <v>224</v>
      </c>
      <c r="BM128" s="147" t="s">
        <v>3239</v>
      </c>
    </row>
    <row r="129" spans="2:65" s="1" customFormat="1">
      <c r="B129" s="32"/>
      <c r="D129" s="149" t="s">
        <v>203</v>
      </c>
      <c r="F129" s="150" t="s">
        <v>3240</v>
      </c>
      <c r="I129" s="151"/>
      <c r="L129" s="32"/>
      <c r="M129" s="152"/>
      <c r="T129" s="56"/>
      <c r="AT129" s="17" t="s">
        <v>203</v>
      </c>
      <c r="AU129" s="17" t="s">
        <v>85</v>
      </c>
    </row>
    <row r="130" spans="2:65" s="1" customFormat="1" ht="16.5" customHeight="1">
      <c r="B130" s="32"/>
      <c r="C130" s="136" t="s">
        <v>85</v>
      </c>
      <c r="D130" s="136" t="s">
        <v>195</v>
      </c>
      <c r="E130" s="137" t="s">
        <v>3241</v>
      </c>
      <c r="F130" s="138" t="s">
        <v>3242</v>
      </c>
      <c r="G130" s="139" t="s">
        <v>378</v>
      </c>
      <c r="H130" s="140">
        <v>1</v>
      </c>
      <c r="I130" s="141"/>
      <c r="J130" s="142">
        <f>ROUND(I130*H130,2)</f>
        <v>0</v>
      </c>
      <c r="K130" s="138" t="s">
        <v>199</v>
      </c>
      <c r="L130" s="32"/>
      <c r="M130" s="143" t="s">
        <v>1</v>
      </c>
      <c r="N130" s="144" t="s">
        <v>41</v>
      </c>
      <c r="P130" s="145">
        <f>O130*H130</f>
        <v>0</v>
      </c>
      <c r="Q130" s="145">
        <v>2.2599999999999999E-3</v>
      </c>
      <c r="R130" s="145">
        <f>Q130*H130</f>
        <v>2.2599999999999999E-3</v>
      </c>
      <c r="S130" s="145">
        <v>0</v>
      </c>
      <c r="T130" s="146">
        <f>S130*H130</f>
        <v>0</v>
      </c>
      <c r="AR130" s="147" t="s">
        <v>224</v>
      </c>
      <c r="AT130" s="147" t="s">
        <v>195</v>
      </c>
      <c r="AU130" s="147" t="s">
        <v>85</v>
      </c>
      <c r="AY130" s="17" t="s">
        <v>191</v>
      </c>
      <c r="BE130" s="148">
        <f>IF(N130="základní",J130,0)</f>
        <v>0</v>
      </c>
      <c r="BF130" s="148">
        <f>IF(N130="snížená",J130,0)</f>
        <v>0</v>
      </c>
      <c r="BG130" s="148">
        <f>IF(N130="zákl. přenesená",J130,0)</f>
        <v>0</v>
      </c>
      <c r="BH130" s="148">
        <f>IF(N130="sníž. přenesená",J130,0)</f>
        <v>0</v>
      </c>
      <c r="BI130" s="148">
        <f>IF(N130="nulová",J130,0)</f>
        <v>0</v>
      </c>
      <c r="BJ130" s="17" t="s">
        <v>83</v>
      </c>
      <c r="BK130" s="148">
        <f>ROUND(I130*H130,2)</f>
        <v>0</v>
      </c>
      <c r="BL130" s="17" t="s">
        <v>224</v>
      </c>
      <c r="BM130" s="147" t="s">
        <v>3243</v>
      </c>
    </row>
    <row r="131" spans="2:65" s="1" customFormat="1">
      <c r="B131" s="32"/>
      <c r="D131" s="149" t="s">
        <v>203</v>
      </c>
      <c r="F131" s="150" t="s">
        <v>3244</v>
      </c>
      <c r="I131" s="151"/>
      <c r="L131" s="32"/>
      <c r="M131" s="152"/>
      <c r="T131" s="56"/>
      <c r="AT131" s="17" t="s">
        <v>203</v>
      </c>
      <c r="AU131" s="17" t="s">
        <v>85</v>
      </c>
    </row>
    <row r="132" spans="2:65" s="1" customFormat="1" ht="16.5" customHeight="1">
      <c r="B132" s="32"/>
      <c r="C132" s="136" t="s">
        <v>201</v>
      </c>
      <c r="D132" s="136" t="s">
        <v>195</v>
      </c>
      <c r="E132" s="137" t="s">
        <v>3245</v>
      </c>
      <c r="F132" s="138" t="s">
        <v>3246</v>
      </c>
      <c r="G132" s="139" t="s">
        <v>378</v>
      </c>
      <c r="H132" s="140">
        <v>2</v>
      </c>
      <c r="I132" s="141"/>
      <c r="J132" s="142">
        <f>ROUND(I132*H132,2)</f>
        <v>0</v>
      </c>
      <c r="K132" s="138" t="s">
        <v>199</v>
      </c>
      <c r="L132" s="32"/>
      <c r="M132" s="143" t="s">
        <v>1</v>
      </c>
      <c r="N132" s="144" t="s">
        <v>41</v>
      </c>
      <c r="P132" s="145">
        <f>O132*H132</f>
        <v>0</v>
      </c>
      <c r="Q132" s="145">
        <v>0</v>
      </c>
      <c r="R132" s="145">
        <f>Q132*H132</f>
        <v>0</v>
      </c>
      <c r="S132" s="145">
        <v>0</v>
      </c>
      <c r="T132" s="146">
        <f>S132*H132</f>
        <v>0</v>
      </c>
      <c r="AR132" s="147" t="s">
        <v>224</v>
      </c>
      <c r="AT132" s="147" t="s">
        <v>195</v>
      </c>
      <c r="AU132" s="147" t="s">
        <v>85</v>
      </c>
      <c r="AY132" s="17" t="s">
        <v>191</v>
      </c>
      <c r="BE132" s="148">
        <f>IF(N132="základní",J132,0)</f>
        <v>0</v>
      </c>
      <c r="BF132" s="148">
        <f>IF(N132="snížená",J132,0)</f>
        <v>0</v>
      </c>
      <c r="BG132" s="148">
        <f>IF(N132="zákl. přenesená",J132,0)</f>
        <v>0</v>
      </c>
      <c r="BH132" s="148">
        <f>IF(N132="sníž. přenesená",J132,0)</f>
        <v>0</v>
      </c>
      <c r="BI132" s="148">
        <f>IF(N132="nulová",J132,0)</f>
        <v>0</v>
      </c>
      <c r="BJ132" s="17" t="s">
        <v>83</v>
      </c>
      <c r="BK132" s="148">
        <f>ROUND(I132*H132,2)</f>
        <v>0</v>
      </c>
      <c r="BL132" s="17" t="s">
        <v>224</v>
      </c>
      <c r="BM132" s="147" t="s">
        <v>3247</v>
      </c>
    </row>
    <row r="133" spans="2:65" s="1" customFormat="1">
      <c r="B133" s="32"/>
      <c r="D133" s="149" t="s">
        <v>203</v>
      </c>
      <c r="F133" s="150" t="s">
        <v>3248</v>
      </c>
      <c r="I133" s="151"/>
      <c r="L133" s="32"/>
      <c r="M133" s="152"/>
      <c r="T133" s="56"/>
      <c r="AT133" s="17" t="s">
        <v>203</v>
      </c>
      <c r="AU133" s="17" t="s">
        <v>85</v>
      </c>
    </row>
    <row r="134" spans="2:65" s="1" customFormat="1" ht="16.5" customHeight="1">
      <c r="B134" s="32"/>
      <c r="C134" s="136" t="s">
        <v>200</v>
      </c>
      <c r="D134" s="136" t="s">
        <v>195</v>
      </c>
      <c r="E134" s="137" t="s">
        <v>3249</v>
      </c>
      <c r="F134" s="138" t="s">
        <v>3250</v>
      </c>
      <c r="G134" s="139" t="s">
        <v>378</v>
      </c>
      <c r="H134" s="140">
        <v>1</v>
      </c>
      <c r="I134" s="141"/>
      <c r="J134" s="142">
        <f>ROUND(I134*H134,2)</f>
        <v>0</v>
      </c>
      <c r="K134" s="138" t="s">
        <v>199</v>
      </c>
      <c r="L134" s="32"/>
      <c r="M134" s="143" t="s">
        <v>1</v>
      </c>
      <c r="N134" s="144" t="s">
        <v>41</v>
      </c>
      <c r="P134" s="145">
        <f>O134*H134</f>
        <v>0</v>
      </c>
      <c r="Q134" s="145">
        <v>8.9999999999999998E-4</v>
      </c>
      <c r="R134" s="145">
        <f>Q134*H134</f>
        <v>8.9999999999999998E-4</v>
      </c>
      <c r="S134" s="145">
        <v>0</v>
      </c>
      <c r="T134" s="146">
        <f>S134*H134</f>
        <v>0</v>
      </c>
      <c r="AR134" s="147" t="s">
        <v>224</v>
      </c>
      <c r="AT134" s="147" t="s">
        <v>195</v>
      </c>
      <c r="AU134" s="147" t="s">
        <v>85</v>
      </c>
      <c r="AY134" s="17" t="s">
        <v>191</v>
      </c>
      <c r="BE134" s="148">
        <f>IF(N134="základní",J134,0)</f>
        <v>0</v>
      </c>
      <c r="BF134" s="148">
        <f>IF(N134="snížená",J134,0)</f>
        <v>0</v>
      </c>
      <c r="BG134" s="148">
        <f>IF(N134="zákl. přenesená",J134,0)</f>
        <v>0</v>
      </c>
      <c r="BH134" s="148">
        <f>IF(N134="sníž. přenesená",J134,0)</f>
        <v>0</v>
      </c>
      <c r="BI134" s="148">
        <f>IF(N134="nulová",J134,0)</f>
        <v>0</v>
      </c>
      <c r="BJ134" s="17" t="s">
        <v>83</v>
      </c>
      <c r="BK134" s="148">
        <f>ROUND(I134*H134,2)</f>
        <v>0</v>
      </c>
      <c r="BL134" s="17" t="s">
        <v>224</v>
      </c>
      <c r="BM134" s="147" t="s">
        <v>3251</v>
      </c>
    </row>
    <row r="135" spans="2:65" s="1" customFormat="1">
      <c r="B135" s="32"/>
      <c r="D135" s="149" t="s">
        <v>203</v>
      </c>
      <c r="F135" s="150" t="s">
        <v>3252</v>
      </c>
      <c r="I135" s="151"/>
      <c r="L135" s="32"/>
      <c r="M135" s="152"/>
      <c r="T135" s="56"/>
      <c r="AT135" s="17" t="s">
        <v>203</v>
      </c>
      <c r="AU135" s="17" t="s">
        <v>85</v>
      </c>
    </row>
    <row r="136" spans="2:65" s="1" customFormat="1" ht="16.5" customHeight="1">
      <c r="B136" s="32"/>
      <c r="C136" s="136" t="s">
        <v>230</v>
      </c>
      <c r="D136" s="136" t="s">
        <v>195</v>
      </c>
      <c r="E136" s="137" t="s">
        <v>3253</v>
      </c>
      <c r="F136" s="138" t="s">
        <v>3254</v>
      </c>
      <c r="G136" s="139" t="s">
        <v>378</v>
      </c>
      <c r="H136" s="140">
        <v>1</v>
      </c>
      <c r="I136" s="141"/>
      <c r="J136" s="142">
        <f>ROUND(I136*H136,2)</f>
        <v>0</v>
      </c>
      <c r="K136" s="138" t="s">
        <v>199</v>
      </c>
      <c r="L136" s="32"/>
      <c r="M136" s="143" t="s">
        <v>1</v>
      </c>
      <c r="N136" s="144" t="s">
        <v>41</v>
      </c>
      <c r="P136" s="145">
        <f>O136*H136</f>
        <v>0</v>
      </c>
      <c r="Q136" s="145">
        <v>3.5200000000000001E-3</v>
      </c>
      <c r="R136" s="145">
        <f>Q136*H136</f>
        <v>3.5200000000000001E-3</v>
      </c>
      <c r="S136" s="145">
        <v>0</v>
      </c>
      <c r="T136" s="146">
        <f>S136*H136</f>
        <v>0</v>
      </c>
      <c r="AR136" s="147" t="s">
        <v>224</v>
      </c>
      <c r="AT136" s="147" t="s">
        <v>195</v>
      </c>
      <c r="AU136" s="147" t="s">
        <v>85</v>
      </c>
      <c r="AY136" s="17" t="s">
        <v>191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83</v>
      </c>
      <c r="BK136" s="148">
        <f>ROUND(I136*H136,2)</f>
        <v>0</v>
      </c>
      <c r="BL136" s="17" t="s">
        <v>224</v>
      </c>
      <c r="BM136" s="147" t="s">
        <v>3255</v>
      </c>
    </row>
    <row r="137" spans="2:65" s="1" customFormat="1">
      <c r="B137" s="32"/>
      <c r="D137" s="149" t="s">
        <v>203</v>
      </c>
      <c r="F137" s="150" t="s">
        <v>3256</v>
      </c>
      <c r="I137" s="151"/>
      <c r="L137" s="32"/>
      <c r="M137" s="152"/>
      <c r="T137" s="56"/>
      <c r="AT137" s="17" t="s">
        <v>203</v>
      </c>
      <c r="AU137" s="17" t="s">
        <v>85</v>
      </c>
    </row>
    <row r="138" spans="2:65" s="1" customFormat="1" ht="16.5" customHeight="1">
      <c r="B138" s="32"/>
      <c r="C138" s="136" t="s">
        <v>236</v>
      </c>
      <c r="D138" s="136" t="s">
        <v>195</v>
      </c>
      <c r="E138" s="137" t="s">
        <v>3257</v>
      </c>
      <c r="F138" s="138" t="s">
        <v>3258</v>
      </c>
      <c r="G138" s="139" t="s">
        <v>378</v>
      </c>
      <c r="H138" s="140">
        <v>1</v>
      </c>
      <c r="I138" s="141"/>
      <c r="J138" s="142">
        <f>ROUND(I138*H138,2)</f>
        <v>0</v>
      </c>
      <c r="K138" s="138" t="s">
        <v>199</v>
      </c>
      <c r="L138" s="32"/>
      <c r="M138" s="143" t="s">
        <v>1</v>
      </c>
      <c r="N138" s="144" t="s">
        <v>41</v>
      </c>
      <c r="P138" s="145">
        <f>O138*H138</f>
        <v>0</v>
      </c>
      <c r="Q138" s="145">
        <v>1.038E-2</v>
      </c>
      <c r="R138" s="145">
        <f>Q138*H138</f>
        <v>1.038E-2</v>
      </c>
      <c r="S138" s="145">
        <v>0</v>
      </c>
      <c r="T138" s="146">
        <f>S138*H138</f>
        <v>0</v>
      </c>
      <c r="AR138" s="147" t="s">
        <v>224</v>
      </c>
      <c r="AT138" s="147" t="s">
        <v>195</v>
      </c>
      <c r="AU138" s="147" t="s">
        <v>85</v>
      </c>
      <c r="AY138" s="17" t="s">
        <v>191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83</v>
      </c>
      <c r="BK138" s="148">
        <f>ROUND(I138*H138,2)</f>
        <v>0</v>
      </c>
      <c r="BL138" s="17" t="s">
        <v>224</v>
      </c>
      <c r="BM138" s="147" t="s">
        <v>3259</v>
      </c>
    </row>
    <row r="139" spans="2:65" s="1" customFormat="1">
      <c r="B139" s="32"/>
      <c r="D139" s="149" t="s">
        <v>203</v>
      </c>
      <c r="F139" s="150" t="s">
        <v>3260</v>
      </c>
      <c r="I139" s="151"/>
      <c r="L139" s="32"/>
      <c r="M139" s="152"/>
      <c r="T139" s="56"/>
      <c r="AT139" s="17" t="s">
        <v>203</v>
      </c>
      <c r="AU139" s="17" t="s">
        <v>85</v>
      </c>
    </row>
    <row r="140" spans="2:65" s="1" customFormat="1" ht="16.5" customHeight="1">
      <c r="B140" s="32"/>
      <c r="C140" s="136" t="s">
        <v>245</v>
      </c>
      <c r="D140" s="136" t="s">
        <v>195</v>
      </c>
      <c r="E140" s="137" t="s">
        <v>3261</v>
      </c>
      <c r="F140" s="138" t="s">
        <v>3262</v>
      </c>
      <c r="G140" s="139" t="s">
        <v>378</v>
      </c>
      <c r="H140" s="140">
        <v>1</v>
      </c>
      <c r="I140" s="141"/>
      <c r="J140" s="142">
        <f>ROUND(I140*H140,2)</f>
        <v>0</v>
      </c>
      <c r="K140" s="138" t="s">
        <v>199</v>
      </c>
      <c r="L140" s="32"/>
      <c r="M140" s="143" t="s">
        <v>1</v>
      </c>
      <c r="N140" s="144" t="s">
        <v>41</v>
      </c>
      <c r="P140" s="145">
        <f>O140*H140</f>
        <v>0</v>
      </c>
      <c r="Q140" s="145">
        <v>3.1E-4</v>
      </c>
      <c r="R140" s="145">
        <f>Q140*H140</f>
        <v>3.1E-4</v>
      </c>
      <c r="S140" s="145">
        <v>0</v>
      </c>
      <c r="T140" s="146">
        <f>S140*H140</f>
        <v>0</v>
      </c>
      <c r="AR140" s="147" t="s">
        <v>224</v>
      </c>
      <c r="AT140" s="147" t="s">
        <v>195</v>
      </c>
      <c r="AU140" s="147" t="s">
        <v>85</v>
      </c>
      <c r="AY140" s="17" t="s">
        <v>191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83</v>
      </c>
      <c r="BK140" s="148">
        <f>ROUND(I140*H140,2)</f>
        <v>0</v>
      </c>
      <c r="BL140" s="17" t="s">
        <v>224</v>
      </c>
      <c r="BM140" s="147" t="s">
        <v>3263</v>
      </c>
    </row>
    <row r="141" spans="2:65" s="1" customFormat="1">
      <c r="B141" s="32"/>
      <c r="D141" s="149" t="s">
        <v>203</v>
      </c>
      <c r="F141" s="150" t="s">
        <v>3264</v>
      </c>
      <c r="I141" s="151"/>
      <c r="L141" s="32"/>
      <c r="M141" s="152"/>
      <c r="T141" s="56"/>
      <c r="AT141" s="17" t="s">
        <v>203</v>
      </c>
      <c r="AU141" s="17" t="s">
        <v>85</v>
      </c>
    </row>
    <row r="142" spans="2:65" s="1" customFormat="1" ht="16.5" customHeight="1">
      <c r="B142" s="32"/>
      <c r="C142" s="136" t="s">
        <v>253</v>
      </c>
      <c r="D142" s="136" t="s">
        <v>195</v>
      </c>
      <c r="E142" s="137" t="s">
        <v>3265</v>
      </c>
      <c r="F142" s="138" t="s">
        <v>3266</v>
      </c>
      <c r="G142" s="139" t="s">
        <v>378</v>
      </c>
      <c r="H142" s="140">
        <v>1</v>
      </c>
      <c r="I142" s="141"/>
      <c r="J142" s="142">
        <f>ROUND(I142*H142,2)</f>
        <v>0</v>
      </c>
      <c r="K142" s="138" t="s">
        <v>199</v>
      </c>
      <c r="L142" s="32"/>
      <c r="M142" s="143" t="s">
        <v>1</v>
      </c>
      <c r="N142" s="144" t="s">
        <v>41</v>
      </c>
      <c r="P142" s="145">
        <f>O142*H142</f>
        <v>0</v>
      </c>
      <c r="Q142" s="145">
        <v>1.1199999999999999E-3</v>
      </c>
      <c r="R142" s="145">
        <f>Q142*H142</f>
        <v>1.1199999999999999E-3</v>
      </c>
      <c r="S142" s="145">
        <v>0</v>
      </c>
      <c r="T142" s="146">
        <f>S142*H142</f>
        <v>0</v>
      </c>
      <c r="AR142" s="147" t="s">
        <v>224</v>
      </c>
      <c r="AT142" s="147" t="s">
        <v>195</v>
      </c>
      <c r="AU142" s="147" t="s">
        <v>85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224</v>
      </c>
      <c r="BM142" s="147" t="s">
        <v>3267</v>
      </c>
    </row>
    <row r="143" spans="2:65" s="1" customFormat="1">
      <c r="B143" s="32"/>
      <c r="D143" s="149" t="s">
        <v>203</v>
      </c>
      <c r="F143" s="150" t="s">
        <v>3268</v>
      </c>
      <c r="I143" s="151"/>
      <c r="L143" s="32"/>
      <c r="M143" s="152"/>
      <c r="T143" s="56"/>
      <c r="AT143" s="17" t="s">
        <v>203</v>
      </c>
      <c r="AU143" s="17" t="s">
        <v>85</v>
      </c>
    </row>
    <row r="144" spans="2:65" s="1" customFormat="1" ht="24" customHeight="1">
      <c r="B144" s="32"/>
      <c r="C144" s="136" t="s">
        <v>258</v>
      </c>
      <c r="D144" s="136" t="s">
        <v>195</v>
      </c>
      <c r="E144" s="137" t="s">
        <v>3269</v>
      </c>
      <c r="F144" s="138" t="s">
        <v>3270</v>
      </c>
      <c r="G144" s="139" t="s">
        <v>403</v>
      </c>
      <c r="H144" s="140">
        <v>4</v>
      </c>
      <c r="I144" s="141"/>
      <c r="J144" s="142">
        <f>ROUND(I144*H144,2)</f>
        <v>0</v>
      </c>
      <c r="K144" s="138" t="s">
        <v>199</v>
      </c>
      <c r="L144" s="32"/>
      <c r="M144" s="143" t="s">
        <v>1</v>
      </c>
      <c r="N144" s="144" t="s">
        <v>41</v>
      </c>
      <c r="P144" s="145">
        <f>O144*H144</f>
        <v>0</v>
      </c>
      <c r="Q144" s="145">
        <v>1.42E-3</v>
      </c>
      <c r="R144" s="145">
        <f>Q144*H144</f>
        <v>5.6800000000000002E-3</v>
      </c>
      <c r="S144" s="145">
        <v>0</v>
      </c>
      <c r="T144" s="146">
        <f>S144*H144</f>
        <v>0</v>
      </c>
      <c r="AR144" s="147" t="s">
        <v>224</v>
      </c>
      <c r="AT144" s="147" t="s">
        <v>195</v>
      </c>
      <c r="AU144" s="147" t="s">
        <v>85</v>
      </c>
      <c r="AY144" s="17" t="s">
        <v>191</v>
      </c>
      <c r="BE144" s="148">
        <f>IF(N144="základní",J144,0)</f>
        <v>0</v>
      </c>
      <c r="BF144" s="148">
        <f>IF(N144="snížená",J144,0)</f>
        <v>0</v>
      </c>
      <c r="BG144" s="148">
        <f>IF(N144="zákl. přenesená",J144,0)</f>
        <v>0</v>
      </c>
      <c r="BH144" s="148">
        <f>IF(N144="sníž. přenesená",J144,0)</f>
        <v>0</v>
      </c>
      <c r="BI144" s="148">
        <f>IF(N144="nulová",J144,0)</f>
        <v>0</v>
      </c>
      <c r="BJ144" s="17" t="s">
        <v>83</v>
      </c>
      <c r="BK144" s="148">
        <f>ROUND(I144*H144,2)</f>
        <v>0</v>
      </c>
      <c r="BL144" s="17" t="s">
        <v>224</v>
      </c>
      <c r="BM144" s="147" t="s">
        <v>3271</v>
      </c>
    </row>
    <row r="145" spans="2:65" s="1" customFormat="1">
      <c r="B145" s="32"/>
      <c r="D145" s="149" t="s">
        <v>203</v>
      </c>
      <c r="F145" s="150" t="s">
        <v>3272</v>
      </c>
      <c r="I145" s="151"/>
      <c r="L145" s="32"/>
      <c r="M145" s="152"/>
      <c r="T145" s="56"/>
      <c r="AT145" s="17" t="s">
        <v>203</v>
      </c>
      <c r="AU145" s="17" t="s">
        <v>85</v>
      </c>
    </row>
    <row r="146" spans="2:65" s="1" customFormat="1" ht="24" customHeight="1">
      <c r="B146" s="32"/>
      <c r="C146" s="136" t="s">
        <v>268</v>
      </c>
      <c r="D146" s="136" t="s">
        <v>195</v>
      </c>
      <c r="E146" s="137" t="s">
        <v>3273</v>
      </c>
      <c r="F146" s="138" t="s">
        <v>3274</v>
      </c>
      <c r="G146" s="139" t="s">
        <v>403</v>
      </c>
      <c r="H146" s="140">
        <v>5</v>
      </c>
      <c r="I146" s="141"/>
      <c r="J146" s="142">
        <f>ROUND(I146*H146,2)</f>
        <v>0</v>
      </c>
      <c r="K146" s="138" t="s">
        <v>199</v>
      </c>
      <c r="L146" s="32"/>
      <c r="M146" s="143" t="s">
        <v>1</v>
      </c>
      <c r="N146" s="144" t="s">
        <v>41</v>
      </c>
      <c r="P146" s="145">
        <f>O146*H146</f>
        <v>0</v>
      </c>
      <c r="Q146" s="145">
        <v>1.97E-3</v>
      </c>
      <c r="R146" s="145">
        <f>Q146*H146</f>
        <v>9.8499999999999994E-3</v>
      </c>
      <c r="S146" s="145">
        <v>0</v>
      </c>
      <c r="T146" s="146">
        <f>S146*H146</f>
        <v>0</v>
      </c>
      <c r="AR146" s="147" t="s">
        <v>224</v>
      </c>
      <c r="AT146" s="147" t="s">
        <v>195</v>
      </c>
      <c r="AU146" s="147" t="s">
        <v>85</v>
      </c>
      <c r="AY146" s="17" t="s">
        <v>191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83</v>
      </c>
      <c r="BK146" s="148">
        <f>ROUND(I146*H146,2)</f>
        <v>0</v>
      </c>
      <c r="BL146" s="17" t="s">
        <v>224</v>
      </c>
      <c r="BM146" s="147" t="s">
        <v>3275</v>
      </c>
    </row>
    <row r="147" spans="2:65" s="1" customFormat="1">
      <c r="B147" s="32"/>
      <c r="D147" s="149" t="s">
        <v>203</v>
      </c>
      <c r="F147" s="150" t="s">
        <v>3276</v>
      </c>
      <c r="I147" s="151"/>
      <c r="L147" s="32"/>
      <c r="M147" s="152"/>
      <c r="T147" s="56"/>
      <c r="AT147" s="17" t="s">
        <v>203</v>
      </c>
      <c r="AU147" s="17" t="s">
        <v>85</v>
      </c>
    </row>
    <row r="148" spans="2:65" s="1" customFormat="1" ht="16.5" customHeight="1">
      <c r="B148" s="32"/>
      <c r="C148" s="136" t="s">
        <v>276</v>
      </c>
      <c r="D148" s="136" t="s">
        <v>195</v>
      </c>
      <c r="E148" s="137" t="s">
        <v>3277</v>
      </c>
      <c r="F148" s="138" t="s">
        <v>3278</v>
      </c>
      <c r="G148" s="139" t="s">
        <v>403</v>
      </c>
      <c r="H148" s="140">
        <v>5</v>
      </c>
      <c r="I148" s="141"/>
      <c r="J148" s="142">
        <f>ROUND(I148*H148,2)</f>
        <v>0</v>
      </c>
      <c r="K148" s="138" t="s">
        <v>199</v>
      </c>
      <c r="L148" s="32"/>
      <c r="M148" s="143" t="s">
        <v>1</v>
      </c>
      <c r="N148" s="144" t="s">
        <v>41</v>
      </c>
      <c r="P148" s="145">
        <f>O148*H148</f>
        <v>0</v>
      </c>
      <c r="Q148" s="145">
        <v>1.2999999999999999E-3</v>
      </c>
      <c r="R148" s="145">
        <f>Q148*H148</f>
        <v>6.4999999999999997E-3</v>
      </c>
      <c r="S148" s="145">
        <v>0</v>
      </c>
      <c r="T148" s="146">
        <f>S148*H148</f>
        <v>0</v>
      </c>
      <c r="AR148" s="147" t="s">
        <v>224</v>
      </c>
      <c r="AT148" s="147" t="s">
        <v>195</v>
      </c>
      <c r="AU148" s="147" t="s">
        <v>85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224</v>
      </c>
      <c r="BM148" s="147" t="s">
        <v>3279</v>
      </c>
    </row>
    <row r="149" spans="2:65" s="1" customFormat="1">
      <c r="B149" s="32"/>
      <c r="D149" s="149" t="s">
        <v>203</v>
      </c>
      <c r="F149" s="150" t="s">
        <v>3280</v>
      </c>
      <c r="I149" s="151"/>
      <c r="L149" s="32"/>
      <c r="M149" s="152"/>
      <c r="T149" s="56"/>
      <c r="AT149" s="17" t="s">
        <v>203</v>
      </c>
      <c r="AU149" s="17" t="s">
        <v>85</v>
      </c>
    </row>
    <row r="150" spans="2:65" s="1" customFormat="1" ht="16.5" customHeight="1">
      <c r="B150" s="32"/>
      <c r="C150" s="136" t="s">
        <v>8</v>
      </c>
      <c r="D150" s="136" t="s">
        <v>195</v>
      </c>
      <c r="E150" s="137" t="s">
        <v>3281</v>
      </c>
      <c r="F150" s="138" t="s">
        <v>3282</v>
      </c>
      <c r="G150" s="139" t="s">
        <v>403</v>
      </c>
      <c r="H150" s="140">
        <v>2</v>
      </c>
      <c r="I150" s="141"/>
      <c r="J150" s="142">
        <f>ROUND(I150*H150,2)</f>
        <v>0</v>
      </c>
      <c r="K150" s="138" t="s">
        <v>199</v>
      </c>
      <c r="L150" s="32"/>
      <c r="M150" s="143" t="s">
        <v>1</v>
      </c>
      <c r="N150" s="144" t="s">
        <v>41</v>
      </c>
      <c r="P150" s="145">
        <f>O150*H150</f>
        <v>0</v>
      </c>
      <c r="Q150" s="145">
        <v>1.31E-3</v>
      </c>
      <c r="R150" s="145">
        <f>Q150*H150</f>
        <v>2.6199999999999999E-3</v>
      </c>
      <c r="S150" s="145">
        <v>0</v>
      </c>
      <c r="T150" s="146">
        <f>S150*H150</f>
        <v>0</v>
      </c>
      <c r="AR150" s="147" t="s">
        <v>224</v>
      </c>
      <c r="AT150" s="147" t="s">
        <v>195</v>
      </c>
      <c r="AU150" s="147" t="s">
        <v>85</v>
      </c>
      <c r="AY150" s="17" t="s">
        <v>191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83</v>
      </c>
      <c r="BK150" s="148">
        <f>ROUND(I150*H150,2)</f>
        <v>0</v>
      </c>
      <c r="BL150" s="17" t="s">
        <v>224</v>
      </c>
      <c r="BM150" s="147" t="s">
        <v>3283</v>
      </c>
    </row>
    <row r="151" spans="2:65" s="1" customFormat="1">
      <c r="B151" s="32"/>
      <c r="D151" s="149" t="s">
        <v>203</v>
      </c>
      <c r="F151" s="150" t="s">
        <v>3284</v>
      </c>
      <c r="I151" s="151"/>
      <c r="L151" s="32"/>
      <c r="M151" s="152"/>
      <c r="T151" s="56"/>
      <c r="AT151" s="17" t="s">
        <v>203</v>
      </c>
      <c r="AU151" s="17" t="s">
        <v>85</v>
      </c>
    </row>
    <row r="152" spans="2:65" s="1" customFormat="1" ht="16.5" customHeight="1">
      <c r="B152" s="32"/>
      <c r="C152" s="136" t="s">
        <v>193</v>
      </c>
      <c r="D152" s="136" t="s">
        <v>195</v>
      </c>
      <c r="E152" s="137" t="s">
        <v>3285</v>
      </c>
      <c r="F152" s="138" t="s">
        <v>3286</v>
      </c>
      <c r="G152" s="139" t="s">
        <v>403</v>
      </c>
      <c r="H152" s="140">
        <v>20</v>
      </c>
      <c r="I152" s="141"/>
      <c r="J152" s="142">
        <f>ROUND(I152*H152,2)</f>
        <v>0</v>
      </c>
      <c r="K152" s="138" t="s">
        <v>199</v>
      </c>
      <c r="L152" s="32"/>
      <c r="M152" s="143" t="s">
        <v>1</v>
      </c>
      <c r="N152" s="144" t="s">
        <v>41</v>
      </c>
      <c r="P152" s="145">
        <f>O152*H152</f>
        <v>0</v>
      </c>
      <c r="Q152" s="145">
        <v>4.0000000000000002E-4</v>
      </c>
      <c r="R152" s="145">
        <f>Q152*H152</f>
        <v>8.0000000000000002E-3</v>
      </c>
      <c r="S152" s="145">
        <v>0</v>
      </c>
      <c r="T152" s="146">
        <f>S152*H152</f>
        <v>0</v>
      </c>
      <c r="AR152" s="147" t="s">
        <v>224</v>
      </c>
      <c r="AT152" s="147" t="s">
        <v>195</v>
      </c>
      <c r="AU152" s="147" t="s">
        <v>85</v>
      </c>
      <c r="AY152" s="17" t="s">
        <v>191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83</v>
      </c>
      <c r="BK152" s="148">
        <f>ROUND(I152*H152,2)</f>
        <v>0</v>
      </c>
      <c r="BL152" s="17" t="s">
        <v>224</v>
      </c>
      <c r="BM152" s="147" t="s">
        <v>3287</v>
      </c>
    </row>
    <row r="153" spans="2:65" s="1" customFormat="1">
      <c r="B153" s="32"/>
      <c r="D153" s="149" t="s">
        <v>203</v>
      </c>
      <c r="F153" s="150" t="s">
        <v>3288</v>
      </c>
      <c r="I153" s="151"/>
      <c r="L153" s="32"/>
      <c r="M153" s="152"/>
      <c r="T153" s="56"/>
      <c r="AT153" s="17" t="s">
        <v>203</v>
      </c>
      <c r="AU153" s="17" t="s">
        <v>85</v>
      </c>
    </row>
    <row r="154" spans="2:65" s="1" customFormat="1" ht="16.5" customHeight="1">
      <c r="B154" s="32"/>
      <c r="C154" s="136" t="s">
        <v>294</v>
      </c>
      <c r="D154" s="136" t="s">
        <v>195</v>
      </c>
      <c r="E154" s="137" t="s">
        <v>3289</v>
      </c>
      <c r="F154" s="138" t="s">
        <v>3290</v>
      </c>
      <c r="G154" s="139" t="s">
        <v>403</v>
      </c>
      <c r="H154" s="140">
        <v>5</v>
      </c>
      <c r="I154" s="141"/>
      <c r="J154" s="142">
        <f>ROUND(I154*H154,2)</f>
        <v>0</v>
      </c>
      <c r="K154" s="138" t="s">
        <v>199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4.2999999999999999E-4</v>
      </c>
      <c r="R154" s="145">
        <f>Q154*H154</f>
        <v>2.15E-3</v>
      </c>
      <c r="S154" s="145">
        <v>0</v>
      </c>
      <c r="T154" s="146">
        <f>S154*H154</f>
        <v>0</v>
      </c>
      <c r="AR154" s="147" t="s">
        <v>224</v>
      </c>
      <c r="AT154" s="147" t="s">
        <v>195</v>
      </c>
      <c r="AU154" s="147" t="s">
        <v>85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224</v>
      </c>
      <c r="BM154" s="147" t="s">
        <v>3291</v>
      </c>
    </row>
    <row r="155" spans="2:65" s="1" customFormat="1">
      <c r="B155" s="32"/>
      <c r="D155" s="149" t="s">
        <v>203</v>
      </c>
      <c r="F155" s="150" t="s">
        <v>3292</v>
      </c>
      <c r="I155" s="151"/>
      <c r="L155" s="32"/>
      <c r="M155" s="152"/>
      <c r="T155" s="56"/>
      <c r="AT155" s="17" t="s">
        <v>203</v>
      </c>
      <c r="AU155" s="17" t="s">
        <v>85</v>
      </c>
    </row>
    <row r="156" spans="2:65" s="1" customFormat="1" ht="16.5" customHeight="1">
      <c r="B156" s="32"/>
      <c r="C156" s="136" t="s">
        <v>302</v>
      </c>
      <c r="D156" s="136" t="s">
        <v>195</v>
      </c>
      <c r="E156" s="137" t="s">
        <v>3293</v>
      </c>
      <c r="F156" s="138" t="s">
        <v>3294</v>
      </c>
      <c r="G156" s="139" t="s">
        <v>403</v>
      </c>
      <c r="H156" s="140">
        <v>15</v>
      </c>
      <c r="I156" s="141"/>
      <c r="J156" s="142">
        <f>ROUND(I156*H156,2)</f>
        <v>0</v>
      </c>
      <c r="K156" s="138" t="s">
        <v>199</v>
      </c>
      <c r="L156" s="32"/>
      <c r="M156" s="143" t="s">
        <v>1</v>
      </c>
      <c r="N156" s="144" t="s">
        <v>41</v>
      </c>
      <c r="P156" s="145">
        <f>O156*H156</f>
        <v>0</v>
      </c>
      <c r="Q156" s="145">
        <v>5.0000000000000001E-4</v>
      </c>
      <c r="R156" s="145">
        <f>Q156*H156</f>
        <v>7.4999999999999997E-3</v>
      </c>
      <c r="S156" s="145">
        <v>0</v>
      </c>
      <c r="T156" s="146">
        <f>S156*H156</f>
        <v>0</v>
      </c>
      <c r="AR156" s="147" t="s">
        <v>224</v>
      </c>
      <c r="AT156" s="147" t="s">
        <v>195</v>
      </c>
      <c r="AU156" s="147" t="s">
        <v>85</v>
      </c>
      <c r="AY156" s="17" t="s">
        <v>191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83</v>
      </c>
      <c r="BK156" s="148">
        <f>ROUND(I156*H156,2)</f>
        <v>0</v>
      </c>
      <c r="BL156" s="17" t="s">
        <v>224</v>
      </c>
      <c r="BM156" s="147" t="s">
        <v>3295</v>
      </c>
    </row>
    <row r="157" spans="2:65" s="1" customFormat="1">
      <c r="B157" s="32"/>
      <c r="D157" s="149" t="s">
        <v>203</v>
      </c>
      <c r="F157" s="150" t="s">
        <v>3296</v>
      </c>
      <c r="I157" s="151"/>
      <c r="L157" s="32"/>
      <c r="M157" s="152"/>
      <c r="T157" s="56"/>
      <c r="AT157" s="17" t="s">
        <v>203</v>
      </c>
      <c r="AU157" s="17" t="s">
        <v>85</v>
      </c>
    </row>
    <row r="158" spans="2:65" s="1" customFormat="1" ht="16.5" customHeight="1">
      <c r="B158" s="32"/>
      <c r="C158" s="136" t="s">
        <v>224</v>
      </c>
      <c r="D158" s="136" t="s">
        <v>195</v>
      </c>
      <c r="E158" s="137" t="s">
        <v>3297</v>
      </c>
      <c r="F158" s="138" t="s">
        <v>3298</v>
      </c>
      <c r="G158" s="139" t="s">
        <v>403</v>
      </c>
      <c r="H158" s="140">
        <v>5</v>
      </c>
      <c r="I158" s="141"/>
      <c r="J158" s="142">
        <f>ROUND(I158*H158,2)</f>
        <v>0</v>
      </c>
      <c r="K158" s="138" t="s">
        <v>199</v>
      </c>
      <c r="L158" s="32"/>
      <c r="M158" s="143" t="s">
        <v>1</v>
      </c>
      <c r="N158" s="144" t="s">
        <v>41</v>
      </c>
      <c r="P158" s="145">
        <f>O158*H158</f>
        <v>0</v>
      </c>
      <c r="Q158" s="145">
        <v>7.6000000000000004E-4</v>
      </c>
      <c r="R158" s="145">
        <f>Q158*H158</f>
        <v>3.8000000000000004E-3</v>
      </c>
      <c r="S158" s="145">
        <v>0</v>
      </c>
      <c r="T158" s="146">
        <f>S158*H158</f>
        <v>0</v>
      </c>
      <c r="AR158" s="147" t="s">
        <v>224</v>
      </c>
      <c r="AT158" s="147" t="s">
        <v>195</v>
      </c>
      <c r="AU158" s="147" t="s">
        <v>85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224</v>
      </c>
      <c r="BM158" s="147" t="s">
        <v>3299</v>
      </c>
    </row>
    <row r="159" spans="2:65" s="1" customFormat="1">
      <c r="B159" s="32"/>
      <c r="D159" s="149" t="s">
        <v>203</v>
      </c>
      <c r="F159" s="150" t="s">
        <v>3300</v>
      </c>
      <c r="I159" s="151"/>
      <c r="L159" s="32"/>
      <c r="M159" s="152"/>
      <c r="T159" s="56"/>
      <c r="AT159" s="17" t="s">
        <v>203</v>
      </c>
      <c r="AU159" s="17" t="s">
        <v>85</v>
      </c>
    </row>
    <row r="160" spans="2:65" s="1" customFormat="1" ht="16.5" customHeight="1">
      <c r="B160" s="32"/>
      <c r="C160" s="136" t="s">
        <v>266</v>
      </c>
      <c r="D160" s="136" t="s">
        <v>195</v>
      </c>
      <c r="E160" s="137" t="s">
        <v>3301</v>
      </c>
      <c r="F160" s="138" t="s">
        <v>3302</v>
      </c>
      <c r="G160" s="139" t="s">
        <v>403</v>
      </c>
      <c r="H160" s="140">
        <v>3</v>
      </c>
      <c r="I160" s="141"/>
      <c r="J160" s="142">
        <f>ROUND(I160*H160,2)</f>
        <v>0</v>
      </c>
      <c r="K160" s="138" t="s">
        <v>199</v>
      </c>
      <c r="L160" s="32"/>
      <c r="M160" s="143" t="s">
        <v>1</v>
      </c>
      <c r="N160" s="144" t="s">
        <v>41</v>
      </c>
      <c r="P160" s="145">
        <f>O160*H160</f>
        <v>0</v>
      </c>
      <c r="Q160" s="145">
        <v>1.5299999999999999E-3</v>
      </c>
      <c r="R160" s="145">
        <f>Q160*H160</f>
        <v>4.5899999999999995E-3</v>
      </c>
      <c r="S160" s="145">
        <v>0</v>
      </c>
      <c r="T160" s="146">
        <f>S160*H160</f>
        <v>0</v>
      </c>
      <c r="AR160" s="147" t="s">
        <v>224</v>
      </c>
      <c r="AT160" s="147" t="s">
        <v>195</v>
      </c>
      <c r="AU160" s="147" t="s">
        <v>85</v>
      </c>
      <c r="AY160" s="17" t="s">
        <v>191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83</v>
      </c>
      <c r="BK160" s="148">
        <f>ROUND(I160*H160,2)</f>
        <v>0</v>
      </c>
      <c r="BL160" s="17" t="s">
        <v>224</v>
      </c>
      <c r="BM160" s="147" t="s">
        <v>3303</v>
      </c>
    </row>
    <row r="161" spans="2:65" s="1" customFormat="1">
      <c r="B161" s="32"/>
      <c r="D161" s="149" t="s">
        <v>203</v>
      </c>
      <c r="F161" s="150" t="s">
        <v>3304</v>
      </c>
      <c r="I161" s="151"/>
      <c r="L161" s="32"/>
      <c r="M161" s="152"/>
      <c r="T161" s="56"/>
      <c r="AT161" s="17" t="s">
        <v>203</v>
      </c>
      <c r="AU161" s="17" t="s">
        <v>85</v>
      </c>
    </row>
    <row r="162" spans="2:65" s="1" customFormat="1" ht="16.5" customHeight="1">
      <c r="B162" s="32"/>
      <c r="C162" s="136" t="s">
        <v>285</v>
      </c>
      <c r="D162" s="136" t="s">
        <v>195</v>
      </c>
      <c r="E162" s="137" t="s">
        <v>3305</v>
      </c>
      <c r="F162" s="138" t="s">
        <v>3306</v>
      </c>
      <c r="G162" s="139" t="s">
        <v>403</v>
      </c>
      <c r="H162" s="140">
        <v>1</v>
      </c>
      <c r="I162" s="141"/>
      <c r="J162" s="142">
        <f>ROUND(I162*H162,2)</f>
        <v>0</v>
      </c>
      <c r="K162" s="138" t="s">
        <v>199</v>
      </c>
      <c r="L162" s="32"/>
      <c r="M162" s="143" t="s">
        <v>1</v>
      </c>
      <c r="N162" s="144" t="s">
        <v>41</v>
      </c>
      <c r="P162" s="145">
        <f>O162*H162</f>
        <v>0</v>
      </c>
      <c r="Q162" s="145">
        <v>5.8E-4</v>
      </c>
      <c r="R162" s="145">
        <f>Q162*H162</f>
        <v>5.8E-4</v>
      </c>
      <c r="S162" s="145">
        <v>0</v>
      </c>
      <c r="T162" s="146">
        <f>S162*H162</f>
        <v>0</v>
      </c>
      <c r="AR162" s="147" t="s">
        <v>224</v>
      </c>
      <c r="AT162" s="147" t="s">
        <v>195</v>
      </c>
      <c r="AU162" s="147" t="s">
        <v>85</v>
      </c>
      <c r="AY162" s="17" t="s">
        <v>191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83</v>
      </c>
      <c r="BK162" s="148">
        <f>ROUND(I162*H162,2)</f>
        <v>0</v>
      </c>
      <c r="BL162" s="17" t="s">
        <v>224</v>
      </c>
      <c r="BM162" s="147" t="s">
        <v>3307</v>
      </c>
    </row>
    <row r="163" spans="2:65" s="1" customFormat="1">
      <c r="B163" s="32"/>
      <c r="D163" s="149" t="s">
        <v>203</v>
      </c>
      <c r="F163" s="150" t="s">
        <v>3308</v>
      </c>
      <c r="I163" s="151"/>
      <c r="L163" s="32"/>
      <c r="M163" s="152"/>
      <c r="T163" s="56"/>
      <c r="AT163" s="17" t="s">
        <v>203</v>
      </c>
      <c r="AU163" s="17" t="s">
        <v>85</v>
      </c>
    </row>
    <row r="164" spans="2:65" s="1" customFormat="1" ht="16.5" customHeight="1">
      <c r="B164" s="32"/>
      <c r="C164" s="136" t="s">
        <v>329</v>
      </c>
      <c r="D164" s="136" t="s">
        <v>195</v>
      </c>
      <c r="E164" s="137" t="s">
        <v>3309</v>
      </c>
      <c r="F164" s="138" t="s">
        <v>3310</v>
      </c>
      <c r="G164" s="139" t="s">
        <v>403</v>
      </c>
      <c r="H164" s="140">
        <v>5</v>
      </c>
      <c r="I164" s="141"/>
      <c r="J164" s="142">
        <f>ROUND(I164*H164,2)</f>
        <v>0</v>
      </c>
      <c r="K164" s="138" t="s">
        <v>199</v>
      </c>
      <c r="L164" s="32"/>
      <c r="M164" s="143" t="s">
        <v>1</v>
      </c>
      <c r="N164" s="144" t="s">
        <v>41</v>
      </c>
      <c r="P164" s="145">
        <f>O164*H164</f>
        <v>0</v>
      </c>
      <c r="Q164" s="145">
        <v>1.1900000000000001E-3</v>
      </c>
      <c r="R164" s="145">
        <f>Q164*H164</f>
        <v>5.9500000000000004E-3</v>
      </c>
      <c r="S164" s="145">
        <v>0</v>
      </c>
      <c r="T164" s="146">
        <f>S164*H164</f>
        <v>0</v>
      </c>
      <c r="AR164" s="147" t="s">
        <v>224</v>
      </c>
      <c r="AT164" s="147" t="s">
        <v>195</v>
      </c>
      <c r="AU164" s="147" t="s">
        <v>85</v>
      </c>
      <c r="AY164" s="17" t="s">
        <v>191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83</v>
      </c>
      <c r="BK164" s="148">
        <f>ROUND(I164*H164,2)</f>
        <v>0</v>
      </c>
      <c r="BL164" s="17" t="s">
        <v>224</v>
      </c>
      <c r="BM164" s="147" t="s">
        <v>3311</v>
      </c>
    </row>
    <row r="165" spans="2:65" s="1" customFormat="1">
      <c r="B165" s="32"/>
      <c r="D165" s="149" t="s">
        <v>203</v>
      </c>
      <c r="F165" s="150" t="s">
        <v>3312</v>
      </c>
      <c r="I165" s="151"/>
      <c r="L165" s="32"/>
      <c r="M165" s="152"/>
      <c r="T165" s="56"/>
      <c r="AT165" s="17" t="s">
        <v>203</v>
      </c>
      <c r="AU165" s="17" t="s">
        <v>85</v>
      </c>
    </row>
    <row r="166" spans="2:65" s="1" customFormat="1" ht="16.5" customHeight="1">
      <c r="B166" s="32"/>
      <c r="C166" s="136" t="s">
        <v>336</v>
      </c>
      <c r="D166" s="136" t="s">
        <v>195</v>
      </c>
      <c r="E166" s="137" t="s">
        <v>3313</v>
      </c>
      <c r="F166" s="138" t="s">
        <v>3314</v>
      </c>
      <c r="G166" s="139" t="s">
        <v>378</v>
      </c>
      <c r="H166" s="140">
        <v>5</v>
      </c>
      <c r="I166" s="141"/>
      <c r="J166" s="142">
        <f>ROUND(I166*H166,2)</f>
        <v>0</v>
      </c>
      <c r="K166" s="138" t="s">
        <v>199</v>
      </c>
      <c r="L166" s="32"/>
      <c r="M166" s="143" t="s">
        <v>1</v>
      </c>
      <c r="N166" s="144" t="s">
        <v>41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224</v>
      </c>
      <c r="AT166" s="147" t="s">
        <v>195</v>
      </c>
      <c r="AU166" s="147" t="s">
        <v>85</v>
      </c>
      <c r="AY166" s="17" t="s">
        <v>191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83</v>
      </c>
      <c r="BK166" s="148">
        <f>ROUND(I166*H166,2)</f>
        <v>0</v>
      </c>
      <c r="BL166" s="17" t="s">
        <v>224</v>
      </c>
      <c r="BM166" s="147" t="s">
        <v>3315</v>
      </c>
    </row>
    <row r="167" spans="2:65" s="1" customFormat="1">
      <c r="B167" s="32"/>
      <c r="D167" s="149" t="s">
        <v>203</v>
      </c>
      <c r="F167" s="150" t="s">
        <v>3316</v>
      </c>
      <c r="I167" s="151"/>
      <c r="L167" s="32"/>
      <c r="M167" s="152"/>
      <c r="T167" s="56"/>
      <c r="AT167" s="17" t="s">
        <v>203</v>
      </c>
      <c r="AU167" s="17" t="s">
        <v>85</v>
      </c>
    </row>
    <row r="168" spans="2:65" s="1" customFormat="1" ht="16.5" customHeight="1">
      <c r="B168" s="32"/>
      <c r="C168" s="136" t="s">
        <v>7</v>
      </c>
      <c r="D168" s="136" t="s">
        <v>195</v>
      </c>
      <c r="E168" s="137" t="s">
        <v>3317</v>
      </c>
      <c r="F168" s="138" t="s">
        <v>3318</v>
      </c>
      <c r="G168" s="139" t="s">
        <v>378</v>
      </c>
      <c r="H168" s="140">
        <v>4</v>
      </c>
      <c r="I168" s="141"/>
      <c r="J168" s="142">
        <f>ROUND(I168*H168,2)</f>
        <v>0</v>
      </c>
      <c r="K168" s="138" t="s">
        <v>199</v>
      </c>
      <c r="L168" s="32"/>
      <c r="M168" s="143" t="s">
        <v>1</v>
      </c>
      <c r="N168" s="144" t="s">
        <v>41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224</v>
      </c>
      <c r="AT168" s="147" t="s">
        <v>195</v>
      </c>
      <c r="AU168" s="147" t="s">
        <v>85</v>
      </c>
      <c r="AY168" s="17" t="s">
        <v>191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83</v>
      </c>
      <c r="BK168" s="148">
        <f>ROUND(I168*H168,2)</f>
        <v>0</v>
      </c>
      <c r="BL168" s="17" t="s">
        <v>224</v>
      </c>
      <c r="BM168" s="147" t="s">
        <v>3319</v>
      </c>
    </row>
    <row r="169" spans="2:65" s="1" customFormat="1">
      <c r="B169" s="32"/>
      <c r="D169" s="149" t="s">
        <v>203</v>
      </c>
      <c r="F169" s="150" t="s">
        <v>3320</v>
      </c>
      <c r="I169" s="151"/>
      <c r="L169" s="32"/>
      <c r="M169" s="152"/>
      <c r="T169" s="56"/>
      <c r="AT169" s="17" t="s">
        <v>203</v>
      </c>
      <c r="AU169" s="17" t="s">
        <v>85</v>
      </c>
    </row>
    <row r="170" spans="2:65" s="1" customFormat="1" ht="16.5" customHeight="1">
      <c r="B170" s="32"/>
      <c r="C170" s="136" t="s">
        <v>350</v>
      </c>
      <c r="D170" s="136" t="s">
        <v>195</v>
      </c>
      <c r="E170" s="137" t="s">
        <v>3321</v>
      </c>
      <c r="F170" s="138" t="s">
        <v>3322</v>
      </c>
      <c r="G170" s="139" t="s">
        <v>378</v>
      </c>
      <c r="H170" s="140">
        <v>3</v>
      </c>
      <c r="I170" s="141"/>
      <c r="J170" s="142">
        <f>ROUND(I170*H170,2)</f>
        <v>0</v>
      </c>
      <c r="K170" s="138" t="s">
        <v>199</v>
      </c>
      <c r="L170" s="32"/>
      <c r="M170" s="143" t="s">
        <v>1</v>
      </c>
      <c r="N170" s="144" t="s">
        <v>41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224</v>
      </c>
      <c r="AT170" s="147" t="s">
        <v>195</v>
      </c>
      <c r="AU170" s="147" t="s">
        <v>85</v>
      </c>
      <c r="AY170" s="17" t="s">
        <v>191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83</v>
      </c>
      <c r="BK170" s="148">
        <f>ROUND(I170*H170,2)</f>
        <v>0</v>
      </c>
      <c r="BL170" s="17" t="s">
        <v>224</v>
      </c>
      <c r="BM170" s="147" t="s">
        <v>3323</v>
      </c>
    </row>
    <row r="171" spans="2:65" s="1" customFormat="1">
      <c r="B171" s="32"/>
      <c r="D171" s="149" t="s">
        <v>203</v>
      </c>
      <c r="F171" s="150" t="s">
        <v>3324</v>
      </c>
      <c r="I171" s="151"/>
      <c r="L171" s="32"/>
      <c r="M171" s="152"/>
      <c r="T171" s="56"/>
      <c r="AT171" s="17" t="s">
        <v>203</v>
      </c>
      <c r="AU171" s="17" t="s">
        <v>85</v>
      </c>
    </row>
    <row r="172" spans="2:65" s="1" customFormat="1" ht="24" customHeight="1">
      <c r="B172" s="32"/>
      <c r="C172" s="136" t="s">
        <v>356</v>
      </c>
      <c r="D172" s="136" t="s">
        <v>195</v>
      </c>
      <c r="E172" s="137" t="s">
        <v>3325</v>
      </c>
      <c r="F172" s="138" t="s">
        <v>3326</v>
      </c>
      <c r="G172" s="139" t="s">
        <v>378</v>
      </c>
      <c r="H172" s="140">
        <v>4</v>
      </c>
      <c r="I172" s="141"/>
      <c r="J172" s="142">
        <f>ROUND(I172*H172,2)</f>
        <v>0</v>
      </c>
      <c r="K172" s="138" t="s">
        <v>199</v>
      </c>
      <c r="L172" s="32"/>
      <c r="M172" s="143" t="s">
        <v>1</v>
      </c>
      <c r="N172" s="144" t="s">
        <v>41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224</v>
      </c>
      <c r="AT172" s="147" t="s">
        <v>195</v>
      </c>
      <c r="AU172" s="147" t="s">
        <v>85</v>
      </c>
      <c r="AY172" s="17" t="s">
        <v>191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83</v>
      </c>
      <c r="BK172" s="148">
        <f>ROUND(I172*H172,2)</f>
        <v>0</v>
      </c>
      <c r="BL172" s="17" t="s">
        <v>224</v>
      </c>
      <c r="BM172" s="147" t="s">
        <v>3327</v>
      </c>
    </row>
    <row r="173" spans="2:65" s="1" customFormat="1">
      <c r="B173" s="32"/>
      <c r="D173" s="149" t="s">
        <v>203</v>
      </c>
      <c r="F173" s="150" t="s">
        <v>3328</v>
      </c>
      <c r="I173" s="151"/>
      <c r="L173" s="32"/>
      <c r="M173" s="152"/>
      <c r="T173" s="56"/>
      <c r="AT173" s="17" t="s">
        <v>203</v>
      </c>
      <c r="AU173" s="17" t="s">
        <v>85</v>
      </c>
    </row>
    <row r="174" spans="2:65" s="1" customFormat="1" ht="26.45" customHeight="1">
      <c r="B174" s="32"/>
      <c r="C174" s="136" t="s">
        <v>362</v>
      </c>
      <c r="D174" s="136" t="s">
        <v>195</v>
      </c>
      <c r="E174" s="137" t="s">
        <v>3329</v>
      </c>
      <c r="F174" s="138" t="s">
        <v>3330</v>
      </c>
      <c r="G174" s="139" t="s">
        <v>378</v>
      </c>
      <c r="H174" s="140">
        <v>1</v>
      </c>
      <c r="I174" s="141"/>
      <c r="J174" s="142">
        <f>ROUND(I174*H174,2)</f>
        <v>0</v>
      </c>
      <c r="K174" s="138" t="s">
        <v>199</v>
      </c>
      <c r="L174" s="32"/>
      <c r="M174" s="143" t="s">
        <v>1</v>
      </c>
      <c r="N174" s="144" t="s">
        <v>41</v>
      </c>
      <c r="P174" s="145">
        <f>O174*H174</f>
        <v>0</v>
      </c>
      <c r="Q174" s="145">
        <v>1.4999999999999999E-4</v>
      </c>
      <c r="R174" s="145">
        <f>Q174*H174</f>
        <v>1.4999999999999999E-4</v>
      </c>
      <c r="S174" s="145">
        <v>0</v>
      </c>
      <c r="T174" s="146">
        <f>S174*H174</f>
        <v>0</v>
      </c>
      <c r="AR174" s="147" t="s">
        <v>224</v>
      </c>
      <c r="AT174" s="147" t="s">
        <v>195</v>
      </c>
      <c r="AU174" s="147" t="s">
        <v>85</v>
      </c>
      <c r="AY174" s="17" t="s">
        <v>191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83</v>
      </c>
      <c r="BK174" s="148">
        <f>ROUND(I174*H174,2)</f>
        <v>0</v>
      </c>
      <c r="BL174" s="17" t="s">
        <v>224</v>
      </c>
      <c r="BM174" s="147" t="s">
        <v>3331</v>
      </c>
    </row>
    <row r="175" spans="2:65" s="1" customFormat="1">
      <c r="B175" s="32"/>
      <c r="D175" s="149" t="s">
        <v>203</v>
      </c>
      <c r="F175" s="150" t="s">
        <v>3332</v>
      </c>
      <c r="I175" s="151"/>
      <c r="L175" s="32"/>
      <c r="M175" s="152"/>
      <c r="T175" s="56"/>
      <c r="AT175" s="17" t="s">
        <v>203</v>
      </c>
      <c r="AU175" s="17" t="s">
        <v>85</v>
      </c>
    </row>
    <row r="176" spans="2:65" s="1" customFormat="1" ht="26.45" customHeight="1">
      <c r="B176" s="32"/>
      <c r="C176" s="181" t="s">
        <v>367</v>
      </c>
      <c r="D176" s="181" t="s">
        <v>388</v>
      </c>
      <c r="E176" s="182" t="s">
        <v>3333</v>
      </c>
      <c r="F176" s="183" t="s">
        <v>3334</v>
      </c>
      <c r="G176" s="184" t="s">
        <v>378</v>
      </c>
      <c r="H176" s="185">
        <v>1</v>
      </c>
      <c r="I176" s="186"/>
      <c r="J176" s="187">
        <f>ROUND(I176*H176,2)</f>
        <v>0</v>
      </c>
      <c r="K176" s="183" t="s">
        <v>1</v>
      </c>
      <c r="L176" s="188"/>
      <c r="M176" s="189" t="s">
        <v>1</v>
      </c>
      <c r="N176" s="190" t="s">
        <v>41</v>
      </c>
      <c r="P176" s="145">
        <f>O176*H176</f>
        <v>0</v>
      </c>
      <c r="Q176" s="145">
        <v>2.2699999999999999E-3</v>
      </c>
      <c r="R176" s="145">
        <f>Q176*H176</f>
        <v>2.2699999999999999E-3</v>
      </c>
      <c r="S176" s="145">
        <v>0</v>
      </c>
      <c r="T176" s="146">
        <f>S176*H176</f>
        <v>0</v>
      </c>
      <c r="AR176" s="147" t="s">
        <v>414</v>
      </c>
      <c r="AT176" s="147" t="s">
        <v>388</v>
      </c>
      <c r="AU176" s="147" t="s">
        <v>85</v>
      </c>
      <c r="AY176" s="17" t="s">
        <v>191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83</v>
      </c>
      <c r="BK176" s="148">
        <f>ROUND(I176*H176,2)</f>
        <v>0</v>
      </c>
      <c r="BL176" s="17" t="s">
        <v>224</v>
      </c>
      <c r="BM176" s="147" t="s">
        <v>3335</v>
      </c>
    </row>
    <row r="177" spans="2:65" s="1" customFormat="1" ht="26.45" customHeight="1">
      <c r="B177" s="32"/>
      <c r="C177" s="136" t="s">
        <v>375</v>
      </c>
      <c r="D177" s="136" t="s">
        <v>195</v>
      </c>
      <c r="E177" s="137" t="s">
        <v>3336</v>
      </c>
      <c r="F177" s="138" t="s">
        <v>3337</v>
      </c>
      <c r="G177" s="139" t="s">
        <v>378</v>
      </c>
      <c r="H177" s="140">
        <v>2</v>
      </c>
      <c r="I177" s="141"/>
      <c r="J177" s="142">
        <f>ROUND(I177*H177,2)</f>
        <v>0</v>
      </c>
      <c r="K177" s="138" t="s">
        <v>199</v>
      </c>
      <c r="L177" s="32"/>
      <c r="M177" s="143" t="s">
        <v>1</v>
      </c>
      <c r="N177" s="144" t="s">
        <v>41</v>
      </c>
      <c r="P177" s="145">
        <f>O177*H177</f>
        <v>0</v>
      </c>
      <c r="Q177" s="145">
        <v>6.0000000000000002E-5</v>
      </c>
      <c r="R177" s="145">
        <f>Q177*H177</f>
        <v>1.2E-4</v>
      </c>
      <c r="S177" s="145">
        <v>0</v>
      </c>
      <c r="T177" s="146">
        <f>S177*H177</f>
        <v>0</v>
      </c>
      <c r="AR177" s="147" t="s">
        <v>224</v>
      </c>
      <c r="AT177" s="147" t="s">
        <v>195</v>
      </c>
      <c r="AU177" s="147" t="s">
        <v>85</v>
      </c>
      <c r="AY177" s="17" t="s">
        <v>191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83</v>
      </c>
      <c r="BK177" s="148">
        <f>ROUND(I177*H177,2)</f>
        <v>0</v>
      </c>
      <c r="BL177" s="17" t="s">
        <v>224</v>
      </c>
      <c r="BM177" s="147" t="s">
        <v>3338</v>
      </c>
    </row>
    <row r="178" spans="2:65" s="1" customFormat="1">
      <c r="B178" s="32"/>
      <c r="D178" s="149" t="s">
        <v>203</v>
      </c>
      <c r="F178" s="150" t="s">
        <v>3339</v>
      </c>
      <c r="I178" s="151"/>
      <c r="L178" s="32"/>
      <c r="M178" s="152"/>
      <c r="T178" s="56"/>
      <c r="AT178" s="17" t="s">
        <v>203</v>
      </c>
      <c r="AU178" s="17" t="s">
        <v>85</v>
      </c>
    </row>
    <row r="179" spans="2:65" s="1" customFormat="1" ht="26.45" customHeight="1">
      <c r="B179" s="32"/>
      <c r="C179" s="181" t="s">
        <v>382</v>
      </c>
      <c r="D179" s="181" t="s">
        <v>388</v>
      </c>
      <c r="E179" s="182" t="s">
        <v>3340</v>
      </c>
      <c r="F179" s="183" t="s">
        <v>3341</v>
      </c>
      <c r="G179" s="184" t="s">
        <v>378</v>
      </c>
      <c r="H179" s="185">
        <v>2</v>
      </c>
      <c r="I179" s="186"/>
      <c r="J179" s="187">
        <f>ROUND(I179*H179,2)</f>
        <v>0</v>
      </c>
      <c r="K179" s="183" t="s">
        <v>1</v>
      </c>
      <c r="L179" s="188"/>
      <c r="M179" s="189" t="s">
        <v>1</v>
      </c>
      <c r="N179" s="190" t="s">
        <v>41</v>
      </c>
      <c r="P179" s="145">
        <f>O179*H179</f>
        <v>0</v>
      </c>
      <c r="Q179" s="145">
        <v>5.0000000000000001E-4</v>
      </c>
      <c r="R179" s="145">
        <f>Q179*H179</f>
        <v>1E-3</v>
      </c>
      <c r="S179" s="145">
        <v>0</v>
      </c>
      <c r="T179" s="146">
        <f>S179*H179</f>
        <v>0</v>
      </c>
      <c r="AR179" s="147" t="s">
        <v>414</v>
      </c>
      <c r="AT179" s="147" t="s">
        <v>388</v>
      </c>
      <c r="AU179" s="147" t="s">
        <v>85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224</v>
      </c>
      <c r="BM179" s="147" t="s">
        <v>3342</v>
      </c>
    </row>
    <row r="180" spans="2:65" s="1" customFormat="1" ht="26.45" customHeight="1">
      <c r="B180" s="32"/>
      <c r="C180" s="136" t="s">
        <v>387</v>
      </c>
      <c r="D180" s="136" t="s">
        <v>195</v>
      </c>
      <c r="E180" s="137" t="s">
        <v>3343</v>
      </c>
      <c r="F180" s="138" t="s">
        <v>3344</v>
      </c>
      <c r="G180" s="139" t="s">
        <v>378</v>
      </c>
      <c r="H180" s="140">
        <v>1</v>
      </c>
      <c r="I180" s="141"/>
      <c r="J180" s="142">
        <f>ROUND(I180*H180,2)</f>
        <v>0</v>
      </c>
      <c r="K180" s="138" t="s">
        <v>1</v>
      </c>
      <c r="L180" s="32"/>
      <c r="M180" s="143" t="s">
        <v>1</v>
      </c>
      <c r="N180" s="144" t="s">
        <v>41</v>
      </c>
      <c r="P180" s="145">
        <f>O180*H180</f>
        <v>0</v>
      </c>
      <c r="Q180" s="145">
        <v>4.0000000000000003E-5</v>
      </c>
      <c r="R180" s="145">
        <f>Q180*H180</f>
        <v>4.0000000000000003E-5</v>
      </c>
      <c r="S180" s="145">
        <v>0</v>
      </c>
      <c r="T180" s="146">
        <f>S180*H180</f>
        <v>0</v>
      </c>
      <c r="AR180" s="147" t="s">
        <v>224</v>
      </c>
      <c r="AT180" s="147" t="s">
        <v>195</v>
      </c>
      <c r="AU180" s="147" t="s">
        <v>85</v>
      </c>
      <c r="AY180" s="17" t="s">
        <v>191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83</v>
      </c>
      <c r="BK180" s="148">
        <f>ROUND(I180*H180,2)</f>
        <v>0</v>
      </c>
      <c r="BL180" s="17" t="s">
        <v>224</v>
      </c>
      <c r="BM180" s="147" t="s">
        <v>3345</v>
      </c>
    </row>
    <row r="181" spans="2:65" s="1" customFormat="1" ht="26.45" customHeight="1">
      <c r="B181" s="32"/>
      <c r="C181" s="181" t="s">
        <v>394</v>
      </c>
      <c r="D181" s="181" t="s">
        <v>388</v>
      </c>
      <c r="E181" s="182" t="s">
        <v>3346</v>
      </c>
      <c r="F181" s="183" t="s">
        <v>3347</v>
      </c>
      <c r="G181" s="184" t="s">
        <v>378</v>
      </c>
      <c r="H181" s="185">
        <v>1</v>
      </c>
      <c r="I181" s="186"/>
      <c r="J181" s="187">
        <f>ROUND(I181*H181,2)</f>
        <v>0</v>
      </c>
      <c r="K181" s="183" t="s">
        <v>1</v>
      </c>
      <c r="L181" s="188"/>
      <c r="M181" s="189" t="s">
        <v>1</v>
      </c>
      <c r="N181" s="190" t="s">
        <v>41</v>
      </c>
      <c r="P181" s="145">
        <f>O181*H181</f>
        <v>0</v>
      </c>
      <c r="Q181" s="145">
        <v>3.1E-4</v>
      </c>
      <c r="R181" s="145">
        <f>Q181*H181</f>
        <v>3.1E-4</v>
      </c>
      <c r="S181" s="145">
        <v>0</v>
      </c>
      <c r="T181" s="146">
        <f>S181*H181</f>
        <v>0</v>
      </c>
      <c r="AR181" s="147" t="s">
        <v>414</v>
      </c>
      <c r="AT181" s="147" t="s">
        <v>388</v>
      </c>
      <c r="AU181" s="147" t="s">
        <v>85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224</v>
      </c>
      <c r="BM181" s="147" t="s">
        <v>3348</v>
      </c>
    </row>
    <row r="182" spans="2:65" s="1" customFormat="1" ht="26.45" customHeight="1">
      <c r="B182" s="32"/>
      <c r="C182" s="136" t="s">
        <v>400</v>
      </c>
      <c r="D182" s="136" t="s">
        <v>195</v>
      </c>
      <c r="E182" s="137" t="s">
        <v>3349</v>
      </c>
      <c r="F182" s="138" t="s">
        <v>3350</v>
      </c>
      <c r="G182" s="139" t="s">
        <v>378</v>
      </c>
      <c r="H182" s="140">
        <v>2</v>
      </c>
      <c r="I182" s="141"/>
      <c r="J182" s="142">
        <f>ROUND(I182*H182,2)</f>
        <v>0</v>
      </c>
      <c r="K182" s="138" t="s">
        <v>199</v>
      </c>
      <c r="L182" s="32"/>
      <c r="M182" s="143" t="s">
        <v>1</v>
      </c>
      <c r="N182" s="144" t="s">
        <v>41</v>
      </c>
      <c r="P182" s="145">
        <f>O182*H182</f>
        <v>0</v>
      </c>
      <c r="Q182" s="145">
        <v>2.0000000000000002E-5</v>
      </c>
      <c r="R182" s="145">
        <f>Q182*H182</f>
        <v>4.0000000000000003E-5</v>
      </c>
      <c r="S182" s="145">
        <v>0</v>
      </c>
      <c r="T182" s="146">
        <f>S182*H182</f>
        <v>0</v>
      </c>
      <c r="AR182" s="147" t="s">
        <v>224</v>
      </c>
      <c r="AT182" s="147" t="s">
        <v>195</v>
      </c>
      <c r="AU182" s="147" t="s">
        <v>85</v>
      </c>
      <c r="AY182" s="17" t="s">
        <v>191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83</v>
      </c>
      <c r="BK182" s="148">
        <f>ROUND(I182*H182,2)</f>
        <v>0</v>
      </c>
      <c r="BL182" s="17" t="s">
        <v>224</v>
      </c>
      <c r="BM182" s="147" t="s">
        <v>3351</v>
      </c>
    </row>
    <row r="183" spans="2:65" s="1" customFormat="1">
      <c r="B183" s="32"/>
      <c r="D183" s="149" t="s">
        <v>203</v>
      </c>
      <c r="F183" s="150" t="s">
        <v>3352</v>
      </c>
      <c r="I183" s="151"/>
      <c r="L183" s="32"/>
      <c r="M183" s="152"/>
      <c r="T183" s="56"/>
      <c r="AT183" s="17" t="s">
        <v>203</v>
      </c>
      <c r="AU183" s="17" t="s">
        <v>85</v>
      </c>
    </row>
    <row r="184" spans="2:65" s="1" customFormat="1" ht="26.45" customHeight="1">
      <c r="B184" s="32"/>
      <c r="C184" s="181" t="s">
        <v>407</v>
      </c>
      <c r="D184" s="181" t="s">
        <v>388</v>
      </c>
      <c r="E184" s="182" t="s">
        <v>3353</v>
      </c>
      <c r="F184" s="183" t="s">
        <v>3354</v>
      </c>
      <c r="G184" s="184" t="s">
        <v>378</v>
      </c>
      <c r="H184" s="185">
        <v>2</v>
      </c>
      <c r="I184" s="186"/>
      <c r="J184" s="187">
        <f>ROUND(I184*H184,2)</f>
        <v>0</v>
      </c>
      <c r="K184" s="183" t="s">
        <v>1</v>
      </c>
      <c r="L184" s="188"/>
      <c r="M184" s="189" t="s">
        <v>1</v>
      </c>
      <c r="N184" s="190" t="s">
        <v>41</v>
      </c>
      <c r="P184" s="145">
        <f>O184*H184</f>
        <v>0</v>
      </c>
      <c r="Q184" s="145">
        <v>3.8000000000000002E-4</v>
      </c>
      <c r="R184" s="145">
        <f>Q184*H184</f>
        <v>7.6000000000000004E-4</v>
      </c>
      <c r="S184" s="145">
        <v>0</v>
      </c>
      <c r="T184" s="146">
        <f>S184*H184</f>
        <v>0</v>
      </c>
      <c r="AR184" s="147" t="s">
        <v>414</v>
      </c>
      <c r="AT184" s="147" t="s">
        <v>388</v>
      </c>
      <c r="AU184" s="147" t="s">
        <v>85</v>
      </c>
      <c r="AY184" s="17" t="s">
        <v>191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83</v>
      </c>
      <c r="BK184" s="148">
        <f>ROUND(I184*H184,2)</f>
        <v>0</v>
      </c>
      <c r="BL184" s="17" t="s">
        <v>224</v>
      </c>
      <c r="BM184" s="147" t="s">
        <v>3355</v>
      </c>
    </row>
    <row r="185" spans="2:65" s="1" customFormat="1" ht="24" customHeight="1">
      <c r="B185" s="32"/>
      <c r="C185" s="136" t="s">
        <v>414</v>
      </c>
      <c r="D185" s="136" t="s">
        <v>195</v>
      </c>
      <c r="E185" s="137" t="s">
        <v>3356</v>
      </c>
      <c r="F185" s="138" t="s">
        <v>3357</v>
      </c>
      <c r="G185" s="139" t="s">
        <v>403</v>
      </c>
      <c r="H185" s="140">
        <v>5</v>
      </c>
      <c r="I185" s="141"/>
      <c r="J185" s="142">
        <f>ROUND(I185*H185,2)</f>
        <v>0</v>
      </c>
      <c r="K185" s="138" t="s">
        <v>199</v>
      </c>
      <c r="L185" s="32"/>
      <c r="M185" s="143" t="s">
        <v>1</v>
      </c>
      <c r="N185" s="144" t="s">
        <v>41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224</v>
      </c>
      <c r="AT185" s="147" t="s">
        <v>195</v>
      </c>
      <c r="AU185" s="147" t="s">
        <v>85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224</v>
      </c>
      <c r="BM185" s="147" t="s">
        <v>3358</v>
      </c>
    </row>
    <row r="186" spans="2:65" s="1" customFormat="1">
      <c r="B186" s="32"/>
      <c r="D186" s="149" t="s">
        <v>203</v>
      </c>
      <c r="F186" s="150" t="s">
        <v>3359</v>
      </c>
      <c r="I186" s="151"/>
      <c r="L186" s="32"/>
      <c r="M186" s="152"/>
      <c r="T186" s="56"/>
      <c r="AT186" s="17" t="s">
        <v>203</v>
      </c>
      <c r="AU186" s="17" t="s">
        <v>85</v>
      </c>
    </row>
    <row r="187" spans="2:65" s="1" customFormat="1" ht="26.45" customHeight="1">
      <c r="B187" s="32"/>
      <c r="C187" s="136" t="s">
        <v>420</v>
      </c>
      <c r="D187" s="136" t="s">
        <v>195</v>
      </c>
      <c r="E187" s="137" t="s">
        <v>3360</v>
      </c>
      <c r="F187" s="138" t="s">
        <v>3361</v>
      </c>
      <c r="G187" s="139" t="s">
        <v>271</v>
      </c>
      <c r="H187" s="140">
        <v>0.08</v>
      </c>
      <c r="I187" s="141"/>
      <c r="J187" s="142">
        <f>ROUND(I187*H187,2)</f>
        <v>0</v>
      </c>
      <c r="K187" s="138" t="s">
        <v>199</v>
      </c>
      <c r="L187" s="32"/>
      <c r="M187" s="143" t="s">
        <v>1</v>
      </c>
      <c r="N187" s="144" t="s">
        <v>41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224</v>
      </c>
      <c r="AT187" s="147" t="s">
        <v>195</v>
      </c>
      <c r="AU187" s="147" t="s">
        <v>85</v>
      </c>
      <c r="AY187" s="17" t="s">
        <v>191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83</v>
      </c>
      <c r="BK187" s="148">
        <f>ROUND(I187*H187,2)</f>
        <v>0</v>
      </c>
      <c r="BL187" s="17" t="s">
        <v>224</v>
      </c>
      <c r="BM187" s="147" t="s">
        <v>3362</v>
      </c>
    </row>
    <row r="188" spans="2:65" s="1" customFormat="1">
      <c r="B188" s="32"/>
      <c r="D188" s="149" t="s">
        <v>203</v>
      </c>
      <c r="F188" s="150" t="s">
        <v>3363</v>
      </c>
      <c r="I188" s="151"/>
      <c r="L188" s="32"/>
      <c r="M188" s="152"/>
      <c r="T188" s="56"/>
      <c r="AT188" s="17" t="s">
        <v>203</v>
      </c>
      <c r="AU188" s="17" t="s">
        <v>85</v>
      </c>
    </row>
    <row r="189" spans="2:65" s="11" customFormat="1" ht="22.9" customHeight="1">
      <c r="B189" s="124"/>
      <c r="D189" s="125" t="s">
        <v>75</v>
      </c>
      <c r="E189" s="134" t="s">
        <v>3364</v>
      </c>
      <c r="F189" s="134" t="s">
        <v>3365</v>
      </c>
      <c r="I189" s="127"/>
      <c r="J189" s="135">
        <f>BK189</f>
        <v>0</v>
      </c>
      <c r="L189" s="124"/>
      <c r="M189" s="129"/>
      <c r="P189" s="130">
        <f>SUM(P190:P238)</f>
        <v>0</v>
      </c>
      <c r="R189" s="130">
        <f>SUM(R190:R238)</f>
        <v>0.18314999999999998</v>
      </c>
      <c r="T189" s="131">
        <f>SUM(T190:T238)</f>
        <v>8.0999999999999996E-3</v>
      </c>
      <c r="AR189" s="125" t="s">
        <v>85</v>
      </c>
      <c r="AT189" s="132" t="s">
        <v>75</v>
      </c>
      <c r="AU189" s="132" t="s">
        <v>83</v>
      </c>
      <c r="AY189" s="125" t="s">
        <v>191</v>
      </c>
      <c r="BK189" s="133">
        <f>SUM(BK190:BK238)</f>
        <v>0</v>
      </c>
    </row>
    <row r="190" spans="2:65" s="1" customFormat="1" ht="26.45" customHeight="1">
      <c r="B190" s="32"/>
      <c r="C190" s="136" t="s">
        <v>426</v>
      </c>
      <c r="D190" s="136" t="s">
        <v>195</v>
      </c>
      <c r="E190" s="137" t="s">
        <v>3366</v>
      </c>
      <c r="F190" s="138" t="s">
        <v>3367</v>
      </c>
      <c r="G190" s="139" t="s">
        <v>378</v>
      </c>
      <c r="H190" s="140">
        <v>7</v>
      </c>
      <c r="I190" s="141"/>
      <c r="J190" s="142">
        <f>ROUND(I190*H190,2)</f>
        <v>0</v>
      </c>
      <c r="K190" s="138" t="s">
        <v>199</v>
      </c>
      <c r="L190" s="32"/>
      <c r="M190" s="143" t="s">
        <v>1</v>
      </c>
      <c r="N190" s="144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224</v>
      </c>
      <c r="AT190" s="147" t="s">
        <v>195</v>
      </c>
      <c r="AU190" s="147" t="s">
        <v>85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224</v>
      </c>
      <c r="BM190" s="147" t="s">
        <v>3368</v>
      </c>
    </row>
    <row r="191" spans="2:65" s="1" customFormat="1">
      <c r="B191" s="32"/>
      <c r="D191" s="149" t="s">
        <v>203</v>
      </c>
      <c r="F191" s="150" t="s">
        <v>3369</v>
      </c>
      <c r="I191" s="151"/>
      <c r="L191" s="32"/>
      <c r="M191" s="152"/>
      <c r="T191" s="56"/>
      <c r="AT191" s="17" t="s">
        <v>203</v>
      </c>
      <c r="AU191" s="17" t="s">
        <v>85</v>
      </c>
    </row>
    <row r="192" spans="2:65" s="1" customFormat="1" ht="16.5" customHeight="1">
      <c r="B192" s="32"/>
      <c r="C192" s="136" t="s">
        <v>431</v>
      </c>
      <c r="D192" s="136" t="s">
        <v>195</v>
      </c>
      <c r="E192" s="137" t="s">
        <v>3370</v>
      </c>
      <c r="F192" s="138" t="s">
        <v>3371</v>
      </c>
      <c r="G192" s="139" t="s">
        <v>403</v>
      </c>
      <c r="H192" s="140">
        <v>10</v>
      </c>
      <c r="I192" s="141"/>
      <c r="J192" s="142">
        <f>ROUND(I192*H192,2)</f>
        <v>0</v>
      </c>
      <c r="K192" s="138" t="s">
        <v>199</v>
      </c>
      <c r="L192" s="32"/>
      <c r="M192" s="143" t="s">
        <v>1</v>
      </c>
      <c r="N192" s="144" t="s">
        <v>41</v>
      </c>
      <c r="P192" s="145">
        <f>O192*H192</f>
        <v>0</v>
      </c>
      <c r="Q192" s="145">
        <v>0</v>
      </c>
      <c r="R192" s="145">
        <f>Q192*H192</f>
        <v>0</v>
      </c>
      <c r="S192" s="145">
        <v>2.7999999999999998E-4</v>
      </c>
      <c r="T192" s="146">
        <f>S192*H192</f>
        <v>2.7999999999999995E-3</v>
      </c>
      <c r="AR192" s="147" t="s">
        <v>224</v>
      </c>
      <c r="AT192" s="147" t="s">
        <v>195</v>
      </c>
      <c r="AU192" s="147" t="s">
        <v>85</v>
      </c>
      <c r="AY192" s="17" t="s">
        <v>191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83</v>
      </c>
      <c r="BK192" s="148">
        <f>ROUND(I192*H192,2)</f>
        <v>0</v>
      </c>
      <c r="BL192" s="17" t="s">
        <v>224</v>
      </c>
      <c r="BM192" s="147" t="s">
        <v>3372</v>
      </c>
    </row>
    <row r="193" spans="2:65" s="1" customFormat="1">
      <c r="B193" s="32"/>
      <c r="D193" s="149" t="s">
        <v>203</v>
      </c>
      <c r="F193" s="150" t="s">
        <v>3373</v>
      </c>
      <c r="I193" s="151"/>
      <c r="L193" s="32"/>
      <c r="M193" s="152"/>
      <c r="T193" s="56"/>
      <c r="AT193" s="17" t="s">
        <v>203</v>
      </c>
      <c r="AU193" s="17" t="s">
        <v>85</v>
      </c>
    </row>
    <row r="194" spans="2:65" s="1" customFormat="1" ht="16.5" customHeight="1">
      <c r="B194" s="32"/>
      <c r="C194" s="136" t="s">
        <v>439</v>
      </c>
      <c r="D194" s="136" t="s">
        <v>195</v>
      </c>
      <c r="E194" s="137" t="s">
        <v>3374</v>
      </c>
      <c r="F194" s="138" t="s">
        <v>3375</v>
      </c>
      <c r="G194" s="139" t="s">
        <v>403</v>
      </c>
      <c r="H194" s="140">
        <v>10</v>
      </c>
      <c r="I194" s="141"/>
      <c r="J194" s="142">
        <f>ROUND(I194*H194,2)</f>
        <v>0</v>
      </c>
      <c r="K194" s="138" t="s">
        <v>199</v>
      </c>
      <c r="L194" s="32"/>
      <c r="M194" s="143" t="s">
        <v>1</v>
      </c>
      <c r="N194" s="144" t="s">
        <v>41</v>
      </c>
      <c r="P194" s="145">
        <f>O194*H194</f>
        <v>0</v>
      </c>
      <c r="Q194" s="145">
        <v>0</v>
      </c>
      <c r="R194" s="145">
        <f>Q194*H194</f>
        <v>0</v>
      </c>
      <c r="S194" s="145">
        <v>2.3000000000000001E-4</v>
      </c>
      <c r="T194" s="146">
        <f>S194*H194</f>
        <v>2.3E-3</v>
      </c>
      <c r="AR194" s="147" t="s">
        <v>224</v>
      </c>
      <c r="AT194" s="147" t="s">
        <v>195</v>
      </c>
      <c r="AU194" s="147" t="s">
        <v>85</v>
      </c>
      <c r="AY194" s="17" t="s">
        <v>191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83</v>
      </c>
      <c r="BK194" s="148">
        <f>ROUND(I194*H194,2)</f>
        <v>0</v>
      </c>
      <c r="BL194" s="17" t="s">
        <v>224</v>
      </c>
      <c r="BM194" s="147" t="s">
        <v>3376</v>
      </c>
    </row>
    <row r="195" spans="2:65" s="1" customFormat="1">
      <c r="B195" s="32"/>
      <c r="D195" s="149" t="s">
        <v>203</v>
      </c>
      <c r="F195" s="150" t="s">
        <v>3377</v>
      </c>
      <c r="I195" s="151"/>
      <c r="L195" s="32"/>
      <c r="M195" s="152"/>
      <c r="T195" s="56"/>
      <c r="AT195" s="17" t="s">
        <v>203</v>
      </c>
      <c r="AU195" s="17" t="s">
        <v>85</v>
      </c>
    </row>
    <row r="196" spans="2:65" s="1" customFormat="1" ht="24" customHeight="1">
      <c r="B196" s="32"/>
      <c r="C196" s="136" t="s">
        <v>444</v>
      </c>
      <c r="D196" s="136" t="s">
        <v>195</v>
      </c>
      <c r="E196" s="137" t="s">
        <v>3378</v>
      </c>
      <c r="F196" s="138" t="s">
        <v>3379</v>
      </c>
      <c r="G196" s="139" t="s">
        <v>378</v>
      </c>
      <c r="H196" s="140">
        <v>2</v>
      </c>
      <c r="I196" s="141"/>
      <c r="J196" s="142">
        <f>ROUND(I196*H196,2)</f>
        <v>0</v>
      </c>
      <c r="K196" s="138" t="s">
        <v>199</v>
      </c>
      <c r="L196" s="32"/>
      <c r="M196" s="143" t="s">
        <v>1</v>
      </c>
      <c r="N196" s="144" t="s">
        <v>41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224</v>
      </c>
      <c r="AT196" s="147" t="s">
        <v>195</v>
      </c>
      <c r="AU196" s="147" t="s">
        <v>85</v>
      </c>
      <c r="AY196" s="17" t="s">
        <v>191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83</v>
      </c>
      <c r="BK196" s="148">
        <f>ROUND(I196*H196,2)</f>
        <v>0</v>
      </c>
      <c r="BL196" s="17" t="s">
        <v>224</v>
      </c>
      <c r="BM196" s="147" t="s">
        <v>3380</v>
      </c>
    </row>
    <row r="197" spans="2:65" s="1" customFormat="1">
      <c r="B197" s="32"/>
      <c r="D197" s="149" t="s">
        <v>203</v>
      </c>
      <c r="F197" s="150" t="s">
        <v>3381</v>
      </c>
      <c r="I197" s="151"/>
      <c r="L197" s="32"/>
      <c r="M197" s="152"/>
      <c r="T197" s="56"/>
      <c r="AT197" s="17" t="s">
        <v>203</v>
      </c>
      <c r="AU197" s="17" t="s">
        <v>85</v>
      </c>
    </row>
    <row r="198" spans="2:65" s="1" customFormat="1" ht="16.5" customHeight="1">
      <c r="B198" s="32"/>
      <c r="C198" s="136" t="s">
        <v>451</v>
      </c>
      <c r="D198" s="136" t="s">
        <v>195</v>
      </c>
      <c r="E198" s="137" t="s">
        <v>3382</v>
      </c>
      <c r="F198" s="138" t="s">
        <v>3383</v>
      </c>
      <c r="G198" s="139" t="s">
        <v>378</v>
      </c>
      <c r="H198" s="140">
        <v>1</v>
      </c>
      <c r="I198" s="141"/>
      <c r="J198" s="142">
        <f>ROUND(I198*H198,2)</f>
        <v>0</v>
      </c>
      <c r="K198" s="138" t="s">
        <v>1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0</v>
      </c>
      <c r="R198" s="145">
        <f>Q198*H198</f>
        <v>0</v>
      </c>
      <c r="S198" s="145">
        <v>3.0000000000000001E-3</v>
      </c>
      <c r="T198" s="146">
        <f>S198*H198</f>
        <v>3.0000000000000001E-3</v>
      </c>
      <c r="AR198" s="147" t="s">
        <v>224</v>
      </c>
      <c r="AT198" s="147" t="s">
        <v>195</v>
      </c>
      <c r="AU198" s="147" t="s">
        <v>85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224</v>
      </c>
      <c r="BM198" s="147" t="s">
        <v>3384</v>
      </c>
    </row>
    <row r="199" spans="2:65" s="1" customFormat="1" ht="26.45" customHeight="1">
      <c r="B199" s="32"/>
      <c r="C199" s="136" t="s">
        <v>457</v>
      </c>
      <c r="D199" s="136" t="s">
        <v>195</v>
      </c>
      <c r="E199" s="137" t="s">
        <v>3385</v>
      </c>
      <c r="F199" s="138" t="s">
        <v>3386</v>
      </c>
      <c r="G199" s="139" t="s">
        <v>378</v>
      </c>
      <c r="H199" s="140">
        <v>1</v>
      </c>
      <c r="I199" s="141"/>
      <c r="J199" s="142">
        <f>ROUND(I199*H199,2)</f>
        <v>0</v>
      </c>
      <c r="K199" s="138" t="s">
        <v>199</v>
      </c>
      <c r="L199" s="32"/>
      <c r="M199" s="143" t="s">
        <v>1</v>
      </c>
      <c r="N199" s="144" t="s">
        <v>41</v>
      </c>
      <c r="P199" s="145">
        <f>O199*H199</f>
        <v>0</v>
      </c>
      <c r="Q199" s="145">
        <v>1.1E-4</v>
      </c>
      <c r="R199" s="145">
        <f>Q199*H199</f>
        <v>1.1E-4</v>
      </c>
      <c r="S199" s="145">
        <v>0</v>
      </c>
      <c r="T199" s="146">
        <f>S199*H199</f>
        <v>0</v>
      </c>
      <c r="AR199" s="147" t="s">
        <v>224</v>
      </c>
      <c r="AT199" s="147" t="s">
        <v>195</v>
      </c>
      <c r="AU199" s="147" t="s">
        <v>85</v>
      </c>
      <c r="AY199" s="17" t="s">
        <v>191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83</v>
      </c>
      <c r="BK199" s="148">
        <f>ROUND(I199*H199,2)</f>
        <v>0</v>
      </c>
      <c r="BL199" s="17" t="s">
        <v>224</v>
      </c>
      <c r="BM199" s="147" t="s">
        <v>3387</v>
      </c>
    </row>
    <row r="200" spans="2:65" s="1" customFormat="1">
      <c r="B200" s="32"/>
      <c r="D200" s="149" t="s">
        <v>203</v>
      </c>
      <c r="F200" s="150" t="s">
        <v>3388</v>
      </c>
      <c r="I200" s="151"/>
      <c r="L200" s="32"/>
      <c r="M200" s="152"/>
      <c r="T200" s="56"/>
      <c r="AT200" s="17" t="s">
        <v>203</v>
      </c>
      <c r="AU200" s="17" t="s">
        <v>85</v>
      </c>
    </row>
    <row r="201" spans="2:65" s="1" customFormat="1" ht="26.45" customHeight="1">
      <c r="B201" s="32"/>
      <c r="C201" s="136" t="s">
        <v>465</v>
      </c>
      <c r="D201" s="136" t="s">
        <v>195</v>
      </c>
      <c r="E201" s="137" t="s">
        <v>3389</v>
      </c>
      <c r="F201" s="138" t="s">
        <v>3390</v>
      </c>
      <c r="G201" s="139" t="s">
        <v>378</v>
      </c>
      <c r="H201" s="140">
        <v>3</v>
      </c>
      <c r="I201" s="141"/>
      <c r="J201" s="142">
        <f>ROUND(I201*H201,2)</f>
        <v>0</v>
      </c>
      <c r="K201" s="138" t="s">
        <v>199</v>
      </c>
      <c r="L201" s="32"/>
      <c r="M201" s="143" t="s">
        <v>1</v>
      </c>
      <c r="N201" s="144" t="s">
        <v>41</v>
      </c>
      <c r="P201" s="145">
        <f>O201*H201</f>
        <v>0</v>
      </c>
      <c r="Q201" s="145">
        <v>2.7999999999999998E-4</v>
      </c>
      <c r="R201" s="145">
        <f>Q201*H201</f>
        <v>8.3999999999999993E-4</v>
      </c>
      <c r="S201" s="145">
        <v>0</v>
      </c>
      <c r="T201" s="146">
        <f>S201*H201</f>
        <v>0</v>
      </c>
      <c r="AR201" s="147" t="s">
        <v>224</v>
      </c>
      <c r="AT201" s="147" t="s">
        <v>195</v>
      </c>
      <c r="AU201" s="147" t="s">
        <v>85</v>
      </c>
      <c r="AY201" s="17" t="s">
        <v>191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83</v>
      </c>
      <c r="BK201" s="148">
        <f>ROUND(I201*H201,2)</f>
        <v>0</v>
      </c>
      <c r="BL201" s="17" t="s">
        <v>224</v>
      </c>
      <c r="BM201" s="147" t="s">
        <v>3391</v>
      </c>
    </row>
    <row r="202" spans="2:65" s="1" customFormat="1">
      <c r="B202" s="32"/>
      <c r="D202" s="149" t="s">
        <v>203</v>
      </c>
      <c r="F202" s="150" t="s">
        <v>3392</v>
      </c>
      <c r="I202" s="151"/>
      <c r="L202" s="32"/>
      <c r="M202" s="152"/>
      <c r="T202" s="56"/>
      <c r="AT202" s="17" t="s">
        <v>203</v>
      </c>
      <c r="AU202" s="17" t="s">
        <v>85</v>
      </c>
    </row>
    <row r="203" spans="2:65" s="1" customFormat="1" ht="26.45" customHeight="1">
      <c r="B203" s="32"/>
      <c r="C203" s="136" t="s">
        <v>474</v>
      </c>
      <c r="D203" s="136" t="s">
        <v>195</v>
      </c>
      <c r="E203" s="137" t="s">
        <v>3393</v>
      </c>
      <c r="F203" s="138" t="s">
        <v>3394</v>
      </c>
      <c r="G203" s="139" t="s">
        <v>403</v>
      </c>
      <c r="H203" s="140">
        <v>80</v>
      </c>
      <c r="I203" s="141"/>
      <c r="J203" s="142">
        <f>ROUND(I203*H203,2)</f>
        <v>0</v>
      </c>
      <c r="K203" s="138" t="s">
        <v>199</v>
      </c>
      <c r="L203" s="32"/>
      <c r="M203" s="143" t="s">
        <v>1</v>
      </c>
      <c r="N203" s="144" t="s">
        <v>41</v>
      </c>
      <c r="P203" s="145">
        <f>O203*H203</f>
        <v>0</v>
      </c>
      <c r="Q203" s="145">
        <v>5.8E-4</v>
      </c>
      <c r="R203" s="145">
        <f>Q203*H203</f>
        <v>4.6399999999999997E-2</v>
      </c>
      <c r="S203" s="145">
        <v>0</v>
      </c>
      <c r="T203" s="146">
        <f>S203*H203</f>
        <v>0</v>
      </c>
      <c r="AR203" s="147" t="s">
        <v>224</v>
      </c>
      <c r="AT203" s="147" t="s">
        <v>195</v>
      </c>
      <c r="AU203" s="147" t="s">
        <v>85</v>
      </c>
      <c r="AY203" s="17" t="s">
        <v>191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83</v>
      </c>
      <c r="BK203" s="148">
        <f>ROUND(I203*H203,2)</f>
        <v>0</v>
      </c>
      <c r="BL203" s="17" t="s">
        <v>224</v>
      </c>
      <c r="BM203" s="147" t="s">
        <v>3395</v>
      </c>
    </row>
    <row r="204" spans="2:65" s="1" customFormat="1">
      <c r="B204" s="32"/>
      <c r="D204" s="149" t="s">
        <v>203</v>
      </c>
      <c r="F204" s="150" t="s">
        <v>3396</v>
      </c>
      <c r="I204" s="151"/>
      <c r="L204" s="32"/>
      <c r="M204" s="152"/>
      <c r="T204" s="56"/>
      <c r="AT204" s="17" t="s">
        <v>203</v>
      </c>
      <c r="AU204" s="17" t="s">
        <v>85</v>
      </c>
    </row>
    <row r="205" spans="2:65" s="1" customFormat="1" ht="26.45" customHeight="1">
      <c r="B205" s="32"/>
      <c r="C205" s="136" t="s">
        <v>479</v>
      </c>
      <c r="D205" s="136" t="s">
        <v>195</v>
      </c>
      <c r="E205" s="137" t="s">
        <v>3397</v>
      </c>
      <c r="F205" s="138" t="s">
        <v>3398</v>
      </c>
      <c r="G205" s="139" t="s">
        <v>403</v>
      </c>
      <c r="H205" s="140">
        <v>35</v>
      </c>
      <c r="I205" s="141"/>
      <c r="J205" s="142">
        <f>ROUND(I205*H205,2)</f>
        <v>0</v>
      </c>
      <c r="K205" s="138" t="s">
        <v>199</v>
      </c>
      <c r="L205" s="32"/>
      <c r="M205" s="143" t="s">
        <v>1</v>
      </c>
      <c r="N205" s="144" t="s">
        <v>41</v>
      </c>
      <c r="P205" s="145">
        <f>O205*H205</f>
        <v>0</v>
      </c>
      <c r="Q205" s="145">
        <v>1.0200000000000001E-3</v>
      </c>
      <c r="R205" s="145">
        <f>Q205*H205</f>
        <v>3.5700000000000003E-2</v>
      </c>
      <c r="S205" s="145">
        <v>0</v>
      </c>
      <c r="T205" s="146">
        <f>S205*H205</f>
        <v>0</v>
      </c>
      <c r="AR205" s="147" t="s">
        <v>224</v>
      </c>
      <c r="AT205" s="147" t="s">
        <v>195</v>
      </c>
      <c r="AU205" s="147" t="s">
        <v>85</v>
      </c>
      <c r="AY205" s="17" t="s">
        <v>191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83</v>
      </c>
      <c r="BK205" s="148">
        <f>ROUND(I205*H205,2)</f>
        <v>0</v>
      </c>
      <c r="BL205" s="17" t="s">
        <v>224</v>
      </c>
      <c r="BM205" s="147" t="s">
        <v>3399</v>
      </c>
    </row>
    <row r="206" spans="2:65" s="1" customFormat="1">
      <c r="B206" s="32"/>
      <c r="D206" s="149" t="s">
        <v>203</v>
      </c>
      <c r="F206" s="150" t="s">
        <v>3400</v>
      </c>
      <c r="I206" s="151"/>
      <c r="L206" s="32"/>
      <c r="M206" s="152"/>
      <c r="T206" s="56"/>
      <c r="AT206" s="17" t="s">
        <v>203</v>
      </c>
      <c r="AU206" s="17" t="s">
        <v>85</v>
      </c>
    </row>
    <row r="207" spans="2:65" s="1" customFormat="1" ht="26.45" customHeight="1">
      <c r="B207" s="32"/>
      <c r="C207" s="136" t="s">
        <v>490</v>
      </c>
      <c r="D207" s="136" t="s">
        <v>195</v>
      </c>
      <c r="E207" s="137" t="s">
        <v>3401</v>
      </c>
      <c r="F207" s="138" t="s">
        <v>3402</v>
      </c>
      <c r="G207" s="139" t="s">
        <v>403</v>
      </c>
      <c r="H207" s="140">
        <v>20</v>
      </c>
      <c r="I207" s="141"/>
      <c r="J207" s="142">
        <f>ROUND(I207*H207,2)</f>
        <v>0</v>
      </c>
      <c r="K207" s="138" t="s">
        <v>199</v>
      </c>
      <c r="L207" s="32"/>
      <c r="M207" s="143" t="s">
        <v>1</v>
      </c>
      <c r="N207" s="144" t="s">
        <v>41</v>
      </c>
      <c r="P207" s="145">
        <f>O207*H207</f>
        <v>0</v>
      </c>
      <c r="Q207" s="145">
        <v>8.0000000000000004E-4</v>
      </c>
      <c r="R207" s="145">
        <f>Q207*H207</f>
        <v>1.6E-2</v>
      </c>
      <c r="S207" s="145">
        <v>0</v>
      </c>
      <c r="T207" s="146">
        <f>S207*H207</f>
        <v>0</v>
      </c>
      <c r="AR207" s="147" t="s">
        <v>224</v>
      </c>
      <c r="AT207" s="147" t="s">
        <v>195</v>
      </c>
      <c r="AU207" s="147" t="s">
        <v>85</v>
      </c>
      <c r="AY207" s="17" t="s">
        <v>191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83</v>
      </c>
      <c r="BK207" s="148">
        <f>ROUND(I207*H207,2)</f>
        <v>0</v>
      </c>
      <c r="BL207" s="17" t="s">
        <v>224</v>
      </c>
      <c r="BM207" s="147" t="s">
        <v>3403</v>
      </c>
    </row>
    <row r="208" spans="2:65" s="1" customFormat="1">
      <c r="B208" s="32"/>
      <c r="D208" s="149" t="s">
        <v>203</v>
      </c>
      <c r="F208" s="150" t="s">
        <v>3404</v>
      </c>
      <c r="I208" s="151"/>
      <c r="L208" s="32"/>
      <c r="M208" s="152"/>
      <c r="T208" s="56"/>
      <c r="AT208" s="17" t="s">
        <v>203</v>
      </c>
      <c r="AU208" s="17" t="s">
        <v>85</v>
      </c>
    </row>
    <row r="209" spans="2:65" s="1" customFormat="1" ht="26.45" customHeight="1">
      <c r="B209" s="32"/>
      <c r="C209" s="136" t="s">
        <v>508</v>
      </c>
      <c r="D209" s="136" t="s">
        <v>195</v>
      </c>
      <c r="E209" s="137" t="s">
        <v>3405</v>
      </c>
      <c r="F209" s="138" t="s">
        <v>3406</v>
      </c>
      <c r="G209" s="139" t="s">
        <v>403</v>
      </c>
      <c r="H209" s="140">
        <v>10</v>
      </c>
      <c r="I209" s="141"/>
      <c r="J209" s="142">
        <f>ROUND(I209*H209,2)</f>
        <v>0</v>
      </c>
      <c r="K209" s="138" t="s">
        <v>199</v>
      </c>
      <c r="L209" s="32"/>
      <c r="M209" s="143" t="s">
        <v>1</v>
      </c>
      <c r="N209" s="144" t="s">
        <v>41</v>
      </c>
      <c r="P209" s="145">
        <f>O209*H209</f>
        <v>0</v>
      </c>
      <c r="Q209" s="145">
        <v>1.2600000000000001E-3</v>
      </c>
      <c r="R209" s="145">
        <f>Q209*H209</f>
        <v>1.26E-2</v>
      </c>
      <c r="S209" s="145">
        <v>0</v>
      </c>
      <c r="T209" s="146">
        <f>S209*H209</f>
        <v>0</v>
      </c>
      <c r="AR209" s="147" t="s">
        <v>224</v>
      </c>
      <c r="AT209" s="147" t="s">
        <v>195</v>
      </c>
      <c r="AU209" s="147" t="s">
        <v>85</v>
      </c>
      <c r="AY209" s="17" t="s">
        <v>191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83</v>
      </c>
      <c r="BK209" s="148">
        <f>ROUND(I209*H209,2)</f>
        <v>0</v>
      </c>
      <c r="BL209" s="17" t="s">
        <v>224</v>
      </c>
      <c r="BM209" s="147" t="s">
        <v>3407</v>
      </c>
    </row>
    <row r="210" spans="2:65" s="1" customFormat="1">
      <c r="B210" s="32"/>
      <c r="D210" s="149" t="s">
        <v>203</v>
      </c>
      <c r="F210" s="150" t="s">
        <v>3408</v>
      </c>
      <c r="I210" s="151"/>
      <c r="L210" s="32"/>
      <c r="M210" s="152"/>
      <c r="T210" s="56"/>
      <c r="AT210" s="17" t="s">
        <v>203</v>
      </c>
      <c r="AU210" s="17" t="s">
        <v>85</v>
      </c>
    </row>
    <row r="211" spans="2:65" s="1" customFormat="1" ht="40.9" customHeight="1">
      <c r="B211" s="32"/>
      <c r="C211" s="136" t="s">
        <v>515</v>
      </c>
      <c r="D211" s="136" t="s">
        <v>195</v>
      </c>
      <c r="E211" s="137" t="s">
        <v>3409</v>
      </c>
      <c r="F211" s="138" t="s">
        <v>3410</v>
      </c>
      <c r="G211" s="139" t="s">
        <v>403</v>
      </c>
      <c r="H211" s="140">
        <v>60</v>
      </c>
      <c r="I211" s="141"/>
      <c r="J211" s="142">
        <f>ROUND(I211*H211,2)</f>
        <v>0</v>
      </c>
      <c r="K211" s="138" t="s">
        <v>199</v>
      </c>
      <c r="L211" s="32"/>
      <c r="M211" s="143" t="s">
        <v>1</v>
      </c>
      <c r="N211" s="144" t="s">
        <v>41</v>
      </c>
      <c r="P211" s="145">
        <f>O211*H211</f>
        <v>0</v>
      </c>
      <c r="Q211" s="145">
        <v>4.0000000000000003E-5</v>
      </c>
      <c r="R211" s="145">
        <f>Q211*H211</f>
        <v>2.4000000000000002E-3</v>
      </c>
      <c r="S211" s="145">
        <v>0</v>
      </c>
      <c r="T211" s="146">
        <f>S211*H211</f>
        <v>0</v>
      </c>
      <c r="AR211" s="147" t="s">
        <v>224</v>
      </c>
      <c r="AT211" s="147" t="s">
        <v>195</v>
      </c>
      <c r="AU211" s="147" t="s">
        <v>85</v>
      </c>
      <c r="AY211" s="17" t="s">
        <v>191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83</v>
      </c>
      <c r="BK211" s="148">
        <f>ROUND(I211*H211,2)</f>
        <v>0</v>
      </c>
      <c r="BL211" s="17" t="s">
        <v>224</v>
      </c>
      <c r="BM211" s="147" t="s">
        <v>3411</v>
      </c>
    </row>
    <row r="212" spans="2:65" s="1" customFormat="1">
      <c r="B212" s="32"/>
      <c r="D212" s="149" t="s">
        <v>203</v>
      </c>
      <c r="F212" s="150" t="s">
        <v>3412</v>
      </c>
      <c r="I212" s="151"/>
      <c r="L212" s="32"/>
      <c r="M212" s="152"/>
      <c r="T212" s="56"/>
      <c r="AT212" s="17" t="s">
        <v>203</v>
      </c>
      <c r="AU212" s="17" t="s">
        <v>85</v>
      </c>
    </row>
    <row r="213" spans="2:65" s="1" customFormat="1" ht="40.9" customHeight="1">
      <c r="B213" s="32"/>
      <c r="C213" s="136" t="s">
        <v>523</v>
      </c>
      <c r="D213" s="136" t="s">
        <v>195</v>
      </c>
      <c r="E213" s="137" t="s">
        <v>3413</v>
      </c>
      <c r="F213" s="138" t="s">
        <v>3414</v>
      </c>
      <c r="G213" s="139" t="s">
        <v>403</v>
      </c>
      <c r="H213" s="140">
        <v>10</v>
      </c>
      <c r="I213" s="141"/>
      <c r="J213" s="142">
        <f>ROUND(I213*H213,2)</f>
        <v>0</v>
      </c>
      <c r="K213" s="138" t="s">
        <v>199</v>
      </c>
      <c r="L213" s="32"/>
      <c r="M213" s="143" t="s">
        <v>1</v>
      </c>
      <c r="N213" s="144" t="s">
        <v>41</v>
      </c>
      <c r="P213" s="145">
        <f>O213*H213</f>
        <v>0</v>
      </c>
      <c r="Q213" s="145">
        <v>4.0000000000000003E-5</v>
      </c>
      <c r="R213" s="145">
        <f>Q213*H213</f>
        <v>4.0000000000000002E-4</v>
      </c>
      <c r="S213" s="145">
        <v>0</v>
      </c>
      <c r="T213" s="146">
        <f>S213*H213</f>
        <v>0</v>
      </c>
      <c r="AR213" s="147" t="s">
        <v>224</v>
      </c>
      <c r="AT213" s="147" t="s">
        <v>195</v>
      </c>
      <c r="AU213" s="147" t="s">
        <v>85</v>
      </c>
      <c r="AY213" s="17" t="s">
        <v>191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83</v>
      </c>
      <c r="BK213" s="148">
        <f>ROUND(I213*H213,2)</f>
        <v>0</v>
      </c>
      <c r="BL213" s="17" t="s">
        <v>224</v>
      </c>
      <c r="BM213" s="147" t="s">
        <v>3415</v>
      </c>
    </row>
    <row r="214" spans="2:65" s="1" customFormat="1">
      <c r="B214" s="32"/>
      <c r="D214" s="149" t="s">
        <v>203</v>
      </c>
      <c r="F214" s="150" t="s">
        <v>3416</v>
      </c>
      <c r="I214" s="151"/>
      <c r="L214" s="32"/>
      <c r="M214" s="152"/>
      <c r="T214" s="56"/>
      <c r="AT214" s="17" t="s">
        <v>203</v>
      </c>
      <c r="AU214" s="17" t="s">
        <v>85</v>
      </c>
    </row>
    <row r="215" spans="2:65" s="1" customFormat="1" ht="40.9" customHeight="1">
      <c r="B215" s="32"/>
      <c r="C215" s="136" t="s">
        <v>531</v>
      </c>
      <c r="D215" s="136" t="s">
        <v>195</v>
      </c>
      <c r="E215" s="137" t="s">
        <v>3417</v>
      </c>
      <c r="F215" s="138" t="s">
        <v>3418</v>
      </c>
      <c r="G215" s="139" t="s">
        <v>403</v>
      </c>
      <c r="H215" s="140">
        <v>40</v>
      </c>
      <c r="I215" s="141"/>
      <c r="J215" s="142">
        <f>ROUND(I215*H215,2)</f>
        <v>0</v>
      </c>
      <c r="K215" s="138" t="s">
        <v>199</v>
      </c>
      <c r="L215" s="32"/>
      <c r="M215" s="143" t="s">
        <v>1</v>
      </c>
      <c r="N215" s="144" t="s">
        <v>41</v>
      </c>
      <c r="P215" s="145">
        <f>O215*H215</f>
        <v>0</v>
      </c>
      <c r="Q215" s="145">
        <v>1.1E-4</v>
      </c>
      <c r="R215" s="145">
        <f>Q215*H215</f>
        <v>4.4000000000000003E-3</v>
      </c>
      <c r="S215" s="145">
        <v>0</v>
      </c>
      <c r="T215" s="146">
        <f>S215*H215</f>
        <v>0</v>
      </c>
      <c r="AR215" s="147" t="s">
        <v>224</v>
      </c>
      <c r="AT215" s="147" t="s">
        <v>195</v>
      </c>
      <c r="AU215" s="147" t="s">
        <v>85</v>
      </c>
      <c r="AY215" s="17" t="s">
        <v>191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83</v>
      </c>
      <c r="BK215" s="148">
        <f>ROUND(I215*H215,2)</f>
        <v>0</v>
      </c>
      <c r="BL215" s="17" t="s">
        <v>224</v>
      </c>
      <c r="BM215" s="147" t="s">
        <v>3419</v>
      </c>
    </row>
    <row r="216" spans="2:65" s="1" customFormat="1">
      <c r="B216" s="32"/>
      <c r="D216" s="149" t="s">
        <v>203</v>
      </c>
      <c r="F216" s="150" t="s">
        <v>3420</v>
      </c>
      <c r="I216" s="151"/>
      <c r="L216" s="32"/>
      <c r="M216" s="152"/>
      <c r="T216" s="56"/>
      <c r="AT216" s="17" t="s">
        <v>203</v>
      </c>
      <c r="AU216" s="17" t="s">
        <v>85</v>
      </c>
    </row>
    <row r="217" spans="2:65" s="1" customFormat="1" ht="40.9" customHeight="1">
      <c r="B217" s="32"/>
      <c r="C217" s="136" t="s">
        <v>540</v>
      </c>
      <c r="D217" s="136" t="s">
        <v>195</v>
      </c>
      <c r="E217" s="137" t="s">
        <v>3421</v>
      </c>
      <c r="F217" s="138" t="s">
        <v>3422</v>
      </c>
      <c r="G217" s="139" t="s">
        <v>403</v>
      </c>
      <c r="H217" s="140">
        <v>35</v>
      </c>
      <c r="I217" s="141"/>
      <c r="J217" s="142">
        <f>ROUND(I217*H217,2)</f>
        <v>0</v>
      </c>
      <c r="K217" s="138" t="s">
        <v>199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2.0000000000000001E-4</v>
      </c>
      <c r="R217" s="145">
        <f>Q217*H217</f>
        <v>7.0000000000000001E-3</v>
      </c>
      <c r="S217" s="145">
        <v>0</v>
      </c>
      <c r="T217" s="146">
        <f>S217*H217</f>
        <v>0</v>
      </c>
      <c r="AR217" s="147" t="s">
        <v>224</v>
      </c>
      <c r="AT217" s="147" t="s">
        <v>195</v>
      </c>
      <c r="AU217" s="147" t="s">
        <v>85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224</v>
      </c>
      <c r="BM217" s="147" t="s">
        <v>3423</v>
      </c>
    </row>
    <row r="218" spans="2:65" s="1" customFormat="1">
      <c r="B218" s="32"/>
      <c r="D218" s="149" t="s">
        <v>203</v>
      </c>
      <c r="F218" s="150" t="s">
        <v>3424</v>
      </c>
      <c r="I218" s="151"/>
      <c r="L218" s="32"/>
      <c r="M218" s="152"/>
      <c r="T218" s="56"/>
      <c r="AT218" s="17" t="s">
        <v>203</v>
      </c>
      <c r="AU218" s="17" t="s">
        <v>85</v>
      </c>
    </row>
    <row r="219" spans="2:65" s="1" customFormat="1" ht="16.5" customHeight="1">
      <c r="B219" s="32"/>
      <c r="C219" s="136" t="s">
        <v>548</v>
      </c>
      <c r="D219" s="136" t="s">
        <v>195</v>
      </c>
      <c r="E219" s="137" t="s">
        <v>3425</v>
      </c>
      <c r="F219" s="138" t="s">
        <v>3426</v>
      </c>
      <c r="G219" s="139" t="s">
        <v>378</v>
      </c>
      <c r="H219" s="140">
        <v>24</v>
      </c>
      <c r="I219" s="141"/>
      <c r="J219" s="142">
        <f>ROUND(I219*H219,2)</f>
        <v>0</v>
      </c>
      <c r="K219" s="138" t="s">
        <v>199</v>
      </c>
      <c r="L219" s="32"/>
      <c r="M219" s="143" t="s">
        <v>1</v>
      </c>
      <c r="N219" s="144" t="s">
        <v>41</v>
      </c>
      <c r="P219" s="145">
        <f>O219*H219</f>
        <v>0</v>
      </c>
      <c r="Q219" s="145">
        <v>0</v>
      </c>
      <c r="R219" s="145">
        <f>Q219*H219</f>
        <v>0</v>
      </c>
      <c r="S219" s="145">
        <v>0</v>
      </c>
      <c r="T219" s="146">
        <f>S219*H219</f>
        <v>0</v>
      </c>
      <c r="AR219" s="147" t="s">
        <v>224</v>
      </c>
      <c r="AT219" s="147" t="s">
        <v>195</v>
      </c>
      <c r="AU219" s="147" t="s">
        <v>85</v>
      </c>
      <c r="AY219" s="17" t="s">
        <v>191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83</v>
      </c>
      <c r="BK219" s="148">
        <f>ROUND(I219*H219,2)</f>
        <v>0</v>
      </c>
      <c r="BL219" s="17" t="s">
        <v>224</v>
      </c>
      <c r="BM219" s="147" t="s">
        <v>3427</v>
      </c>
    </row>
    <row r="220" spans="2:65" s="1" customFormat="1">
      <c r="B220" s="32"/>
      <c r="D220" s="149" t="s">
        <v>203</v>
      </c>
      <c r="F220" s="150" t="s">
        <v>3428</v>
      </c>
      <c r="I220" s="151"/>
      <c r="L220" s="32"/>
      <c r="M220" s="152"/>
      <c r="T220" s="56"/>
      <c r="AT220" s="17" t="s">
        <v>203</v>
      </c>
      <c r="AU220" s="17" t="s">
        <v>85</v>
      </c>
    </row>
    <row r="221" spans="2:65" s="1" customFormat="1" ht="26.45" customHeight="1">
      <c r="B221" s="32"/>
      <c r="C221" s="136" t="s">
        <v>554</v>
      </c>
      <c r="D221" s="136" t="s">
        <v>195</v>
      </c>
      <c r="E221" s="137" t="s">
        <v>3429</v>
      </c>
      <c r="F221" s="138" t="s">
        <v>3430</v>
      </c>
      <c r="G221" s="139" t="s">
        <v>869</v>
      </c>
      <c r="H221" s="140">
        <v>1</v>
      </c>
      <c r="I221" s="141"/>
      <c r="J221" s="142">
        <f>ROUND(I221*H221,2)</f>
        <v>0</v>
      </c>
      <c r="K221" s="138" t="s">
        <v>199</v>
      </c>
      <c r="L221" s="32"/>
      <c r="M221" s="143" t="s">
        <v>1</v>
      </c>
      <c r="N221" s="144" t="s">
        <v>41</v>
      </c>
      <c r="P221" s="145">
        <f>O221*H221</f>
        <v>0</v>
      </c>
      <c r="Q221" s="145">
        <v>8.9999999999999998E-4</v>
      </c>
      <c r="R221" s="145">
        <f>Q221*H221</f>
        <v>8.9999999999999998E-4</v>
      </c>
      <c r="S221" s="145">
        <v>0</v>
      </c>
      <c r="T221" s="146">
        <f>S221*H221</f>
        <v>0</v>
      </c>
      <c r="AR221" s="147" t="s">
        <v>224</v>
      </c>
      <c r="AT221" s="147" t="s">
        <v>195</v>
      </c>
      <c r="AU221" s="147" t="s">
        <v>85</v>
      </c>
      <c r="AY221" s="17" t="s">
        <v>191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83</v>
      </c>
      <c r="BK221" s="148">
        <f>ROUND(I221*H221,2)</f>
        <v>0</v>
      </c>
      <c r="BL221" s="17" t="s">
        <v>224</v>
      </c>
      <c r="BM221" s="147" t="s">
        <v>3431</v>
      </c>
    </row>
    <row r="222" spans="2:65" s="1" customFormat="1">
      <c r="B222" s="32"/>
      <c r="D222" s="149" t="s">
        <v>203</v>
      </c>
      <c r="F222" s="150" t="s">
        <v>3432</v>
      </c>
      <c r="I222" s="151"/>
      <c r="L222" s="32"/>
      <c r="M222" s="152"/>
      <c r="T222" s="56"/>
      <c r="AT222" s="17" t="s">
        <v>203</v>
      </c>
      <c r="AU222" s="17" t="s">
        <v>85</v>
      </c>
    </row>
    <row r="223" spans="2:65" s="1" customFormat="1" ht="26.45" customHeight="1">
      <c r="B223" s="32"/>
      <c r="C223" s="136" t="s">
        <v>559</v>
      </c>
      <c r="D223" s="136" t="s">
        <v>195</v>
      </c>
      <c r="E223" s="137" t="s">
        <v>3433</v>
      </c>
      <c r="F223" s="138" t="s">
        <v>3434</v>
      </c>
      <c r="G223" s="139" t="s">
        <v>378</v>
      </c>
      <c r="H223" s="140">
        <v>4</v>
      </c>
      <c r="I223" s="141"/>
      <c r="J223" s="142">
        <f>ROUND(I223*H223,2)</f>
        <v>0</v>
      </c>
      <c r="K223" s="138" t="s">
        <v>199</v>
      </c>
      <c r="L223" s="32"/>
      <c r="M223" s="143" t="s">
        <v>1</v>
      </c>
      <c r="N223" s="144" t="s">
        <v>41</v>
      </c>
      <c r="P223" s="145">
        <f>O223*H223</f>
        <v>0</v>
      </c>
      <c r="Q223" s="145">
        <v>2.2000000000000001E-4</v>
      </c>
      <c r="R223" s="145">
        <f>Q223*H223</f>
        <v>8.8000000000000003E-4</v>
      </c>
      <c r="S223" s="145">
        <v>0</v>
      </c>
      <c r="T223" s="146">
        <f>S223*H223</f>
        <v>0</v>
      </c>
      <c r="AR223" s="147" t="s">
        <v>224</v>
      </c>
      <c r="AT223" s="147" t="s">
        <v>195</v>
      </c>
      <c r="AU223" s="147" t="s">
        <v>85</v>
      </c>
      <c r="AY223" s="17" t="s">
        <v>191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83</v>
      </c>
      <c r="BK223" s="148">
        <f>ROUND(I223*H223,2)</f>
        <v>0</v>
      </c>
      <c r="BL223" s="17" t="s">
        <v>224</v>
      </c>
      <c r="BM223" s="147" t="s">
        <v>3435</v>
      </c>
    </row>
    <row r="224" spans="2:65" s="1" customFormat="1">
      <c r="B224" s="32"/>
      <c r="D224" s="149" t="s">
        <v>203</v>
      </c>
      <c r="F224" s="150" t="s">
        <v>3436</v>
      </c>
      <c r="I224" s="151"/>
      <c r="L224" s="32"/>
      <c r="M224" s="152"/>
      <c r="T224" s="56"/>
      <c r="AT224" s="17" t="s">
        <v>203</v>
      </c>
      <c r="AU224" s="17" t="s">
        <v>85</v>
      </c>
    </row>
    <row r="225" spans="2:65" s="1" customFormat="1" ht="24" customHeight="1">
      <c r="B225" s="32"/>
      <c r="C225" s="136" t="s">
        <v>568</v>
      </c>
      <c r="D225" s="136" t="s">
        <v>195</v>
      </c>
      <c r="E225" s="137" t="s">
        <v>3437</v>
      </c>
      <c r="F225" s="138" t="s">
        <v>3438</v>
      </c>
      <c r="G225" s="139" t="s">
        <v>378</v>
      </c>
      <c r="H225" s="140">
        <v>7</v>
      </c>
      <c r="I225" s="141"/>
      <c r="J225" s="142">
        <f>ROUND(I225*H225,2)</f>
        <v>0</v>
      </c>
      <c r="K225" s="138" t="s">
        <v>199</v>
      </c>
      <c r="L225" s="32"/>
      <c r="M225" s="143" t="s">
        <v>1</v>
      </c>
      <c r="N225" s="144" t="s">
        <v>41</v>
      </c>
      <c r="P225" s="145">
        <f>O225*H225</f>
        <v>0</v>
      </c>
      <c r="Q225" s="145">
        <v>2.1000000000000001E-4</v>
      </c>
      <c r="R225" s="145">
        <f>Q225*H225</f>
        <v>1.47E-3</v>
      </c>
      <c r="S225" s="145">
        <v>0</v>
      </c>
      <c r="T225" s="146">
        <f>S225*H225</f>
        <v>0</v>
      </c>
      <c r="AR225" s="147" t="s">
        <v>224</v>
      </c>
      <c r="AT225" s="147" t="s">
        <v>195</v>
      </c>
      <c r="AU225" s="147" t="s">
        <v>85</v>
      </c>
      <c r="AY225" s="17" t="s">
        <v>191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83</v>
      </c>
      <c r="BK225" s="148">
        <f>ROUND(I225*H225,2)</f>
        <v>0</v>
      </c>
      <c r="BL225" s="17" t="s">
        <v>224</v>
      </c>
      <c r="BM225" s="147" t="s">
        <v>3439</v>
      </c>
    </row>
    <row r="226" spans="2:65" s="1" customFormat="1">
      <c r="B226" s="32"/>
      <c r="D226" s="149" t="s">
        <v>203</v>
      </c>
      <c r="F226" s="150" t="s">
        <v>3440</v>
      </c>
      <c r="I226" s="151"/>
      <c r="L226" s="32"/>
      <c r="M226" s="152"/>
      <c r="T226" s="56"/>
      <c r="AT226" s="17" t="s">
        <v>203</v>
      </c>
      <c r="AU226" s="17" t="s">
        <v>85</v>
      </c>
    </row>
    <row r="227" spans="2:65" s="1" customFormat="1" ht="24" customHeight="1">
      <c r="B227" s="32"/>
      <c r="C227" s="136" t="s">
        <v>576</v>
      </c>
      <c r="D227" s="136" t="s">
        <v>195</v>
      </c>
      <c r="E227" s="137" t="s">
        <v>3441</v>
      </c>
      <c r="F227" s="138" t="s">
        <v>3442</v>
      </c>
      <c r="G227" s="139" t="s">
        <v>378</v>
      </c>
      <c r="H227" s="140">
        <v>3</v>
      </c>
      <c r="I227" s="141"/>
      <c r="J227" s="142">
        <f>ROUND(I227*H227,2)</f>
        <v>0</v>
      </c>
      <c r="K227" s="138" t="s">
        <v>199</v>
      </c>
      <c r="L227" s="32"/>
      <c r="M227" s="143" t="s">
        <v>1</v>
      </c>
      <c r="N227" s="144" t="s">
        <v>41</v>
      </c>
      <c r="P227" s="145">
        <f>O227*H227</f>
        <v>0</v>
      </c>
      <c r="Q227" s="145">
        <v>3.4000000000000002E-4</v>
      </c>
      <c r="R227" s="145">
        <f>Q227*H227</f>
        <v>1.0200000000000001E-3</v>
      </c>
      <c r="S227" s="145">
        <v>0</v>
      </c>
      <c r="T227" s="146">
        <f>S227*H227</f>
        <v>0</v>
      </c>
      <c r="AR227" s="147" t="s">
        <v>224</v>
      </c>
      <c r="AT227" s="147" t="s">
        <v>195</v>
      </c>
      <c r="AU227" s="147" t="s">
        <v>85</v>
      </c>
      <c r="AY227" s="17" t="s">
        <v>191</v>
      </c>
      <c r="BE227" s="148">
        <f>IF(N227="základní",J227,0)</f>
        <v>0</v>
      </c>
      <c r="BF227" s="148">
        <f>IF(N227="snížená",J227,0)</f>
        <v>0</v>
      </c>
      <c r="BG227" s="148">
        <f>IF(N227="zákl. přenesená",J227,0)</f>
        <v>0</v>
      </c>
      <c r="BH227" s="148">
        <f>IF(N227="sníž. přenesená",J227,0)</f>
        <v>0</v>
      </c>
      <c r="BI227" s="148">
        <f>IF(N227="nulová",J227,0)</f>
        <v>0</v>
      </c>
      <c r="BJ227" s="17" t="s">
        <v>83</v>
      </c>
      <c r="BK227" s="148">
        <f>ROUND(I227*H227,2)</f>
        <v>0</v>
      </c>
      <c r="BL227" s="17" t="s">
        <v>224</v>
      </c>
      <c r="BM227" s="147" t="s">
        <v>3443</v>
      </c>
    </row>
    <row r="228" spans="2:65" s="1" customFormat="1">
      <c r="B228" s="32"/>
      <c r="D228" s="149" t="s">
        <v>203</v>
      </c>
      <c r="F228" s="150" t="s">
        <v>3444</v>
      </c>
      <c r="I228" s="151"/>
      <c r="L228" s="32"/>
      <c r="M228" s="152"/>
      <c r="T228" s="56"/>
      <c r="AT228" s="17" t="s">
        <v>203</v>
      </c>
      <c r="AU228" s="17" t="s">
        <v>85</v>
      </c>
    </row>
    <row r="229" spans="2:65" s="1" customFormat="1" ht="26.45" customHeight="1">
      <c r="B229" s="32"/>
      <c r="C229" s="136" t="s">
        <v>581</v>
      </c>
      <c r="D229" s="136" t="s">
        <v>195</v>
      </c>
      <c r="E229" s="137" t="s">
        <v>3445</v>
      </c>
      <c r="F229" s="138" t="s">
        <v>3446</v>
      </c>
      <c r="G229" s="139" t="s">
        <v>869</v>
      </c>
      <c r="H229" s="140">
        <v>1</v>
      </c>
      <c r="I229" s="141"/>
      <c r="J229" s="142">
        <f>ROUND(I229*H229,2)</f>
        <v>0</v>
      </c>
      <c r="K229" s="138" t="s">
        <v>199</v>
      </c>
      <c r="L229" s="32"/>
      <c r="M229" s="143" t="s">
        <v>1</v>
      </c>
      <c r="N229" s="144" t="s">
        <v>41</v>
      </c>
      <c r="P229" s="145">
        <f>O229*H229</f>
        <v>0</v>
      </c>
      <c r="Q229" s="145">
        <v>2.913E-2</v>
      </c>
      <c r="R229" s="145">
        <f>Q229*H229</f>
        <v>2.913E-2</v>
      </c>
      <c r="S229" s="145">
        <v>0</v>
      </c>
      <c r="T229" s="146">
        <f>S229*H229</f>
        <v>0</v>
      </c>
      <c r="AR229" s="147" t="s">
        <v>224</v>
      </c>
      <c r="AT229" s="147" t="s">
        <v>195</v>
      </c>
      <c r="AU229" s="147" t="s">
        <v>85</v>
      </c>
      <c r="AY229" s="17" t="s">
        <v>191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83</v>
      </c>
      <c r="BK229" s="148">
        <f>ROUND(I229*H229,2)</f>
        <v>0</v>
      </c>
      <c r="BL229" s="17" t="s">
        <v>224</v>
      </c>
      <c r="BM229" s="147" t="s">
        <v>3447</v>
      </c>
    </row>
    <row r="230" spans="2:65" s="1" customFormat="1">
      <c r="B230" s="32"/>
      <c r="D230" s="149" t="s">
        <v>203</v>
      </c>
      <c r="F230" s="150" t="s">
        <v>3448</v>
      </c>
      <c r="I230" s="151"/>
      <c r="L230" s="32"/>
      <c r="M230" s="152"/>
      <c r="T230" s="56"/>
      <c r="AT230" s="17" t="s">
        <v>203</v>
      </c>
      <c r="AU230" s="17" t="s">
        <v>85</v>
      </c>
    </row>
    <row r="231" spans="2:65" s="1" customFormat="1" ht="26.45" customHeight="1">
      <c r="B231" s="32"/>
      <c r="C231" s="136" t="s">
        <v>587</v>
      </c>
      <c r="D231" s="136" t="s">
        <v>195</v>
      </c>
      <c r="E231" s="137" t="s">
        <v>3449</v>
      </c>
      <c r="F231" s="138" t="s">
        <v>3450</v>
      </c>
      <c r="G231" s="139" t="s">
        <v>403</v>
      </c>
      <c r="H231" s="140">
        <v>115</v>
      </c>
      <c r="I231" s="141"/>
      <c r="J231" s="142">
        <f>ROUND(I231*H231,2)</f>
        <v>0</v>
      </c>
      <c r="K231" s="138" t="s">
        <v>199</v>
      </c>
      <c r="L231" s="32"/>
      <c r="M231" s="143" t="s">
        <v>1</v>
      </c>
      <c r="N231" s="144" t="s">
        <v>41</v>
      </c>
      <c r="P231" s="145">
        <f>O231*H231</f>
        <v>0</v>
      </c>
      <c r="Q231" s="145">
        <v>1.9000000000000001E-4</v>
      </c>
      <c r="R231" s="145">
        <f>Q231*H231</f>
        <v>2.1850000000000001E-2</v>
      </c>
      <c r="S231" s="145">
        <v>0</v>
      </c>
      <c r="T231" s="146">
        <f>S231*H231</f>
        <v>0</v>
      </c>
      <c r="AR231" s="147" t="s">
        <v>224</v>
      </c>
      <c r="AT231" s="147" t="s">
        <v>195</v>
      </c>
      <c r="AU231" s="147" t="s">
        <v>85</v>
      </c>
      <c r="AY231" s="17" t="s">
        <v>191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83</v>
      </c>
      <c r="BK231" s="148">
        <f>ROUND(I231*H231,2)</f>
        <v>0</v>
      </c>
      <c r="BL231" s="17" t="s">
        <v>224</v>
      </c>
      <c r="BM231" s="147" t="s">
        <v>3451</v>
      </c>
    </row>
    <row r="232" spans="2:65" s="1" customFormat="1">
      <c r="B232" s="32"/>
      <c r="D232" s="149" t="s">
        <v>203</v>
      </c>
      <c r="F232" s="150" t="s">
        <v>3452</v>
      </c>
      <c r="I232" s="151"/>
      <c r="L232" s="32"/>
      <c r="M232" s="152"/>
      <c r="T232" s="56"/>
      <c r="AT232" s="17" t="s">
        <v>203</v>
      </c>
      <c r="AU232" s="17" t="s">
        <v>85</v>
      </c>
    </row>
    <row r="233" spans="2:65" s="1" customFormat="1" ht="26.45" customHeight="1">
      <c r="B233" s="32"/>
      <c r="C233" s="136" t="s">
        <v>591</v>
      </c>
      <c r="D233" s="136" t="s">
        <v>195</v>
      </c>
      <c r="E233" s="137" t="s">
        <v>3453</v>
      </c>
      <c r="F233" s="138" t="s">
        <v>3454</v>
      </c>
      <c r="G233" s="139" t="s">
        <v>403</v>
      </c>
      <c r="H233" s="140">
        <v>30</v>
      </c>
      <c r="I233" s="141"/>
      <c r="J233" s="142">
        <f>ROUND(I233*H233,2)</f>
        <v>0</v>
      </c>
      <c r="K233" s="138" t="s">
        <v>199</v>
      </c>
      <c r="L233" s="32"/>
      <c r="M233" s="143" t="s">
        <v>1</v>
      </c>
      <c r="N233" s="144" t="s">
        <v>41</v>
      </c>
      <c r="P233" s="145">
        <f>O233*H233</f>
        <v>0</v>
      </c>
      <c r="Q233" s="145">
        <v>2.0000000000000002E-5</v>
      </c>
      <c r="R233" s="145">
        <f>Q233*H233</f>
        <v>6.0000000000000006E-4</v>
      </c>
      <c r="S233" s="145">
        <v>0</v>
      </c>
      <c r="T233" s="146">
        <f>S233*H233</f>
        <v>0</v>
      </c>
      <c r="AR233" s="147" t="s">
        <v>224</v>
      </c>
      <c r="AT233" s="147" t="s">
        <v>195</v>
      </c>
      <c r="AU233" s="147" t="s">
        <v>85</v>
      </c>
      <c r="AY233" s="17" t="s">
        <v>191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83</v>
      </c>
      <c r="BK233" s="148">
        <f>ROUND(I233*H233,2)</f>
        <v>0</v>
      </c>
      <c r="BL233" s="17" t="s">
        <v>224</v>
      </c>
      <c r="BM233" s="147" t="s">
        <v>3455</v>
      </c>
    </row>
    <row r="234" spans="2:65" s="1" customFormat="1">
      <c r="B234" s="32"/>
      <c r="D234" s="149" t="s">
        <v>203</v>
      </c>
      <c r="F234" s="150" t="s">
        <v>3456</v>
      </c>
      <c r="I234" s="151"/>
      <c r="L234" s="32"/>
      <c r="M234" s="152"/>
      <c r="T234" s="56"/>
      <c r="AT234" s="17" t="s">
        <v>203</v>
      </c>
      <c r="AU234" s="17" t="s">
        <v>85</v>
      </c>
    </row>
    <row r="235" spans="2:65" s="1" customFormat="1" ht="24" customHeight="1">
      <c r="B235" s="32"/>
      <c r="C235" s="136" t="s">
        <v>597</v>
      </c>
      <c r="D235" s="136" t="s">
        <v>195</v>
      </c>
      <c r="E235" s="137" t="s">
        <v>3457</v>
      </c>
      <c r="F235" s="138" t="s">
        <v>3458</v>
      </c>
      <c r="G235" s="139" t="s">
        <v>403</v>
      </c>
      <c r="H235" s="140">
        <v>145</v>
      </c>
      <c r="I235" s="141"/>
      <c r="J235" s="142">
        <f>ROUND(I235*H235,2)</f>
        <v>0</v>
      </c>
      <c r="K235" s="138" t="s">
        <v>199</v>
      </c>
      <c r="L235" s="32"/>
      <c r="M235" s="143" t="s">
        <v>1</v>
      </c>
      <c r="N235" s="144" t="s">
        <v>41</v>
      </c>
      <c r="P235" s="145">
        <f>O235*H235</f>
        <v>0</v>
      </c>
      <c r="Q235" s="145">
        <v>1.0000000000000001E-5</v>
      </c>
      <c r="R235" s="145">
        <f>Q235*H235</f>
        <v>1.4500000000000001E-3</v>
      </c>
      <c r="S235" s="145">
        <v>0</v>
      </c>
      <c r="T235" s="146">
        <f>S235*H235</f>
        <v>0</v>
      </c>
      <c r="AR235" s="147" t="s">
        <v>224</v>
      </c>
      <c r="AT235" s="147" t="s">
        <v>195</v>
      </c>
      <c r="AU235" s="147" t="s">
        <v>85</v>
      </c>
      <c r="AY235" s="17" t="s">
        <v>191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83</v>
      </c>
      <c r="BK235" s="148">
        <f>ROUND(I235*H235,2)</f>
        <v>0</v>
      </c>
      <c r="BL235" s="17" t="s">
        <v>224</v>
      </c>
      <c r="BM235" s="147" t="s">
        <v>3459</v>
      </c>
    </row>
    <row r="236" spans="2:65" s="1" customFormat="1">
      <c r="B236" s="32"/>
      <c r="D236" s="149" t="s">
        <v>203</v>
      </c>
      <c r="F236" s="150" t="s">
        <v>3460</v>
      </c>
      <c r="I236" s="151"/>
      <c r="L236" s="32"/>
      <c r="M236" s="152"/>
      <c r="T236" s="56"/>
      <c r="AT236" s="17" t="s">
        <v>203</v>
      </c>
      <c r="AU236" s="17" t="s">
        <v>85</v>
      </c>
    </row>
    <row r="237" spans="2:65" s="1" customFormat="1" ht="26.45" customHeight="1">
      <c r="B237" s="32"/>
      <c r="C237" s="136" t="s">
        <v>602</v>
      </c>
      <c r="D237" s="136" t="s">
        <v>195</v>
      </c>
      <c r="E237" s="137" t="s">
        <v>3461</v>
      </c>
      <c r="F237" s="138" t="s">
        <v>3462</v>
      </c>
      <c r="G237" s="139" t="s">
        <v>271</v>
      </c>
      <c r="H237" s="140">
        <v>0.183</v>
      </c>
      <c r="I237" s="141"/>
      <c r="J237" s="142">
        <f>ROUND(I237*H237,2)</f>
        <v>0</v>
      </c>
      <c r="K237" s="138" t="s">
        <v>199</v>
      </c>
      <c r="L237" s="32"/>
      <c r="M237" s="143" t="s">
        <v>1</v>
      </c>
      <c r="N237" s="144" t="s">
        <v>41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224</v>
      </c>
      <c r="AT237" s="147" t="s">
        <v>195</v>
      </c>
      <c r="AU237" s="147" t="s">
        <v>85</v>
      </c>
      <c r="AY237" s="17" t="s">
        <v>191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83</v>
      </c>
      <c r="BK237" s="148">
        <f>ROUND(I237*H237,2)</f>
        <v>0</v>
      </c>
      <c r="BL237" s="17" t="s">
        <v>224</v>
      </c>
      <c r="BM237" s="147" t="s">
        <v>3463</v>
      </c>
    </row>
    <row r="238" spans="2:65" s="1" customFormat="1">
      <c r="B238" s="32"/>
      <c r="D238" s="149" t="s">
        <v>203</v>
      </c>
      <c r="F238" s="150" t="s">
        <v>3464</v>
      </c>
      <c r="I238" s="151"/>
      <c r="L238" s="32"/>
      <c r="M238" s="152"/>
      <c r="T238" s="56"/>
      <c r="AT238" s="17" t="s">
        <v>203</v>
      </c>
      <c r="AU238" s="17" t="s">
        <v>85</v>
      </c>
    </row>
    <row r="239" spans="2:65" s="11" customFormat="1" ht="22.9" customHeight="1">
      <c r="B239" s="124"/>
      <c r="D239" s="125" t="s">
        <v>75</v>
      </c>
      <c r="E239" s="134" t="s">
        <v>1420</v>
      </c>
      <c r="F239" s="134" t="s">
        <v>1421</v>
      </c>
      <c r="I239" s="127"/>
      <c r="J239" s="135">
        <f>BK239</f>
        <v>0</v>
      </c>
      <c r="L239" s="124"/>
      <c r="M239" s="129"/>
      <c r="P239" s="130">
        <f>SUM(P240:P278)</f>
        <v>0</v>
      </c>
      <c r="R239" s="130">
        <f>SUM(R240:R278)</f>
        <v>0.18947999999999995</v>
      </c>
      <c r="T239" s="131">
        <f>SUM(T240:T278)</f>
        <v>0</v>
      </c>
      <c r="AR239" s="125" t="s">
        <v>85</v>
      </c>
      <c r="AT239" s="132" t="s">
        <v>75</v>
      </c>
      <c r="AU239" s="132" t="s">
        <v>83</v>
      </c>
      <c r="AY239" s="125" t="s">
        <v>191</v>
      </c>
      <c r="BK239" s="133">
        <f>SUM(BK240:BK278)</f>
        <v>0</v>
      </c>
    </row>
    <row r="240" spans="2:65" s="1" customFormat="1" ht="26.45" customHeight="1">
      <c r="B240" s="32"/>
      <c r="C240" s="136" t="s">
        <v>607</v>
      </c>
      <c r="D240" s="136" t="s">
        <v>195</v>
      </c>
      <c r="E240" s="137" t="s">
        <v>3465</v>
      </c>
      <c r="F240" s="138" t="s">
        <v>3466</v>
      </c>
      <c r="G240" s="139" t="s">
        <v>869</v>
      </c>
      <c r="H240" s="140">
        <v>1</v>
      </c>
      <c r="I240" s="141"/>
      <c r="J240" s="142">
        <f>ROUND(I240*H240,2)</f>
        <v>0</v>
      </c>
      <c r="K240" s="138" t="s">
        <v>199</v>
      </c>
      <c r="L240" s="32"/>
      <c r="M240" s="143" t="s">
        <v>1</v>
      </c>
      <c r="N240" s="144" t="s">
        <v>41</v>
      </c>
      <c r="P240" s="145">
        <f>O240*H240</f>
        <v>0</v>
      </c>
      <c r="Q240" s="145">
        <v>1.7469999999999999E-2</v>
      </c>
      <c r="R240" s="145">
        <f>Q240*H240</f>
        <v>1.7469999999999999E-2</v>
      </c>
      <c r="S240" s="145">
        <v>0</v>
      </c>
      <c r="T240" s="146">
        <f>S240*H240</f>
        <v>0</v>
      </c>
      <c r="AR240" s="147" t="s">
        <v>224</v>
      </c>
      <c r="AT240" s="147" t="s">
        <v>195</v>
      </c>
      <c r="AU240" s="147" t="s">
        <v>85</v>
      </c>
      <c r="AY240" s="17" t="s">
        <v>191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83</v>
      </c>
      <c r="BK240" s="148">
        <f>ROUND(I240*H240,2)</f>
        <v>0</v>
      </c>
      <c r="BL240" s="17" t="s">
        <v>224</v>
      </c>
      <c r="BM240" s="147" t="s">
        <v>3467</v>
      </c>
    </row>
    <row r="241" spans="2:65" s="1" customFormat="1">
      <c r="B241" s="32"/>
      <c r="D241" s="149" t="s">
        <v>203</v>
      </c>
      <c r="F241" s="150" t="s">
        <v>3468</v>
      </c>
      <c r="I241" s="151"/>
      <c r="L241" s="32"/>
      <c r="M241" s="152"/>
      <c r="T241" s="56"/>
      <c r="AT241" s="17" t="s">
        <v>203</v>
      </c>
      <c r="AU241" s="17" t="s">
        <v>85</v>
      </c>
    </row>
    <row r="242" spans="2:65" s="1" customFormat="1" ht="26.45" customHeight="1">
      <c r="B242" s="32"/>
      <c r="C242" s="136" t="s">
        <v>612</v>
      </c>
      <c r="D242" s="136" t="s">
        <v>195</v>
      </c>
      <c r="E242" s="137" t="s">
        <v>3469</v>
      </c>
      <c r="F242" s="138" t="s">
        <v>3470</v>
      </c>
      <c r="G242" s="139" t="s">
        <v>869</v>
      </c>
      <c r="H242" s="140">
        <v>1</v>
      </c>
      <c r="I242" s="141"/>
      <c r="J242" s="142">
        <f>ROUND(I242*H242,2)</f>
        <v>0</v>
      </c>
      <c r="K242" s="138" t="s">
        <v>199</v>
      </c>
      <c r="L242" s="32"/>
      <c r="M242" s="143" t="s">
        <v>1</v>
      </c>
      <c r="N242" s="144" t="s">
        <v>41</v>
      </c>
      <c r="P242" s="145">
        <f>O242*H242</f>
        <v>0</v>
      </c>
      <c r="Q242" s="145">
        <v>2.5489999999999999E-2</v>
      </c>
      <c r="R242" s="145">
        <f>Q242*H242</f>
        <v>2.5489999999999999E-2</v>
      </c>
      <c r="S242" s="145">
        <v>0</v>
      </c>
      <c r="T242" s="146">
        <f>S242*H242</f>
        <v>0</v>
      </c>
      <c r="AR242" s="147" t="s">
        <v>224</v>
      </c>
      <c r="AT242" s="147" t="s">
        <v>195</v>
      </c>
      <c r="AU242" s="147" t="s">
        <v>85</v>
      </c>
      <c r="AY242" s="17" t="s">
        <v>191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83</v>
      </c>
      <c r="BK242" s="148">
        <f>ROUND(I242*H242,2)</f>
        <v>0</v>
      </c>
      <c r="BL242" s="17" t="s">
        <v>224</v>
      </c>
      <c r="BM242" s="147" t="s">
        <v>3471</v>
      </c>
    </row>
    <row r="243" spans="2:65" s="1" customFormat="1">
      <c r="B243" s="32"/>
      <c r="D243" s="149" t="s">
        <v>203</v>
      </c>
      <c r="F243" s="150" t="s">
        <v>3472</v>
      </c>
      <c r="I243" s="151"/>
      <c r="L243" s="32"/>
      <c r="M243" s="152"/>
      <c r="T243" s="56"/>
      <c r="AT243" s="17" t="s">
        <v>203</v>
      </c>
      <c r="AU243" s="17" t="s">
        <v>85</v>
      </c>
    </row>
    <row r="244" spans="2:65" s="1" customFormat="1" ht="26.45" customHeight="1">
      <c r="B244" s="32"/>
      <c r="C244" s="136" t="s">
        <v>463</v>
      </c>
      <c r="D244" s="136" t="s">
        <v>195</v>
      </c>
      <c r="E244" s="137" t="s">
        <v>3473</v>
      </c>
      <c r="F244" s="138" t="s">
        <v>3474</v>
      </c>
      <c r="G244" s="139" t="s">
        <v>869</v>
      </c>
      <c r="H244" s="140">
        <v>3</v>
      </c>
      <c r="I244" s="141"/>
      <c r="J244" s="142">
        <f>ROUND(I244*H244,2)</f>
        <v>0</v>
      </c>
      <c r="K244" s="138" t="s">
        <v>199</v>
      </c>
      <c r="L244" s="32"/>
      <c r="M244" s="143" t="s">
        <v>1</v>
      </c>
      <c r="N244" s="144" t="s">
        <v>41</v>
      </c>
      <c r="P244" s="145">
        <f>O244*H244</f>
        <v>0</v>
      </c>
      <c r="Q244" s="145">
        <v>1.6969999999999999E-2</v>
      </c>
      <c r="R244" s="145">
        <f>Q244*H244</f>
        <v>5.0909999999999997E-2</v>
      </c>
      <c r="S244" s="145">
        <v>0</v>
      </c>
      <c r="T244" s="146">
        <f>S244*H244</f>
        <v>0</v>
      </c>
      <c r="AR244" s="147" t="s">
        <v>224</v>
      </c>
      <c r="AT244" s="147" t="s">
        <v>195</v>
      </c>
      <c r="AU244" s="147" t="s">
        <v>85</v>
      </c>
      <c r="AY244" s="17" t="s">
        <v>191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83</v>
      </c>
      <c r="BK244" s="148">
        <f>ROUND(I244*H244,2)</f>
        <v>0</v>
      </c>
      <c r="BL244" s="17" t="s">
        <v>224</v>
      </c>
      <c r="BM244" s="147" t="s">
        <v>3475</v>
      </c>
    </row>
    <row r="245" spans="2:65" s="1" customFormat="1">
      <c r="B245" s="32"/>
      <c r="D245" s="149" t="s">
        <v>203</v>
      </c>
      <c r="F245" s="150" t="s">
        <v>3476</v>
      </c>
      <c r="I245" s="151"/>
      <c r="L245" s="32"/>
      <c r="M245" s="152"/>
      <c r="T245" s="56"/>
      <c r="AT245" s="17" t="s">
        <v>203</v>
      </c>
      <c r="AU245" s="17" t="s">
        <v>85</v>
      </c>
    </row>
    <row r="246" spans="2:65" s="1" customFormat="1" ht="36" customHeight="1">
      <c r="B246" s="32"/>
      <c r="C246" s="136" t="s">
        <v>566</v>
      </c>
      <c r="D246" s="136" t="s">
        <v>195</v>
      </c>
      <c r="E246" s="137" t="s">
        <v>3477</v>
      </c>
      <c r="F246" s="138" t="s">
        <v>3478</v>
      </c>
      <c r="G246" s="139" t="s">
        <v>869</v>
      </c>
      <c r="H246" s="140">
        <v>1</v>
      </c>
      <c r="I246" s="141"/>
      <c r="J246" s="142">
        <f>ROUND(I246*H246,2)</f>
        <v>0</v>
      </c>
      <c r="K246" s="138" t="s">
        <v>199</v>
      </c>
      <c r="L246" s="32"/>
      <c r="M246" s="143" t="s">
        <v>1</v>
      </c>
      <c r="N246" s="144" t="s">
        <v>41</v>
      </c>
      <c r="P246" s="145">
        <f>O246*H246</f>
        <v>0</v>
      </c>
      <c r="Q246" s="145">
        <v>5.0099999999999999E-2</v>
      </c>
      <c r="R246" s="145">
        <f>Q246*H246</f>
        <v>5.0099999999999999E-2</v>
      </c>
      <c r="S246" s="145">
        <v>0</v>
      </c>
      <c r="T246" s="146">
        <f>S246*H246</f>
        <v>0</v>
      </c>
      <c r="AR246" s="147" t="s">
        <v>224</v>
      </c>
      <c r="AT246" s="147" t="s">
        <v>195</v>
      </c>
      <c r="AU246" s="147" t="s">
        <v>85</v>
      </c>
      <c r="AY246" s="17" t="s">
        <v>191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83</v>
      </c>
      <c r="BK246" s="148">
        <f>ROUND(I246*H246,2)</f>
        <v>0</v>
      </c>
      <c r="BL246" s="17" t="s">
        <v>224</v>
      </c>
      <c r="BM246" s="147" t="s">
        <v>3479</v>
      </c>
    </row>
    <row r="247" spans="2:65" s="1" customFormat="1">
      <c r="B247" s="32"/>
      <c r="D247" s="149" t="s">
        <v>203</v>
      </c>
      <c r="F247" s="150" t="s">
        <v>3480</v>
      </c>
      <c r="I247" s="151"/>
      <c r="L247" s="32"/>
      <c r="M247" s="152"/>
      <c r="T247" s="56"/>
      <c r="AT247" s="17" t="s">
        <v>203</v>
      </c>
      <c r="AU247" s="17" t="s">
        <v>85</v>
      </c>
    </row>
    <row r="248" spans="2:65" s="1" customFormat="1" ht="16.5" customHeight="1">
      <c r="B248" s="32"/>
      <c r="C248" s="136" t="s">
        <v>622</v>
      </c>
      <c r="D248" s="136" t="s">
        <v>195</v>
      </c>
      <c r="E248" s="137" t="s">
        <v>3481</v>
      </c>
      <c r="F248" s="138" t="s">
        <v>3482</v>
      </c>
      <c r="G248" s="139" t="s">
        <v>378</v>
      </c>
      <c r="H248" s="140">
        <v>2</v>
      </c>
      <c r="I248" s="141"/>
      <c r="J248" s="142">
        <f>ROUND(I248*H248,2)</f>
        <v>0</v>
      </c>
      <c r="K248" s="138" t="s">
        <v>199</v>
      </c>
      <c r="L248" s="32"/>
      <c r="M248" s="143" t="s">
        <v>1</v>
      </c>
      <c r="N248" s="144" t="s">
        <v>41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224</v>
      </c>
      <c r="AT248" s="147" t="s">
        <v>195</v>
      </c>
      <c r="AU248" s="147" t="s">
        <v>85</v>
      </c>
      <c r="AY248" s="17" t="s">
        <v>191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83</v>
      </c>
      <c r="BK248" s="148">
        <f>ROUND(I248*H248,2)</f>
        <v>0</v>
      </c>
      <c r="BL248" s="17" t="s">
        <v>224</v>
      </c>
      <c r="BM248" s="147" t="s">
        <v>3483</v>
      </c>
    </row>
    <row r="249" spans="2:65" s="1" customFormat="1">
      <c r="B249" s="32"/>
      <c r="D249" s="149" t="s">
        <v>203</v>
      </c>
      <c r="F249" s="150" t="s">
        <v>3484</v>
      </c>
      <c r="I249" s="151"/>
      <c r="L249" s="32"/>
      <c r="M249" s="152"/>
      <c r="T249" s="56"/>
      <c r="AT249" s="17" t="s">
        <v>203</v>
      </c>
      <c r="AU249" s="17" t="s">
        <v>85</v>
      </c>
    </row>
    <row r="250" spans="2:65" s="1" customFormat="1" ht="24" customHeight="1">
      <c r="B250" s="32"/>
      <c r="C250" s="181" t="s">
        <v>655</v>
      </c>
      <c r="D250" s="181" t="s">
        <v>388</v>
      </c>
      <c r="E250" s="182" t="s">
        <v>3485</v>
      </c>
      <c r="F250" s="183" t="s">
        <v>3486</v>
      </c>
      <c r="G250" s="184" t="s">
        <v>378</v>
      </c>
      <c r="H250" s="185">
        <v>2</v>
      </c>
      <c r="I250" s="186"/>
      <c r="J250" s="187">
        <f>ROUND(I250*H250,2)</f>
        <v>0</v>
      </c>
      <c r="K250" s="183" t="s">
        <v>199</v>
      </c>
      <c r="L250" s="188"/>
      <c r="M250" s="189" t="s">
        <v>1</v>
      </c>
      <c r="N250" s="190" t="s">
        <v>41</v>
      </c>
      <c r="P250" s="145">
        <f>O250*H250</f>
        <v>0</v>
      </c>
      <c r="Q250" s="145">
        <v>5.0000000000000001E-4</v>
      </c>
      <c r="R250" s="145">
        <f>Q250*H250</f>
        <v>1E-3</v>
      </c>
      <c r="S250" s="145">
        <v>0</v>
      </c>
      <c r="T250" s="146">
        <f>S250*H250</f>
        <v>0</v>
      </c>
      <c r="AR250" s="147" t="s">
        <v>414</v>
      </c>
      <c r="AT250" s="147" t="s">
        <v>388</v>
      </c>
      <c r="AU250" s="147" t="s">
        <v>85</v>
      </c>
      <c r="AY250" s="17" t="s">
        <v>191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83</v>
      </c>
      <c r="BK250" s="148">
        <f>ROUND(I250*H250,2)</f>
        <v>0</v>
      </c>
      <c r="BL250" s="17" t="s">
        <v>224</v>
      </c>
      <c r="BM250" s="147" t="s">
        <v>3487</v>
      </c>
    </row>
    <row r="251" spans="2:65" s="1" customFormat="1" ht="16.5" customHeight="1">
      <c r="B251" s="32"/>
      <c r="C251" s="136" t="s">
        <v>661</v>
      </c>
      <c r="D251" s="136" t="s">
        <v>195</v>
      </c>
      <c r="E251" s="137" t="s">
        <v>3488</v>
      </c>
      <c r="F251" s="138" t="s">
        <v>3489</v>
      </c>
      <c r="G251" s="139" t="s">
        <v>378</v>
      </c>
      <c r="H251" s="140">
        <v>2</v>
      </c>
      <c r="I251" s="141"/>
      <c r="J251" s="142">
        <f>ROUND(I251*H251,2)</f>
        <v>0</v>
      </c>
      <c r="K251" s="138" t="s">
        <v>199</v>
      </c>
      <c r="L251" s="32"/>
      <c r="M251" s="143" t="s">
        <v>1</v>
      </c>
      <c r="N251" s="144" t="s">
        <v>41</v>
      </c>
      <c r="P251" s="145">
        <f>O251*H251</f>
        <v>0</v>
      </c>
      <c r="Q251" s="145">
        <v>0</v>
      </c>
      <c r="R251" s="145">
        <f>Q251*H251</f>
        <v>0</v>
      </c>
      <c r="S251" s="145">
        <v>0</v>
      </c>
      <c r="T251" s="146">
        <f>S251*H251</f>
        <v>0</v>
      </c>
      <c r="AR251" s="147" t="s">
        <v>224</v>
      </c>
      <c r="AT251" s="147" t="s">
        <v>195</v>
      </c>
      <c r="AU251" s="147" t="s">
        <v>85</v>
      </c>
      <c r="AY251" s="17" t="s">
        <v>191</v>
      </c>
      <c r="BE251" s="148">
        <f>IF(N251="základní",J251,0)</f>
        <v>0</v>
      </c>
      <c r="BF251" s="148">
        <f>IF(N251="snížená",J251,0)</f>
        <v>0</v>
      </c>
      <c r="BG251" s="148">
        <f>IF(N251="zákl. přenesená",J251,0)</f>
        <v>0</v>
      </c>
      <c r="BH251" s="148">
        <f>IF(N251="sníž. přenesená",J251,0)</f>
        <v>0</v>
      </c>
      <c r="BI251" s="148">
        <f>IF(N251="nulová",J251,0)</f>
        <v>0</v>
      </c>
      <c r="BJ251" s="17" t="s">
        <v>83</v>
      </c>
      <c r="BK251" s="148">
        <f>ROUND(I251*H251,2)</f>
        <v>0</v>
      </c>
      <c r="BL251" s="17" t="s">
        <v>224</v>
      </c>
      <c r="BM251" s="147" t="s">
        <v>3490</v>
      </c>
    </row>
    <row r="252" spans="2:65" s="1" customFormat="1">
      <c r="B252" s="32"/>
      <c r="D252" s="149" t="s">
        <v>203</v>
      </c>
      <c r="F252" s="150" t="s">
        <v>3491</v>
      </c>
      <c r="I252" s="151"/>
      <c r="L252" s="32"/>
      <c r="M252" s="152"/>
      <c r="T252" s="56"/>
      <c r="AT252" s="17" t="s">
        <v>203</v>
      </c>
      <c r="AU252" s="17" t="s">
        <v>85</v>
      </c>
    </row>
    <row r="253" spans="2:65" s="1" customFormat="1" ht="26.45" customHeight="1">
      <c r="B253" s="32"/>
      <c r="C253" s="181" t="s">
        <v>666</v>
      </c>
      <c r="D253" s="181" t="s">
        <v>388</v>
      </c>
      <c r="E253" s="182" t="s">
        <v>3492</v>
      </c>
      <c r="F253" s="183" t="s">
        <v>3493</v>
      </c>
      <c r="G253" s="184" t="s">
        <v>378</v>
      </c>
      <c r="H253" s="185">
        <v>2</v>
      </c>
      <c r="I253" s="186"/>
      <c r="J253" s="187">
        <f>ROUND(I253*H253,2)</f>
        <v>0</v>
      </c>
      <c r="K253" s="183" t="s">
        <v>199</v>
      </c>
      <c r="L253" s="188"/>
      <c r="M253" s="189" t="s">
        <v>1</v>
      </c>
      <c r="N253" s="190" t="s">
        <v>41</v>
      </c>
      <c r="P253" s="145">
        <f>O253*H253</f>
        <v>0</v>
      </c>
      <c r="Q253" s="145">
        <v>1.2999999999999999E-3</v>
      </c>
      <c r="R253" s="145">
        <f>Q253*H253</f>
        <v>2.5999999999999999E-3</v>
      </c>
      <c r="S253" s="145">
        <v>0</v>
      </c>
      <c r="T253" s="146">
        <f>S253*H253</f>
        <v>0</v>
      </c>
      <c r="AR253" s="147" t="s">
        <v>414</v>
      </c>
      <c r="AT253" s="147" t="s">
        <v>388</v>
      </c>
      <c r="AU253" s="147" t="s">
        <v>85</v>
      </c>
      <c r="AY253" s="17" t="s">
        <v>191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83</v>
      </c>
      <c r="BK253" s="148">
        <f>ROUND(I253*H253,2)</f>
        <v>0</v>
      </c>
      <c r="BL253" s="17" t="s">
        <v>224</v>
      </c>
      <c r="BM253" s="147" t="s">
        <v>3494</v>
      </c>
    </row>
    <row r="254" spans="2:65" s="1" customFormat="1" ht="16.5" customHeight="1">
      <c r="B254" s="32"/>
      <c r="C254" s="136" t="s">
        <v>696</v>
      </c>
      <c r="D254" s="136" t="s">
        <v>195</v>
      </c>
      <c r="E254" s="137" t="s">
        <v>3495</v>
      </c>
      <c r="F254" s="138" t="s">
        <v>3496</v>
      </c>
      <c r="G254" s="139" t="s">
        <v>378</v>
      </c>
      <c r="H254" s="140">
        <v>1</v>
      </c>
      <c r="I254" s="141"/>
      <c r="J254" s="142">
        <f>ROUND(I254*H254,2)</f>
        <v>0</v>
      </c>
      <c r="K254" s="138" t="s">
        <v>199</v>
      </c>
      <c r="L254" s="32"/>
      <c r="M254" s="143" t="s">
        <v>1</v>
      </c>
      <c r="N254" s="144" t="s">
        <v>41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224</v>
      </c>
      <c r="AT254" s="147" t="s">
        <v>195</v>
      </c>
      <c r="AU254" s="147" t="s">
        <v>85</v>
      </c>
      <c r="AY254" s="17" t="s">
        <v>191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83</v>
      </c>
      <c r="BK254" s="148">
        <f>ROUND(I254*H254,2)</f>
        <v>0</v>
      </c>
      <c r="BL254" s="17" t="s">
        <v>224</v>
      </c>
      <c r="BM254" s="147" t="s">
        <v>3497</v>
      </c>
    </row>
    <row r="255" spans="2:65" s="1" customFormat="1">
      <c r="B255" s="32"/>
      <c r="D255" s="149" t="s">
        <v>203</v>
      </c>
      <c r="F255" s="150" t="s">
        <v>3498</v>
      </c>
      <c r="I255" s="151"/>
      <c r="L255" s="32"/>
      <c r="M255" s="152"/>
      <c r="T255" s="56"/>
      <c r="AT255" s="17" t="s">
        <v>203</v>
      </c>
      <c r="AU255" s="17" t="s">
        <v>85</v>
      </c>
    </row>
    <row r="256" spans="2:65" s="1" customFormat="1" ht="16.5" customHeight="1">
      <c r="B256" s="32"/>
      <c r="C256" s="181" t="s">
        <v>710</v>
      </c>
      <c r="D256" s="181" t="s">
        <v>388</v>
      </c>
      <c r="E256" s="182" t="s">
        <v>3499</v>
      </c>
      <c r="F256" s="183" t="s">
        <v>3500</v>
      </c>
      <c r="G256" s="184" t="s">
        <v>378</v>
      </c>
      <c r="H256" s="185">
        <v>1</v>
      </c>
      <c r="I256" s="186"/>
      <c r="J256" s="187">
        <f>ROUND(I256*H256,2)</f>
        <v>0</v>
      </c>
      <c r="K256" s="183" t="s">
        <v>199</v>
      </c>
      <c r="L256" s="188"/>
      <c r="M256" s="189" t="s">
        <v>1</v>
      </c>
      <c r="N256" s="190" t="s">
        <v>41</v>
      </c>
      <c r="P256" s="145">
        <f>O256*H256</f>
        <v>0</v>
      </c>
      <c r="Q256" s="145">
        <v>1.1000000000000001E-3</v>
      </c>
      <c r="R256" s="145">
        <f>Q256*H256</f>
        <v>1.1000000000000001E-3</v>
      </c>
      <c r="S256" s="145">
        <v>0</v>
      </c>
      <c r="T256" s="146">
        <f>S256*H256</f>
        <v>0</v>
      </c>
      <c r="AR256" s="147" t="s">
        <v>414</v>
      </c>
      <c r="AT256" s="147" t="s">
        <v>388</v>
      </c>
      <c r="AU256" s="147" t="s">
        <v>85</v>
      </c>
      <c r="AY256" s="17" t="s">
        <v>191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83</v>
      </c>
      <c r="BK256" s="148">
        <f>ROUND(I256*H256,2)</f>
        <v>0</v>
      </c>
      <c r="BL256" s="17" t="s">
        <v>224</v>
      </c>
      <c r="BM256" s="147" t="s">
        <v>3501</v>
      </c>
    </row>
    <row r="257" spans="2:65" s="1" customFormat="1" ht="16.5" customHeight="1">
      <c r="B257" s="32"/>
      <c r="C257" s="136" t="s">
        <v>729</v>
      </c>
      <c r="D257" s="136" t="s">
        <v>195</v>
      </c>
      <c r="E257" s="137" t="s">
        <v>3502</v>
      </c>
      <c r="F257" s="138" t="s">
        <v>3503</v>
      </c>
      <c r="G257" s="139" t="s">
        <v>378</v>
      </c>
      <c r="H257" s="140">
        <v>1</v>
      </c>
      <c r="I257" s="141"/>
      <c r="J257" s="142">
        <f>ROUND(I257*H257,2)</f>
        <v>0</v>
      </c>
      <c r="K257" s="138" t="s">
        <v>199</v>
      </c>
      <c r="L257" s="32"/>
      <c r="M257" s="143" t="s">
        <v>1</v>
      </c>
      <c r="N257" s="144" t="s">
        <v>41</v>
      </c>
      <c r="P257" s="145">
        <f>O257*H257</f>
        <v>0</v>
      </c>
      <c r="Q257" s="145">
        <v>0</v>
      </c>
      <c r="R257" s="145">
        <f>Q257*H257</f>
        <v>0</v>
      </c>
      <c r="S257" s="145">
        <v>0</v>
      </c>
      <c r="T257" s="146">
        <f>S257*H257</f>
        <v>0</v>
      </c>
      <c r="AR257" s="147" t="s">
        <v>224</v>
      </c>
      <c r="AT257" s="147" t="s">
        <v>195</v>
      </c>
      <c r="AU257" s="147" t="s">
        <v>85</v>
      </c>
      <c r="AY257" s="17" t="s">
        <v>191</v>
      </c>
      <c r="BE257" s="148">
        <f>IF(N257="základní",J257,0)</f>
        <v>0</v>
      </c>
      <c r="BF257" s="148">
        <f>IF(N257="snížená",J257,0)</f>
        <v>0</v>
      </c>
      <c r="BG257" s="148">
        <f>IF(N257="zákl. přenesená",J257,0)</f>
        <v>0</v>
      </c>
      <c r="BH257" s="148">
        <f>IF(N257="sníž. přenesená",J257,0)</f>
        <v>0</v>
      </c>
      <c r="BI257" s="148">
        <f>IF(N257="nulová",J257,0)</f>
        <v>0</v>
      </c>
      <c r="BJ257" s="17" t="s">
        <v>83</v>
      </c>
      <c r="BK257" s="148">
        <f>ROUND(I257*H257,2)</f>
        <v>0</v>
      </c>
      <c r="BL257" s="17" t="s">
        <v>224</v>
      </c>
      <c r="BM257" s="147" t="s">
        <v>3504</v>
      </c>
    </row>
    <row r="258" spans="2:65" s="1" customFormat="1">
      <c r="B258" s="32"/>
      <c r="D258" s="149" t="s">
        <v>203</v>
      </c>
      <c r="F258" s="150" t="s">
        <v>3505</v>
      </c>
      <c r="I258" s="151"/>
      <c r="L258" s="32"/>
      <c r="M258" s="152"/>
      <c r="T258" s="56"/>
      <c r="AT258" s="17" t="s">
        <v>203</v>
      </c>
      <c r="AU258" s="17" t="s">
        <v>85</v>
      </c>
    </row>
    <row r="259" spans="2:65" s="1" customFormat="1" ht="26.45" customHeight="1">
      <c r="B259" s="32"/>
      <c r="C259" s="181" t="s">
        <v>738</v>
      </c>
      <c r="D259" s="181" t="s">
        <v>388</v>
      </c>
      <c r="E259" s="182" t="s">
        <v>3506</v>
      </c>
      <c r="F259" s="183" t="s">
        <v>3507</v>
      </c>
      <c r="G259" s="184" t="s">
        <v>378</v>
      </c>
      <c r="H259" s="185">
        <v>1</v>
      </c>
      <c r="I259" s="186"/>
      <c r="J259" s="187">
        <f>ROUND(I259*H259,2)</f>
        <v>0</v>
      </c>
      <c r="K259" s="183" t="s">
        <v>199</v>
      </c>
      <c r="L259" s="188"/>
      <c r="M259" s="189" t="s">
        <v>1</v>
      </c>
      <c r="N259" s="190" t="s">
        <v>41</v>
      </c>
      <c r="P259" s="145">
        <f>O259*H259</f>
        <v>0</v>
      </c>
      <c r="Q259" s="145">
        <v>7.5000000000000002E-4</v>
      </c>
      <c r="R259" s="145">
        <f>Q259*H259</f>
        <v>7.5000000000000002E-4</v>
      </c>
      <c r="S259" s="145">
        <v>0</v>
      </c>
      <c r="T259" s="146">
        <f>S259*H259</f>
        <v>0</v>
      </c>
      <c r="AR259" s="147" t="s">
        <v>414</v>
      </c>
      <c r="AT259" s="147" t="s">
        <v>388</v>
      </c>
      <c r="AU259" s="147" t="s">
        <v>85</v>
      </c>
      <c r="AY259" s="17" t="s">
        <v>191</v>
      </c>
      <c r="BE259" s="148">
        <f>IF(N259="základní",J259,0)</f>
        <v>0</v>
      </c>
      <c r="BF259" s="148">
        <f>IF(N259="snížená",J259,0)</f>
        <v>0</v>
      </c>
      <c r="BG259" s="148">
        <f>IF(N259="zákl. přenesená",J259,0)</f>
        <v>0</v>
      </c>
      <c r="BH259" s="148">
        <f>IF(N259="sníž. přenesená",J259,0)</f>
        <v>0</v>
      </c>
      <c r="BI259" s="148">
        <f>IF(N259="nulová",J259,0)</f>
        <v>0</v>
      </c>
      <c r="BJ259" s="17" t="s">
        <v>83</v>
      </c>
      <c r="BK259" s="148">
        <f>ROUND(I259*H259,2)</f>
        <v>0</v>
      </c>
      <c r="BL259" s="17" t="s">
        <v>224</v>
      </c>
      <c r="BM259" s="147" t="s">
        <v>3508</v>
      </c>
    </row>
    <row r="260" spans="2:65" s="1" customFormat="1" ht="36" customHeight="1">
      <c r="B260" s="32"/>
      <c r="C260" s="136" t="s">
        <v>748</v>
      </c>
      <c r="D260" s="136" t="s">
        <v>195</v>
      </c>
      <c r="E260" s="137" t="s">
        <v>3509</v>
      </c>
      <c r="F260" s="138" t="s">
        <v>3510</v>
      </c>
      <c r="G260" s="139" t="s">
        <v>869</v>
      </c>
      <c r="H260" s="140">
        <v>1</v>
      </c>
      <c r="I260" s="141"/>
      <c r="J260" s="142">
        <f>ROUND(I260*H260,2)</f>
        <v>0</v>
      </c>
      <c r="K260" s="138" t="s">
        <v>199</v>
      </c>
      <c r="L260" s="32"/>
      <c r="M260" s="143" t="s">
        <v>1</v>
      </c>
      <c r="N260" s="144" t="s">
        <v>41</v>
      </c>
      <c r="P260" s="145">
        <f>O260*H260</f>
        <v>0</v>
      </c>
      <c r="Q260" s="145">
        <v>1.745E-2</v>
      </c>
      <c r="R260" s="145">
        <f>Q260*H260</f>
        <v>1.745E-2</v>
      </c>
      <c r="S260" s="145">
        <v>0</v>
      </c>
      <c r="T260" s="146">
        <f>S260*H260</f>
        <v>0</v>
      </c>
      <c r="AR260" s="147" t="s">
        <v>224</v>
      </c>
      <c r="AT260" s="147" t="s">
        <v>195</v>
      </c>
      <c r="AU260" s="147" t="s">
        <v>85</v>
      </c>
      <c r="AY260" s="17" t="s">
        <v>191</v>
      </c>
      <c r="BE260" s="148">
        <f>IF(N260="základní",J260,0)</f>
        <v>0</v>
      </c>
      <c r="BF260" s="148">
        <f>IF(N260="snížená",J260,0)</f>
        <v>0</v>
      </c>
      <c r="BG260" s="148">
        <f>IF(N260="zákl. přenesená",J260,0)</f>
        <v>0</v>
      </c>
      <c r="BH260" s="148">
        <f>IF(N260="sníž. přenesená",J260,0)</f>
        <v>0</v>
      </c>
      <c r="BI260" s="148">
        <f>IF(N260="nulová",J260,0)</f>
        <v>0</v>
      </c>
      <c r="BJ260" s="17" t="s">
        <v>83</v>
      </c>
      <c r="BK260" s="148">
        <f>ROUND(I260*H260,2)</f>
        <v>0</v>
      </c>
      <c r="BL260" s="17" t="s">
        <v>224</v>
      </c>
      <c r="BM260" s="147" t="s">
        <v>3511</v>
      </c>
    </row>
    <row r="261" spans="2:65" s="1" customFormat="1">
      <c r="B261" s="32"/>
      <c r="D261" s="149" t="s">
        <v>203</v>
      </c>
      <c r="F261" s="150" t="s">
        <v>3512</v>
      </c>
      <c r="I261" s="151"/>
      <c r="L261" s="32"/>
      <c r="M261" s="152"/>
      <c r="T261" s="56"/>
      <c r="AT261" s="17" t="s">
        <v>203</v>
      </c>
      <c r="AU261" s="17" t="s">
        <v>85</v>
      </c>
    </row>
    <row r="262" spans="2:65" s="1" customFormat="1" ht="26.45" customHeight="1">
      <c r="B262" s="32"/>
      <c r="C262" s="136" t="s">
        <v>755</v>
      </c>
      <c r="D262" s="136" t="s">
        <v>195</v>
      </c>
      <c r="E262" s="137" t="s">
        <v>3513</v>
      </c>
      <c r="F262" s="138" t="s">
        <v>3514</v>
      </c>
      <c r="G262" s="139" t="s">
        <v>869</v>
      </c>
      <c r="H262" s="140">
        <v>12</v>
      </c>
      <c r="I262" s="141"/>
      <c r="J262" s="142">
        <f>ROUND(I262*H262,2)</f>
        <v>0</v>
      </c>
      <c r="K262" s="138" t="s">
        <v>199</v>
      </c>
      <c r="L262" s="32"/>
      <c r="M262" s="143" t="s">
        <v>1</v>
      </c>
      <c r="N262" s="144" t="s">
        <v>41</v>
      </c>
      <c r="P262" s="145">
        <f>O262*H262</f>
        <v>0</v>
      </c>
      <c r="Q262" s="145">
        <v>2.4000000000000001E-4</v>
      </c>
      <c r="R262" s="145">
        <f>Q262*H262</f>
        <v>2.8800000000000002E-3</v>
      </c>
      <c r="S262" s="145">
        <v>0</v>
      </c>
      <c r="T262" s="146">
        <f>S262*H262</f>
        <v>0</v>
      </c>
      <c r="AR262" s="147" t="s">
        <v>224</v>
      </c>
      <c r="AT262" s="147" t="s">
        <v>195</v>
      </c>
      <c r="AU262" s="147" t="s">
        <v>85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224</v>
      </c>
      <c r="BM262" s="147" t="s">
        <v>3515</v>
      </c>
    </row>
    <row r="263" spans="2:65" s="1" customFormat="1">
      <c r="B263" s="32"/>
      <c r="D263" s="149" t="s">
        <v>203</v>
      </c>
      <c r="F263" s="150" t="s">
        <v>3516</v>
      </c>
      <c r="I263" s="151"/>
      <c r="L263" s="32"/>
      <c r="M263" s="152"/>
      <c r="T263" s="56"/>
      <c r="AT263" s="17" t="s">
        <v>203</v>
      </c>
      <c r="AU263" s="17" t="s">
        <v>85</v>
      </c>
    </row>
    <row r="264" spans="2:65" s="1" customFormat="1" ht="26.45" customHeight="1">
      <c r="B264" s="32"/>
      <c r="C264" s="136" t="s">
        <v>761</v>
      </c>
      <c r="D264" s="136" t="s">
        <v>195</v>
      </c>
      <c r="E264" s="137" t="s">
        <v>3517</v>
      </c>
      <c r="F264" s="138" t="s">
        <v>3518</v>
      </c>
      <c r="G264" s="139" t="s">
        <v>869</v>
      </c>
      <c r="H264" s="140">
        <v>2</v>
      </c>
      <c r="I264" s="141"/>
      <c r="J264" s="142">
        <f>ROUND(I264*H264,2)</f>
        <v>0</v>
      </c>
      <c r="K264" s="138" t="s">
        <v>199</v>
      </c>
      <c r="L264" s="32"/>
      <c r="M264" s="143" t="s">
        <v>1</v>
      </c>
      <c r="N264" s="144" t="s">
        <v>41</v>
      </c>
      <c r="P264" s="145">
        <f>O264*H264</f>
        <v>0</v>
      </c>
      <c r="Q264" s="145">
        <v>1.9599999999999999E-3</v>
      </c>
      <c r="R264" s="145">
        <f>Q264*H264</f>
        <v>3.9199999999999999E-3</v>
      </c>
      <c r="S264" s="145">
        <v>0</v>
      </c>
      <c r="T264" s="146">
        <f>S264*H264</f>
        <v>0</v>
      </c>
      <c r="AR264" s="147" t="s">
        <v>224</v>
      </c>
      <c r="AT264" s="147" t="s">
        <v>195</v>
      </c>
      <c r="AU264" s="147" t="s">
        <v>85</v>
      </c>
      <c r="AY264" s="17" t="s">
        <v>191</v>
      </c>
      <c r="BE264" s="148">
        <f>IF(N264="základní",J264,0)</f>
        <v>0</v>
      </c>
      <c r="BF264" s="148">
        <f>IF(N264="snížená",J264,0)</f>
        <v>0</v>
      </c>
      <c r="BG264" s="148">
        <f>IF(N264="zákl. přenesená",J264,0)</f>
        <v>0</v>
      </c>
      <c r="BH264" s="148">
        <f>IF(N264="sníž. přenesená",J264,0)</f>
        <v>0</v>
      </c>
      <c r="BI264" s="148">
        <f>IF(N264="nulová",J264,0)</f>
        <v>0</v>
      </c>
      <c r="BJ264" s="17" t="s">
        <v>83</v>
      </c>
      <c r="BK264" s="148">
        <f>ROUND(I264*H264,2)</f>
        <v>0</v>
      </c>
      <c r="BL264" s="17" t="s">
        <v>224</v>
      </c>
      <c r="BM264" s="147" t="s">
        <v>3519</v>
      </c>
    </row>
    <row r="265" spans="2:65" s="1" customFormat="1">
      <c r="B265" s="32"/>
      <c r="D265" s="149" t="s">
        <v>203</v>
      </c>
      <c r="F265" s="150" t="s">
        <v>3520</v>
      </c>
      <c r="I265" s="151"/>
      <c r="L265" s="32"/>
      <c r="M265" s="152"/>
      <c r="T265" s="56"/>
      <c r="AT265" s="17" t="s">
        <v>203</v>
      </c>
      <c r="AU265" s="17" t="s">
        <v>85</v>
      </c>
    </row>
    <row r="266" spans="2:65" s="1" customFormat="1" ht="26.45" customHeight="1">
      <c r="B266" s="32"/>
      <c r="C266" s="136" t="s">
        <v>774</v>
      </c>
      <c r="D266" s="136" t="s">
        <v>195</v>
      </c>
      <c r="E266" s="137" t="s">
        <v>3521</v>
      </c>
      <c r="F266" s="138" t="s">
        <v>3522</v>
      </c>
      <c r="G266" s="139" t="s">
        <v>869</v>
      </c>
      <c r="H266" s="140">
        <v>3</v>
      </c>
      <c r="I266" s="141"/>
      <c r="J266" s="142">
        <f>ROUND(I266*H266,2)</f>
        <v>0</v>
      </c>
      <c r="K266" s="138" t="s">
        <v>199</v>
      </c>
      <c r="L266" s="32"/>
      <c r="M266" s="143" t="s">
        <v>1</v>
      </c>
      <c r="N266" s="144" t="s">
        <v>41</v>
      </c>
      <c r="P266" s="145">
        <f>O266*H266</f>
        <v>0</v>
      </c>
      <c r="Q266" s="145">
        <v>1.8E-3</v>
      </c>
      <c r="R266" s="145">
        <f>Q266*H266</f>
        <v>5.4000000000000003E-3</v>
      </c>
      <c r="S266" s="145">
        <v>0</v>
      </c>
      <c r="T266" s="146">
        <f>S266*H266</f>
        <v>0</v>
      </c>
      <c r="AR266" s="147" t="s">
        <v>224</v>
      </c>
      <c r="AT266" s="147" t="s">
        <v>195</v>
      </c>
      <c r="AU266" s="147" t="s">
        <v>85</v>
      </c>
      <c r="AY266" s="17" t="s">
        <v>191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83</v>
      </c>
      <c r="BK266" s="148">
        <f>ROUND(I266*H266,2)</f>
        <v>0</v>
      </c>
      <c r="BL266" s="17" t="s">
        <v>224</v>
      </c>
      <c r="BM266" s="147" t="s">
        <v>3523</v>
      </c>
    </row>
    <row r="267" spans="2:65" s="1" customFormat="1">
      <c r="B267" s="32"/>
      <c r="D267" s="149" t="s">
        <v>203</v>
      </c>
      <c r="F267" s="150" t="s">
        <v>3524</v>
      </c>
      <c r="I267" s="151"/>
      <c r="L267" s="32"/>
      <c r="M267" s="152"/>
      <c r="T267" s="56"/>
      <c r="AT267" s="17" t="s">
        <v>203</v>
      </c>
      <c r="AU267" s="17" t="s">
        <v>85</v>
      </c>
    </row>
    <row r="268" spans="2:65" s="1" customFormat="1">
      <c r="B268" s="32"/>
      <c r="C268" s="136" t="s">
        <v>780</v>
      </c>
      <c r="D268" s="136" t="s">
        <v>195</v>
      </c>
      <c r="E268" s="137" t="s">
        <v>3525</v>
      </c>
      <c r="F268" s="138" t="s">
        <v>3526</v>
      </c>
      <c r="G268" s="139" t="s">
        <v>869</v>
      </c>
      <c r="H268" s="140">
        <v>3</v>
      </c>
      <c r="I268" s="141"/>
      <c r="J268" s="142">
        <f>ROUND(I268*H268,2)</f>
        <v>0</v>
      </c>
      <c r="K268" s="138" t="s">
        <v>199</v>
      </c>
      <c r="L268" s="32"/>
      <c r="M268" s="143" t="s">
        <v>1</v>
      </c>
      <c r="N268" s="144" t="s">
        <v>41</v>
      </c>
      <c r="P268" s="145">
        <f>O268*H268</f>
        <v>0</v>
      </c>
      <c r="Q268" s="145">
        <v>1.8E-3</v>
      </c>
      <c r="R268" s="145">
        <f>Q268*H268</f>
        <v>5.4000000000000003E-3</v>
      </c>
      <c r="S268" s="145">
        <v>0</v>
      </c>
      <c r="T268" s="146">
        <f>S268*H268</f>
        <v>0</v>
      </c>
      <c r="AR268" s="147" t="s">
        <v>224</v>
      </c>
      <c r="AT268" s="147" t="s">
        <v>195</v>
      </c>
      <c r="AU268" s="147" t="s">
        <v>85</v>
      </c>
      <c r="AY268" s="17" t="s">
        <v>191</v>
      </c>
      <c r="BE268" s="148">
        <f>IF(N268="základní",J268,0)</f>
        <v>0</v>
      </c>
      <c r="BF268" s="148">
        <f>IF(N268="snížená",J268,0)</f>
        <v>0</v>
      </c>
      <c r="BG268" s="148">
        <f>IF(N268="zákl. přenesená",J268,0)</f>
        <v>0</v>
      </c>
      <c r="BH268" s="148">
        <f>IF(N268="sníž. přenesená",J268,0)</f>
        <v>0</v>
      </c>
      <c r="BI268" s="148">
        <f>IF(N268="nulová",J268,0)</f>
        <v>0</v>
      </c>
      <c r="BJ268" s="17" t="s">
        <v>83</v>
      </c>
      <c r="BK268" s="148">
        <f>ROUND(I268*H268,2)</f>
        <v>0</v>
      </c>
      <c r="BL268" s="17" t="s">
        <v>224</v>
      </c>
      <c r="BM268" s="147" t="s">
        <v>3527</v>
      </c>
    </row>
    <row r="269" spans="2:65" s="1" customFormat="1">
      <c r="B269" s="32"/>
      <c r="D269" s="149" t="s">
        <v>203</v>
      </c>
      <c r="F269" s="150" t="s">
        <v>3528</v>
      </c>
      <c r="I269" s="151"/>
      <c r="L269" s="32"/>
      <c r="M269" s="152"/>
      <c r="T269" s="56"/>
      <c r="AT269" s="17" t="s">
        <v>203</v>
      </c>
      <c r="AU269" s="17" t="s">
        <v>85</v>
      </c>
    </row>
    <row r="270" spans="2:65" s="1" customFormat="1" ht="16.5" customHeight="1">
      <c r="B270" s="32"/>
      <c r="C270" s="136" t="s">
        <v>785</v>
      </c>
      <c r="D270" s="136" t="s">
        <v>195</v>
      </c>
      <c r="E270" s="137" t="s">
        <v>3529</v>
      </c>
      <c r="F270" s="138" t="s">
        <v>3530</v>
      </c>
      <c r="G270" s="139" t="s">
        <v>378</v>
      </c>
      <c r="H270" s="140">
        <v>1</v>
      </c>
      <c r="I270" s="141"/>
      <c r="J270" s="142">
        <f>ROUND(I270*H270,2)</f>
        <v>0</v>
      </c>
      <c r="K270" s="138" t="s">
        <v>199</v>
      </c>
      <c r="L270" s="32"/>
      <c r="M270" s="143" t="s">
        <v>1</v>
      </c>
      <c r="N270" s="144" t="s">
        <v>41</v>
      </c>
      <c r="P270" s="145">
        <f>O270*H270</f>
        <v>0</v>
      </c>
      <c r="Q270" s="145">
        <v>1.2E-4</v>
      </c>
      <c r="R270" s="145">
        <f>Q270*H270</f>
        <v>1.2E-4</v>
      </c>
      <c r="S270" s="145">
        <v>0</v>
      </c>
      <c r="T270" s="146">
        <f>S270*H270</f>
        <v>0</v>
      </c>
      <c r="AR270" s="147" t="s">
        <v>224</v>
      </c>
      <c r="AT270" s="147" t="s">
        <v>195</v>
      </c>
      <c r="AU270" s="147" t="s">
        <v>85</v>
      </c>
      <c r="AY270" s="17" t="s">
        <v>191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83</v>
      </c>
      <c r="BK270" s="148">
        <f>ROUND(I270*H270,2)</f>
        <v>0</v>
      </c>
      <c r="BL270" s="17" t="s">
        <v>224</v>
      </c>
      <c r="BM270" s="147" t="s">
        <v>3531</v>
      </c>
    </row>
    <row r="271" spans="2:65" s="1" customFormat="1">
      <c r="B271" s="32"/>
      <c r="D271" s="149" t="s">
        <v>203</v>
      </c>
      <c r="F271" s="150" t="s">
        <v>3532</v>
      </c>
      <c r="I271" s="151"/>
      <c r="L271" s="32"/>
      <c r="M271" s="152"/>
      <c r="T271" s="56"/>
      <c r="AT271" s="17" t="s">
        <v>203</v>
      </c>
      <c r="AU271" s="17" t="s">
        <v>85</v>
      </c>
    </row>
    <row r="272" spans="2:65" s="1" customFormat="1" ht="26.45" customHeight="1">
      <c r="B272" s="32"/>
      <c r="C272" s="181" t="s">
        <v>791</v>
      </c>
      <c r="D272" s="181" t="s">
        <v>388</v>
      </c>
      <c r="E272" s="182" t="s">
        <v>3533</v>
      </c>
      <c r="F272" s="183" t="s">
        <v>3534</v>
      </c>
      <c r="G272" s="184" t="s">
        <v>378</v>
      </c>
      <c r="H272" s="185">
        <v>1</v>
      </c>
      <c r="I272" s="186"/>
      <c r="J272" s="187">
        <f>ROUND(I272*H272,2)</f>
        <v>0</v>
      </c>
      <c r="K272" s="183" t="s">
        <v>199</v>
      </c>
      <c r="L272" s="188"/>
      <c r="M272" s="189" t="s">
        <v>1</v>
      </c>
      <c r="N272" s="190" t="s">
        <v>41</v>
      </c>
      <c r="P272" s="145">
        <f>O272*H272</f>
        <v>0</v>
      </c>
      <c r="Q272" s="145">
        <v>3.5000000000000001E-3</v>
      </c>
      <c r="R272" s="145">
        <f>Q272*H272</f>
        <v>3.5000000000000001E-3</v>
      </c>
      <c r="S272" s="145">
        <v>0</v>
      </c>
      <c r="T272" s="146">
        <f>S272*H272</f>
        <v>0</v>
      </c>
      <c r="AR272" s="147" t="s">
        <v>414</v>
      </c>
      <c r="AT272" s="147" t="s">
        <v>388</v>
      </c>
      <c r="AU272" s="147" t="s">
        <v>85</v>
      </c>
      <c r="AY272" s="17" t="s">
        <v>191</v>
      </c>
      <c r="BE272" s="148">
        <f>IF(N272="základní",J272,0)</f>
        <v>0</v>
      </c>
      <c r="BF272" s="148">
        <f>IF(N272="snížená",J272,0)</f>
        <v>0</v>
      </c>
      <c r="BG272" s="148">
        <f>IF(N272="zákl. přenesená",J272,0)</f>
        <v>0</v>
      </c>
      <c r="BH272" s="148">
        <f>IF(N272="sníž. přenesená",J272,0)</f>
        <v>0</v>
      </c>
      <c r="BI272" s="148">
        <f>IF(N272="nulová",J272,0)</f>
        <v>0</v>
      </c>
      <c r="BJ272" s="17" t="s">
        <v>83</v>
      </c>
      <c r="BK272" s="148">
        <f>ROUND(I272*H272,2)</f>
        <v>0</v>
      </c>
      <c r="BL272" s="17" t="s">
        <v>224</v>
      </c>
      <c r="BM272" s="147" t="s">
        <v>3535</v>
      </c>
    </row>
    <row r="273" spans="2:65" s="1" customFormat="1" ht="24" customHeight="1">
      <c r="B273" s="32"/>
      <c r="C273" s="136" t="s">
        <v>797</v>
      </c>
      <c r="D273" s="136" t="s">
        <v>195</v>
      </c>
      <c r="E273" s="137" t="s">
        <v>3536</v>
      </c>
      <c r="F273" s="138" t="s">
        <v>3537</v>
      </c>
      <c r="G273" s="139" t="s">
        <v>378</v>
      </c>
      <c r="H273" s="140">
        <v>1</v>
      </c>
      <c r="I273" s="141"/>
      <c r="J273" s="142">
        <f>ROUND(I273*H273,2)</f>
        <v>0</v>
      </c>
      <c r="K273" s="138" t="s">
        <v>199</v>
      </c>
      <c r="L273" s="32"/>
      <c r="M273" s="143" t="s">
        <v>1</v>
      </c>
      <c r="N273" s="144" t="s">
        <v>41</v>
      </c>
      <c r="P273" s="145">
        <f>O273*H273</f>
        <v>0</v>
      </c>
      <c r="Q273" s="145">
        <v>5.5000000000000003E-4</v>
      </c>
      <c r="R273" s="145">
        <f>Q273*H273</f>
        <v>5.5000000000000003E-4</v>
      </c>
      <c r="S273" s="145">
        <v>0</v>
      </c>
      <c r="T273" s="146">
        <f>S273*H273</f>
        <v>0</v>
      </c>
      <c r="AR273" s="147" t="s">
        <v>224</v>
      </c>
      <c r="AT273" s="147" t="s">
        <v>195</v>
      </c>
      <c r="AU273" s="147" t="s">
        <v>85</v>
      </c>
      <c r="AY273" s="17" t="s">
        <v>191</v>
      </c>
      <c r="BE273" s="148">
        <f>IF(N273="základní",J273,0)</f>
        <v>0</v>
      </c>
      <c r="BF273" s="148">
        <f>IF(N273="snížená",J273,0)</f>
        <v>0</v>
      </c>
      <c r="BG273" s="148">
        <f>IF(N273="zákl. přenesená",J273,0)</f>
        <v>0</v>
      </c>
      <c r="BH273" s="148">
        <f>IF(N273="sníž. přenesená",J273,0)</f>
        <v>0</v>
      </c>
      <c r="BI273" s="148">
        <f>IF(N273="nulová",J273,0)</f>
        <v>0</v>
      </c>
      <c r="BJ273" s="17" t="s">
        <v>83</v>
      </c>
      <c r="BK273" s="148">
        <f>ROUND(I273*H273,2)</f>
        <v>0</v>
      </c>
      <c r="BL273" s="17" t="s">
        <v>224</v>
      </c>
      <c r="BM273" s="147" t="s">
        <v>3538</v>
      </c>
    </row>
    <row r="274" spans="2:65" s="1" customFormat="1">
      <c r="B274" s="32"/>
      <c r="D274" s="149" t="s">
        <v>203</v>
      </c>
      <c r="F274" s="150" t="s">
        <v>3539</v>
      </c>
      <c r="I274" s="151"/>
      <c r="L274" s="32"/>
      <c r="M274" s="152"/>
      <c r="T274" s="56"/>
      <c r="AT274" s="17" t="s">
        <v>203</v>
      </c>
      <c r="AU274" s="17" t="s">
        <v>85</v>
      </c>
    </row>
    <row r="275" spans="2:65" s="1" customFormat="1" ht="16.5" customHeight="1">
      <c r="B275" s="32"/>
      <c r="C275" s="136" t="s">
        <v>803</v>
      </c>
      <c r="D275" s="136" t="s">
        <v>195</v>
      </c>
      <c r="E275" s="137" t="s">
        <v>3540</v>
      </c>
      <c r="F275" s="138" t="s">
        <v>3541</v>
      </c>
      <c r="G275" s="139" t="s">
        <v>378</v>
      </c>
      <c r="H275" s="140">
        <v>3</v>
      </c>
      <c r="I275" s="141"/>
      <c r="J275" s="142">
        <f>ROUND(I275*H275,2)</f>
        <v>0</v>
      </c>
      <c r="K275" s="138" t="s">
        <v>199</v>
      </c>
      <c r="L275" s="32"/>
      <c r="M275" s="143" t="s">
        <v>1</v>
      </c>
      <c r="N275" s="144" t="s">
        <v>41</v>
      </c>
      <c r="P275" s="145">
        <f>O275*H275</f>
        <v>0</v>
      </c>
      <c r="Q275" s="145">
        <v>2.7999999999999998E-4</v>
      </c>
      <c r="R275" s="145">
        <f>Q275*H275</f>
        <v>8.3999999999999993E-4</v>
      </c>
      <c r="S275" s="145">
        <v>0</v>
      </c>
      <c r="T275" s="146">
        <f>S275*H275</f>
        <v>0</v>
      </c>
      <c r="AR275" s="147" t="s">
        <v>224</v>
      </c>
      <c r="AT275" s="147" t="s">
        <v>195</v>
      </c>
      <c r="AU275" s="147" t="s">
        <v>85</v>
      </c>
      <c r="AY275" s="17" t="s">
        <v>191</v>
      </c>
      <c r="BE275" s="148">
        <f>IF(N275="základní",J275,0)</f>
        <v>0</v>
      </c>
      <c r="BF275" s="148">
        <f>IF(N275="snížená",J275,0)</f>
        <v>0</v>
      </c>
      <c r="BG275" s="148">
        <f>IF(N275="zákl. přenesená",J275,0)</f>
        <v>0</v>
      </c>
      <c r="BH275" s="148">
        <f>IF(N275="sníž. přenesená",J275,0)</f>
        <v>0</v>
      </c>
      <c r="BI275" s="148">
        <f>IF(N275="nulová",J275,0)</f>
        <v>0</v>
      </c>
      <c r="BJ275" s="17" t="s">
        <v>83</v>
      </c>
      <c r="BK275" s="148">
        <f>ROUND(I275*H275,2)</f>
        <v>0</v>
      </c>
      <c r="BL275" s="17" t="s">
        <v>224</v>
      </c>
      <c r="BM275" s="147" t="s">
        <v>3542</v>
      </c>
    </row>
    <row r="276" spans="2:65" s="1" customFormat="1">
      <c r="B276" s="32"/>
      <c r="D276" s="149" t="s">
        <v>203</v>
      </c>
      <c r="F276" s="150" t="s">
        <v>3543</v>
      </c>
      <c r="I276" s="151"/>
      <c r="L276" s="32"/>
      <c r="M276" s="152"/>
      <c r="T276" s="56"/>
      <c r="AT276" s="17" t="s">
        <v>203</v>
      </c>
      <c r="AU276" s="17" t="s">
        <v>85</v>
      </c>
    </row>
    <row r="277" spans="2:65" s="1" customFormat="1" ht="26.45" customHeight="1">
      <c r="B277" s="32"/>
      <c r="C277" s="136" t="s">
        <v>809</v>
      </c>
      <c r="D277" s="136" t="s">
        <v>195</v>
      </c>
      <c r="E277" s="137" t="s">
        <v>3544</v>
      </c>
      <c r="F277" s="138" t="s">
        <v>3545</v>
      </c>
      <c r="G277" s="139" t="s">
        <v>271</v>
      </c>
      <c r="H277" s="140">
        <v>0.189</v>
      </c>
      <c r="I277" s="141"/>
      <c r="J277" s="142">
        <f>ROUND(I277*H277,2)</f>
        <v>0</v>
      </c>
      <c r="K277" s="138" t="s">
        <v>199</v>
      </c>
      <c r="L277" s="32"/>
      <c r="M277" s="143" t="s">
        <v>1</v>
      </c>
      <c r="N277" s="144" t="s">
        <v>41</v>
      </c>
      <c r="P277" s="145">
        <f>O277*H277</f>
        <v>0</v>
      </c>
      <c r="Q277" s="145">
        <v>0</v>
      </c>
      <c r="R277" s="145">
        <f>Q277*H277</f>
        <v>0</v>
      </c>
      <c r="S277" s="145">
        <v>0</v>
      </c>
      <c r="T277" s="146">
        <f>S277*H277</f>
        <v>0</v>
      </c>
      <c r="AR277" s="147" t="s">
        <v>224</v>
      </c>
      <c r="AT277" s="147" t="s">
        <v>195</v>
      </c>
      <c r="AU277" s="147" t="s">
        <v>85</v>
      </c>
      <c r="AY277" s="17" t="s">
        <v>191</v>
      </c>
      <c r="BE277" s="148">
        <f>IF(N277="základní",J277,0)</f>
        <v>0</v>
      </c>
      <c r="BF277" s="148">
        <f>IF(N277="snížená",J277,0)</f>
        <v>0</v>
      </c>
      <c r="BG277" s="148">
        <f>IF(N277="zákl. přenesená",J277,0)</f>
        <v>0</v>
      </c>
      <c r="BH277" s="148">
        <f>IF(N277="sníž. přenesená",J277,0)</f>
        <v>0</v>
      </c>
      <c r="BI277" s="148">
        <f>IF(N277="nulová",J277,0)</f>
        <v>0</v>
      </c>
      <c r="BJ277" s="17" t="s">
        <v>83</v>
      </c>
      <c r="BK277" s="148">
        <f>ROUND(I277*H277,2)</f>
        <v>0</v>
      </c>
      <c r="BL277" s="17" t="s">
        <v>224</v>
      </c>
      <c r="BM277" s="147" t="s">
        <v>3546</v>
      </c>
    </row>
    <row r="278" spans="2:65" s="1" customFormat="1">
      <c r="B278" s="32"/>
      <c r="D278" s="149" t="s">
        <v>203</v>
      </c>
      <c r="F278" s="150" t="s">
        <v>3547</v>
      </c>
      <c r="I278" s="151"/>
      <c r="L278" s="32"/>
      <c r="M278" s="152"/>
      <c r="T278" s="56"/>
      <c r="AT278" s="17" t="s">
        <v>203</v>
      </c>
      <c r="AU278" s="17" t="s">
        <v>85</v>
      </c>
    </row>
    <row r="279" spans="2:65" s="11" customFormat="1" ht="22.9" customHeight="1">
      <c r="B279" s="124"/>
      <c r="D279" s="125" t="s">
        <v>75</v>
      </c>
      <c r="E279" s="134" t="s">
        <v>3548</v>
      </c>
      <c r="F279" s="134" t="s">
        <v>3549</v>
      </c>
      <c r="I279" s="127"/>
      <c r="J279" s="135">
        <f>BK279</f>
        <v>0</v>
      </c>
      <c r="L279" s="124"/>
      <c r="M279" s="129"/>
      <c r="P279" s="130">
        <f>SUM(P280:P285)</f>
        <v>0</v>
      </c>
      <c r="R279" s="130">
        <f>SUM(R280:R285)</f>
        <v>4.7900000000000005E-2</v>
      </c>
      <c r="T279" s="131">
        <f>SUM(T280:T285)</f>
        <v>0</v>
      </c>
      <c r="AR279" s="125" t="s">
        <v>85</v>
      </c>
      <c r="AT279" s="132" t="s">
        <v>75</v>
      </c>
      <c r="AU279" s="132" t="s">
        <v>83</v>
      </c>
      <c r="AY279" s="125" t="s">
        <v>191</v>
      </c>
      <c r="BK279" s="133">
        <f>SUM(BK280:BK285)</f>
        <v>0</v>
      </c>
    </row>
    <row r="280" spans="2:65" s="1" customFormat="1" ht="36" customHeight="1">
      <c r="B280" s="32"/>
      <c r="C280" s="136" t="s">
        <v>816</v>
      </c>
      <c r="D280" s="136" t="s">
        <v>195</v>
      </c>
      <c r="E280" s="137" t="s">
        <v>3550</v>
      </c>
      <c r="F280" s="138" t="s">
        <v>3551</v>
      </c>
      <c r="G280" s="139" t="s">
        <v>869</v>
      </c>
      <c r="H280" s="140">
        <v>2</v>
      </c>
      <c r="I280" s="141"/>
      <c r="J280" s="142">
        <f>ROUND(I280*H280,2)</f>
        <v>0</v>
      </c>
      <c r="K280" s="138" t="s">
        <v>199</v>
      </c>
      <c r="L280" s="32"/>
      <c r="M280" s="143" t="s">
        <v>1</v>
      </c>
      <c r="N280" s="144" t="s">
        <v>41</v>
      </c>
      <c r="P280" s="145">
        <f>O280*H280</f>
        <v>0</v>
      </c>
      <c r="Q280" s="145">
        <v>1.6650000000000002E-2</v>
      </c>
      <c r="R280" s="145">
        <f>Q280*H280</f>
        <v>3.3300000000000003E-2</v>
      </c>
      <c r="S280" s="145">
        <v>0</v>
      </c>
      <c r="T280" s="146">
        <f>S280*H280</f>
        <v>0</v>
      </c>
      <c r="AR280" s="147" t="s">
        <v>224</v>
      </c>
      <c r="AT280" s="147" t="s">
        <v>195</v>
      </c>
      <c r="AU280" s="147" t="s">
        <v>85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224</v>
      </c>
      <c r="BM280" s="147" t="s">
        <v>3552</v>
      </c>
    </row>
    <row r="281" spans="2:65" s="1" customFormat="1">
      <c r="B281" s="32"/>
      <c r="D281" s="149" t="s">
        <v>203</v>
      </c>
      <c r="F281" s="150" t="s">
        <v>3553</v>
      </c>
      <c r="I281" s="151"/>
      <c r="L281" s="32"/>
      <c r="M281" s="152"/>
      <c r="T281" s="56"/>
      <c r="AT281" s="17" t="s">
        <v>203</v>
      </c>
      <c r="AU281" s="17" t="s">
        <v>85</v>
      </c>
    </row>
    <row r="282" spans="2:65" s="1" customFormat="1" ht="36" customHeight="1">
      <c r="B282" s="32"/>
      <c r="C282" s="136" t="s">
        <v>822</v>
      </c>
      <c r="D282" s="136" t="s">
        <v>195</v>
      </c>
      <c r="E282" s="137" t="s">
        <v>3554</v>
      </c>
      <c r="F282" s="138" t="s">
        <v>3555</v>
      </c>
      <c r="G282" s="139" t="s">
        <v>869</v>
      </c>
      <c r="H282" s="140">
        <v>1</v>
      </c>
      <c r="I282" s="141"/>
      <c r="J282" s="142">
        <f>ROUND(I282*H282,2)</f>
        <v>0</v>
      </c>
      <c r="K282" s="138" t="s">
        <v>1</v>
      </c>
      <c r="L282" s="32"/>
      <c r="M282" s="143" t="s">
        <v>1</v>
      </c>
      <c r="N282" s="144" t="s">
        <v>41</v>
      </c>
      <c r="P282" s="145">
        <f>O282*H282</f>
        <v>0</v>
      </c>
      <c r="Q282" s="145">
        <v>0</v>
      </c>
      <c r="R282" s="145">
        <f>Q282*H282</f>
        <v>0</v>
      </c>
      <c r="S282" s="145">
        <v>0</v>
      </c>
      <c r="T282" s="146">
        <f>S282*H282</f>
        <v>0</v>
      </c>
      <c r="AR282" s="147" t="s">
        <v>224</v>
      </c>
      <c r="AT282" s="147" t="s">
        <v>195</v>
      </c>
      <c r="AU282" s="147" t="s">
        <v>85</v>
      </c>
      <c r="AY282" s="17" t="s">
        <v>191</v>
      </c>
      <c r="BE282" s="148">
        <f>IF(N282="základní",J282,0)</f>
        <v>0</v>
      </c>
      <c r="BF282" s="148">
        <f>IF(N282="snížená",J282,0)</f>
        <v>0</v>
      </c>
      <c r="BG282" s="148">
        <f>IF(N282="zákl. přenesená",J282,0)</f>
        <v>0</v>
      </c>
      <c r="BH282" s="148">
        <f>IF(N282="sníž. přenesená",J282,0)</f>
        <v>0</v>
      </c>
      <c r="BI282" s="148">
        <f>IF(N282="nulová",J282,0)</f>
        <v>0</v>
      </c>
      <c r="BJ282" s="17" t="s">
        <v>83</v>
      </c>
      <c r="BK282" s="148">
        <f>ROUND(I282*H282,2)</f>
        <v>0</v>
      </c>
      <c r="BL282" s="17" t="s">
        <v>224</v>
      </c>
      <c r="BM282" s="147" t="s">
        <v>3556</v>
      </c>
    </row>
    <row r="283" spans="2:65" s="1" customFormat="1" ht="26.45" customHeight="1">
      <c r="B283" s="32"/>
      <c r="C283" s="181" t="s">
        <v>828</v>
      </c>
      <c r="D283" s="181" t="s">
        <v>388</v>
      </c>
      <c r="E283" s="182" t="s">
        <v>3557</v>
      </c>
      <c r="F283" s="183" t="s">
        <v>3558</v>
      </c>
      <c r="G283" s="184" t="s">
        <v>378</v>
      </c>
      <c r="H283" s="185">
        <v>1</v>
      </c>
      <c r="I283" s="186"/>
      <c r="J283" s="187">
        <f>ROUND(I283*H283,2)</f>
        <v>0</v>
      </c>
      <c r="K283" s="183" t="s">
        <v>1</v>
      </c>
      <c r="L283" s="188"/>
      <c r="M283" s="189" t="s">
        <v>1</v>
      </c>
      <c r="N283" s="190" t="s">
        <v>41</v>
      </c>
      <c r="P283" s="145">
        <f>O283*H283</f>
        <v>0</v>
      </c>
      <c r="Q283" s="145">
        <v>1.46E-2</v>
      </c>
      <c r="R283" s="145">
        <f>Q283*H283</f>
        <v>1.46E-2</v>
      </c>
      <c r="S283" s="145">
        <v>0</v>
      </c>
      <c r="T283" s="146">
        <f>S283*H283</f>
        <v>0</v>
      </c>
      <c r="AR283" s="147" t="s">
        <v>414</v>
      </c>
      <c r="AT283" s="147" t="s">
        <v>388</v>
      </c>
      <c r="AU283" s="147" t="s">
        <v>85</v>
      </c>
      <c r="AY283" s="17" t="s">
        <v>191</v>
      </c>
      <c r="BE283" s="148">
        <f>IF(N283="základní",J283,0)</f>
        <v>0</v>
      </c>
      <c r="BF283" s="148">
        <f>IF(N283="snížená",J283,0)</f>
        <v>0</v>
      </c>
      <c r="BG283" s="148">
        <f>IF(N283="zákl. přenesená",J283,0)</f>
        <v>0</v>
      </c>
      <c r="BH283" s="148">
        <f>IF(N283="sníž. přenesená",J283,0)</f>
        <v>0</v>
      </c>
      <c r="BI283" s="148">
        <f>IF(N283="nulová",J283,0)</f>
        <v>0</v>
      </c>
      <c r="BJ283" s="17" t="s">
        <v>83</v>
      </c>
      <c r="BK283" s="148">
        <f>ROUND(I283*H283,2)</f>
        <v>0</v>
      </c>
      <c r="BL283" s="17" t="s">
        <v>224</v>
      </c>
      <c r="BM283" s="147" t="s">
        <v>3559</v>
      </c>
    </row>
    <row r="284" spans="2:65" s="1" customFormat="1" ht="26.45" customHeight="1">
      <c r="B284" s="32"/>
      <c r="C284" s="136" t="s">
        <v>834</v>
      </c>
      <c r="D284" s="136" t="s">
        <v>195</v>
      </c>
      <c r="E284" s="137" t="s">
        <v>3560</v>
      </c>
      <c r="F284" s="138" t="s">
        <v>3561</v>
      </c>
      <c r="G284" s="139" t="s">
        <v>271</v>
      </c>
      <c r="H284" s="140">
        <v>4.8000000000000001E-2</v>
      </c>
      <c r="I284" s="141"/>
      <c r="J284" s="142">
        <f>ROUND(I284*H284,2)</f>
        <v>0</v>
      </c>
      <c r="K284" s="138" t="s">
        <v>199</v>
      </c>
      <c r="L284" s="32"/>
      <c r="M284" s="143" t="s">
        <v>1</v>
      </c>
      <c r="N284" s="144" t="s">
        <v>41</v>
      </c>
      <c r="P284" s="145">
        <f>O284*H284</f>
        <v>0</v>
      </c>
      <c r="Q284" s="145">
        <v>0</v>
      </c>
      <c r="R284" s="145">
        <f>Q284*H284</f>
        <v>0</v>
      </c>
      <c r="S284" s="145">
        <v>0</v>
      </c>
      <c r="T284" s="146">
        <f>S284*H284</f>
        <v>0</v>
      </c>
      <c r="AR284" s="147" t="s">
        <v>224</v>
      </c>
      <c r="AT284" s="147" t="s">
        <v>195</v>
      </c>
      <c r="AU284" s="147" t="s">
        <v>85</v>
      </c>
      <c r="AY284" s="17" t="s">
        <v>191</v>
      </c>
      <c r="BE284" s="148">
        <f>IF(N284="základní",J284,0)</f>
        <v>0</v>
      </c>
      <c r="BF284" s="148">
        <f>IF(N284="snížená",J284,0)</f>
        <v>0</v>
      </c>
      <c r="BG284" s="148">
        <f>IF(N284="zákl. přenesená",J284,0)</f>
        <v>0</v>
      </c>
      <c r="BH284" s="148">
        <f>IF(N284="sníž. přenesená",J284,0)</f>
        <v>0</v>
      </c>
      <c r="BI284" s="148">
        <f>IF(N284="nulová",J284,0)</f>
        <v>0</v>
      </c>
      <c r="BJ284" s="17" t="s">
        <v>83</v>
      </c>
      <c r="BK284" s="148">
        <f>ROUND(I284*H284,2)</f>
        <v>0</v>
      </c>
      <c r="BL284" s="17" t="s">
        <v>224</v>
      </c>
      <c r="BM284" s="147" t="s">
        <v>3562</v>
      </c>
    </row>
    <row r="285" spans="2:65" s="1" customFormat="1">
      <c r="B285" s="32"/>
      <c r="D285" s="149" t="s">
        <v>203</v>
      </c>
      <c r="F285" s="150" t="s">
        <v>3563</v>
      </c>
      <c r="I285" s="151"/>
      <c r="L285" s="32"/>
      <c r="M285" s="203"/>
      <c r="N285" s="194"/>
      <c r="O285" s="194"/>
      <c r="P285" s="194"/>
      <c r="Q285" s="194"/>
      <c r="R285" s="194"/>
      <c r="S285" s="194"/>
      <c r="T285" s="204"/>
      <c r="AT285" s="17" t="s">
        <v>203</v>
      </c>
      <c r="AU285" s="17" t="s">
        <v>85</v>
      </c>
    </row>
    <row r="286" spans="2:65" s="1" customFormat="1" ht="6.95" customHeight="1">
      <c r="B286" s="44"/>
      <c r="C286" s="45"/>
      <c r="D286" s="45"/>
      <c r="E286" s="45"/>
      <c r="F286" s="45"/>
      <c r="G286" s="45"/>
      <c r="H286" s="45"/>
      <c r="I286" s="45"/>
      <c r="J286" s="45"/>
      <c r="K286" s="45"/>
      <c r="L286" s="32"/>
    </row>
  </sheetData>
  <sheetProtection algorithmName="SHA-512" hashValue="kkiDi0Ac9Z6S6k3bmGOvGmL16/vx4I0yCt6/a9rAi7Va3oRko4rWe829xPPn0BXoCopTkRI6rYF2Hkv5UbUMjQ==" saltValue="IDgi3op5egoRN2uP13q8FMTMYth3Cp8E/qj8U6mcHOCekkOru9XjH59bCPfDNkfj6Jj0iTD0x7YSKDdbpge62g==" spinCount="100000" sheet="1" objects="1" scenarios="1" formatColumns="0" formatRows="0" autoFilter="0"/>
  <autoFilter ref="C124:K285" xr:uid="{00000000-0009-0000-0000-000005000000}"/>
  <mergeCells count="12">
    <mergeCell ref="E117:H117"/>
    <mergeCell ref="L2:V2"/>
    <mergeCell ref="E85:H85"/>
    <mergeCell ref="E87:H87"/>
    <mergeCell ref="E89:H89"/>
    <mergeCell ref="E113:H113"/>
    <mergeCell ref="E115:H115"/>
    <mergeCell ref="E7:H7"/>
    <mergeCell ref="E9:H9"/>
    <mergeCell ref="E11:H11"/>
    <mergeCell ref="E20:H20"/>
    <mergeCell ref="E29:H29"/>
  </mergeCells>
  <hyperlinks>
    <hyperlink ref="F129" r:id="rId1" xr:uid="{00000000-0004-0000-0500-000000000000}"/>
    <hyperlink ref="F131" r:id="rId2" xr:uid="{00000000-0004-0000-0500-000001000000}"/>
    <hyperlink ref="F133" r:id="rId3" xr:uid="{00000000-0004-0000-0500-000002000000}"/>
    <hyperlink ref="F135" r:id="rId4" xr:uid="{00000000-0004-0000-0500-000003000000}"/>
    <hyperlink ref="F137" r:id="rId5" xr:uid="{00000000-0004-0000-0500-000004000000}"/>
    <hyperlink ref="F139" r:id="rId6" xr:uid="{00000000-0004-0000-0500-000005000000}"/>
    <hyperlink ref="F141" r:id="rId7" xr:uid="{00000000-0004-0000-0500-000006000000}"/>
    <hyperlink ref="F143" r:id="rId8" xr:uid="{00000000-0004-0000-0500-000007000000}"/>
    <hyperlink ref="F145" r:id="rId9" xr:uid="{00000000-0004-0000-0500-000008000000}"/>
    <hyperlink ref="F147" r:id="rId10" xr:uid="{00000000-0004-0000-0500-000009000000}"/>
    <hyperlink ref="F149" r:id="rId11" xr:uid="{00000000-0004-0000-0500-00000A000000}"/>
    <hyperlink ref="F151" r:id="rId12" xr:uid="{00000000-0004-0000-0500-00000B000000}"/>
    <hyperlink ref="F153" r:id="rId13" xr:uid="{00000000-0004-0000-0500-00000C000000}"/>
    <hyperlink ref="F155" r:id="rId14" xr:uid="{00000000-0004-0000-0500-00000D000000}"/>
    <hyperlink ref="F157" r:id="rId15" xr:uid="{00000000-0004-0000-0500-00000E000000}"/>
    <hyperlink ref="F159" r:id="rId16" xr:uid="{00000000-0004-0000-0500-00000F000000}"/>
    <hyperlink ref="F161" r:id="rId17" xr:uid="{00000000-0004-0000-0500-000010000000}"/>
    <hyperlink ref="F163" r:id="rId18" xr:uid="{00000000-0004-0000-0500-000011000000}"/>
    <hyperlink ref="F165" r:id="rId19" xr:uid="{00000000-0004-0000-0500-000012000000}"/>
    <hyperlink ref="F167" r:id="rId20" xr:uid="{00000000-0004-0000-0500-000013000000}"/>
    <hyperlink ref="F169" r:id="rId21" xr:uid="{00000000-0004-0000-0500-000014000000}"/>
    <hyperlink ref="F171" r:id="rId22" xr:uid="{00000000-0004-0000-0500-000015000000}"/>
    <hyperlink ref="F173" r:id="rId23" xr:uid="{00000000-0004-0000-0500-000016000000}"/>
    <hyperlink ref="F175" r:id="rId24" xr:uid="{00000000-0004-0000-0500-000017000000}"/>
    <hyperlink ref="F178" r:id="rId25" xr:uid="{00000000-0004-0000-0500-000018000000}"/>
    <hyperlink ref="F183" r:id="rId26" xr:uid="{00000000-0004-0000-0500-000019000000}"/>
    <hyperlink ref="F186" r:id="rId27" xr:uid="{00000000-0004-0000-0500-00001A000000}"/>
    <hyperlink ref="F188" r:id="rId28" xr:uid="{00000000-0004-0000-0500-00001B000000}"/>
    <hyperlink ref="F191" r:id="rId29" xr:uid="{00000000-0004-0000-0500-00001C000000}"/>
    <hyperlink ref="F193" r:id="rId30" xr:uid="{00000000-0004-0000-0500-00001D000000}"/>
    <hyperlink ref="F195" r:id="rId31" xr:uid="{00000000-0004-0000-0500-00001E000000}"/>
    <hyperlink ref="F197" r:id="rId32" xr:uid="{00000000-0004-0000-0500-00001F000000}"/>
    <hyperlink ref="F200" r:id="rId33" xr:uid="{00000000-0004-0000-0500-000020000000}"/>
    <hyperlink ref="F202" r:id="rId34" xr:uid="{00000000-0004-0000-0500-000021000000}"/>
    <hyperlink ref="F204" r:id="rId35" xr:uid="{00000000-0004-0000-0500-000022000000}"/>
    <hyperlink ref="F206" r:id="rId36" xr:uid="{00000000-0004-0000-0500-000023000000}"/>
    <hyperlink ref="F208" r:id="rId37" xr:uid="{00000000-0004-0000-0500-000024000000}"/>
    <hyperlink ref="F210" r:id="rId38" xr:uid="{00000000-0004-0000-0500-000025000000}"/>
    <hyperlink ref="F212" r:id="rId39" xr:uid="{00000000-0004-0000-0500-000026000000}"/>
    <hyperlink ref="F214" r:id="rId40" xr:uid="{00000000-0004-0000-0500-000027000000}"/>
    <hyperlink ref="F216" r:id="rId41" xr:uid="{00000000-0004-0000-0500-000028000000}"/>
    <hyperlink ref="F218" r:id="rId42" xr:uid="{00000000-0004-0000-0500-000029000000}"/>
    <hyperlink ref="F220" r:id="rId43" xr:uid="{00000000-0004-0000-0500-00002A000000}"/>
    <hyperlink ref="F222" r:id="rId44" xr:uid="{00000000-0004-0000-0500-00002B000000}"/>
    <hyperlink ref="F224" r:id="rId45" xr:uid="{00000000-0004-0000-0500-00002C000000}"/>
    <hyperlink ref="F226" r:id="rId46" xr:uid="{00000000-0004-0000-0500-00002D000000}"/>
    <hyperlink ref="F228" r:id="rId47" xr:uid="{00000000-0004-0000-0500-00002E000000}"/>
    <hyperlink ref="F230" r:id="rId48" xr:uid="{00000000-0004-0000-0500-00002F000000}"/>
    <hyperlink ref="F232" r:id="rId49" xr:uid="{00000000-0004-0000-0500-000030000000}"/>
    <hyperlink ref="F234" r:id="rId50" xr:uid="{00000000-0004-0000-0500-000031000000}"/>
    <hyperlink ref="F236" r:id="rId51" xr:uid="{00000000-0004-0000-0500-000032000000}"/>
    <hyperlink ref="F238" r:id="rId52" xr:uid="{00000000-0004-0000-0500-000033000000}"/>
    <hyperlink ref="F241" r:id="rId53" xr:uid="{00000000-0004-0000-0500-000034000000}"/>
    <hyperlink ref="F243" r:id="rId54" xr:uid="{00000000-0004-0000-0500-000035000000}"/>
    <hyperlink ref="F245" r:id="rId55" xr:uid="{00000000-0004-0000-0500-000036000000}"/>
    <hyperlink ref="F247" r:id="rId56" xr:uid="{00000000-0004-0000-0500-000037000000}"/>
    <hyperlink ref="F249" r:id="rId57" xr:uid="{00000000-0004-0000-0500-000038000000}"/>
    <hyperlink ref="F252" r:id="rId58" xr:uid="{00000000-0004-0000-0500-000039000000}"/>
    <hyperlink ref="F255" r:id="rId59" xr:uid="{00000000-0004-0000-0500-00003A000000}"/>
    <hyperlink ref="F258" r:id="rId60" xr:uid="{00000000-0004-0000-0500-00003B000000}"/>
    <hyperlink ref="F261" r:id="rId61" xr:uid="{00000000-0004-0000-0500-00003C000000}"/>
    <hyperlink ref="F263" r:id="rId62" xr:uid="{00000000-0004-0000-0500-00003D000000}"/>
    <hyperlink ref="F265" r:id="rId63" xr:uid="{00000000-0004-0000-0500-00003E000000}"/>
    <hyperlink ref="F267" r:id="rId64" xr:uid="{00000000-0004-0000-0500-00003F000000}"/>
    <hyperlink ref="F269" r:id="rId65" xr:uid="{00000000-0004-0000-0500-000040000000}"/>
    <hyperlink ref="F271" r:id="rId66" xr:uid="{00000000-0004-0000-0500-000041000000}"/>
    <hyperlink ref="F274" r:id="rId67" xr:uid="{00000000-0004-0000-0500-000042000000}"/>
    <hyperlink ref="F276" r:id="rId68" xr:uid="{00000000-0004-0000-0500-000043000000}"/>
    <hyperlink ref="F278" r:id="rId69" xr:uid="{00000000-0004-0000-0500-000044000000}"/>
    <hyperlink ref="F281" r:id="rId70" xr:uid="{00000000-0004-0000-0500-000045000000}"/>
    <hyperlink ref="F285" r:id="rId71" xr:uid="{00000000-0004-0000-0500-000046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7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627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105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3564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3565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ROUND(J133,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ROUND((SUM(BE133:BE626)),  2)</f>
        <v>0</v>
      </c>
      <c r="I35" s="96">
        <v>0.21</v>
      </c>
      <c r="J35" s="86">
        <f>ROUND(((SUM(BE133:BE626))*I35),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ROUND((SUM(BF133:BF626)),  2)</f>
        <v>0</v>
      </c>
      <c r="I36" s="96">
        <v>0.12</v>
      </c>
      <c r="J36" s="86">
        <f>ROUND(((SUM(BF133:BF626))*I36),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ROUND((SUM(BG133:BG626)),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ROUND((SUM(BH133:BH626)),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ROUND((SUM(BI133:BI626)),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D1.01.4g1 - Silnoproudá elektrotechnika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Tomáš Bačík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J133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3564</v>
      </c>
      <c r="E99" s="110"/>
      <c r="F99" s="110"/>
      <c r="G99" s="110"/>
      <c r="H99" s="110"/>
      <c r="I99" s="110"/>
      <c r="J99" s="111">
        <f>J134</f>
        <v>0</v>
      </c>
      <c r="L99" s="108"/>
    </row>
    <row r="100" spans="2:47" s="9" customFormat="1" ht="19.899999999999999" customHeight="1">
      <c r="B100" s="112"/>
      <c r="D100" s="113" t="s">
        <v>3566</v>
      </c>
      <c r="E100" s="114"/>
      <c r="F100" s="114"/>
      <c r="G100" s="114"/>
      <c r="H100" s="114"/>
      <c r="I100" s="114"/>
      <c r="J100" s="115">
        <f>J135</f>
        <v>0</v>
      </c>
      <c r="L100" s="112"/>
    </row>
    <row r="101" spans="2:47" s="9" customFormat="1" ht="19.899999999999999" customHeight="1">
      <c r="B101" s="112"/>
      <c r="D101" s="113" t="s">
        <v>3567</v>
      </c>
      <c r="E101" s="114"/>
      <c r="F101" s="114"/>
      <c r="G101" s="114"/>
      <c r="H101" s="114"/>
      <c r="I101" s="114"/>
      <c r="J101" s="115">
        <f>J145</f>
        <v>0</v>
      </c>
      <c r="L101" s="112"/>
    </row>
    <row r="102" spans="2:47" s="9" customFormat="1" ht="19.899999999999999" customHeight="1">
      <c r="B102" s="112"/>
      <c r="D102" s="113" t="s">
        <v>3568</v>
      </c>
      <c r="E102" s="114"/>
      <c r="F102" s="114"/>
      <c r="G102" s="114"/>
      <c r="H102" s="114"/>
      <c r="I102" s="114"/>
      <c r="J102" s="115">
        <f>J219</f>
        <v>0</v>
      </c>
      <c r="L102" s="112"/>
    </row>
    <row r="103" spans="2:47" s="9" customFormat="1" ht="19.899999999999999" customHeight="1">
      <c r="B103" s="112"/>
      <c r="D103" s="113" t="s">
        <v>3569</v>
      </c>
      <c r="E103" s="114"/>
      <c r="F103" s="114"/>
      <c r="G103" s="114"/>
      <c r="H103" s="114"/>
      <c r="I103" s="114"/>
      <c r="J103" s="115">
        <f>J268</f>
        <v>0</v>
      </c>
      <c r="L103" s="112"/>
    </row>
    <row r="104" spans="2:47" s="9" customFormat="1" ht="19.899999999999999" customHeight="1">
      <c r="B104" s="112"/>
      <c r="D104" s="113" t="s">
        <v>3570</v>
      </c>
      <c r="E104" s="114"/>
      <c r="F104" s="114"/>
      <c r="G104" s="114"/>
      <c r="H104" s="114"/>
      <c r="I104" s="114"/>
      <c r="J104" s="115">
        <f>J305</f>
        <v>0</v>
      </c>
      <c r="L104" s="112"/>
    </row>
    <row r="105" spans="2:47" s="9" customFormat="1" ht="19.899999999999999" customHeight="1">
      <c r="B105" s="112"/>
      <c r="D105" s="113" t="s">
        <v>3571</v>
      </c>
      <c r="E105" s="114"/>
      <c r="F105" s="114"/>
      <c r="G105" s="114"/>
      <c r="H105" s="114"/>
      <c r="I105" s="114"/>
      <c r="J105" s="115">
        <f>J412</f>
        <v>0</v>
      </c>
      <c r="L105" s="112"/>
    </row>
    <row r="106" spans="2:47" s="9" customFormat="1" ht="19.899999999999999" customHeight="1">
      <c r="B106" s="112"/>
      <c r="D106" s="113" t="s">
        <v>3572</v>
      </c>
      <c r="E106" s="114"/>
      <c r="F106" s="114"/>
      <c r="G106" s="114"/>
      <c r="H106" s="114"/>
      <c r="I106" s="114"/>
      <c r="J106" s="115">
        <f>J446</f>
        <v>0</v>
      </c>
      <c r="L106" s="112"/>
    </row>
    <row r="107" spans="2:47" s="9" customFormat="1" ht="19.899999999999999" customHeight="1">
      <c r="B107" s="112"/>
      <c r="D107" s="113" t="s">
        <v>3573</v>
      </c>
      <c r="E107" s="114"/>
      <c r="F107" s="114"/>
      <c r="G107" s="114"/>
      <c r="H107" s="114"/>
      <c r="I107" s="114"/>
      <c r="J107" s="115">
        <f>J494</f>
        <v>0</v>
      </c>
      <c r="L107" s="112"/>
    </row>
    <row r="108" spans="2:47" s="9" customFormat="1" ht="19.899999999999999" customHeight="1">
      <c r="B108" s="112"/>
      <c r="D108" s="113" t="s">
        <v>3574</v>
      </c>
      <c r="E108" s="114"/>
      <c r="F108" s="114"/>
      <c r="G108" s="114"/>
      <c r="H108" s="114"/>
      <c r="I108" s="114"/>
      <c r="J108" s="115">
        <f>J529</f>
        <v>0</v>
      </c>
      <c r="L108" s="112"/>
    </row>
    <row r="109" spans="2:47" s="9" customFormat="1" ht="19.899999999999999" customHeight="1">
      <c r="B109" s="112"/>
      <c r="D109" s="113" t="s">
        <v>3575</v>
      </c>
      <c r="E109" s="114"/>
      <c r="F109" s="114"/>
      <c r="G109" s="114"/>
      <c r="H109" s="114"/>
      <c r="I109" s="114"/>
      <c r="J109" s="115">
        <f>J557</f>
        <v>0</v>
      </c>
      <c r="L109" s="112"/>
    </row>
    <row r="110" spans="2:47" s="9" customFormat="1" ht="19.899999999999999" customHeight="1">
      <c r="B110" s="112"/>
      <c r="D110" s="113" t="s">
        <v>3576</v>
      </c>
      <c r="E110" s="114"/>
      <c r="F110" s="114"/>
      <c r="G110" s="114"/>
      <c r="H110" s="114"/>
      <c r="I110" s="114"/>
      <c r="J110" s="115">
        <f>J573</f>
        <v>0</v>
      </c>
      <c r="L110" s="112"/>
    </row>
    <row r="111" spans="2:47" s="9" customFormat="1" ht="19.899999999999999" customHeight="1">
      <c r="B111" s="112"/>
      <c r="D111" s="113" t="s">
        <v>3577</v>
      </c>
      <c r="E111" s="114"/>
      <c r="F111" s="114"/>
      <c r="G111" s="114"/>
      <c r="H111" s="114"/>
      <c r="I111" s="114"/>
      <c r="J111" s="115">
        <f>J618</f>
        <v>0</v>
      </c>
      <c r="L111" s="112"/>
    </row>
    <row r="112" spans="2:47" s="1" customFormat="1" ht="21.75" customHeight="1">
      <c r="B112" s="32"/>
      <c r="L112" s="32"/>
    </row>
    <row r="113" spans="2:12" s="1" customFormat="1" ht="6.95" customHeight="1">
      <c r="B113" s="44"/>
      <c r="C113" s="45"/>
      <c r="D113" s="45"/>
      <c r="E113" s="45"/>
      <c r="F113" s="45"/>
      <c r="G113" s="45"/>
      <c r="H113" s="45"/>
      <c r="I113" s="45"/>
      <c r="J113" s="45"/>
      <c r="K113" s="45"/>
      <c r="L113" s="32"/>
    </row>
    <row r="117" spans="2:12" s="1" customFormat="1" ht="6.95" customHeight="1">
      <c r="B117" s="46"/>
      <c r="C117" s="47"/>
      <c r="D117" s="47"/>
      <c r="E117" s="47"/>
      <c r="F117" s="47"/>
      <c r="G117" s="47"/>
      <c r="H117" s="47"/>
      <c r="I117" s="47"/>
      <c r="J117" s="47"/>
      <c r="K117" s="47"/>
      <c r="L117" s="32"/>
    </row>
    <row r="118" spans="2:12" s="1" customFormat="1" ht="24.95" customHeight="1">
      <c r="B118" s="32"/>
      <c r="C118" s="21" t="s">
        <v>176</v>
      </c>
      <c r="L118" s="32"/>
    </row>
    <row r="119" spans="2:12" s="1" customFormat="1" ht="6.95" customHeight="1">
      <c r="B119" s="32"/>
      <c r="L119" s="32"/>
    </row>
    <row r="120" spans="2:12" s="1" customFormat="1" ht="12" customHeight="1">
      <c r="B120" s="32"/>
      <c r="C120" s="27" t="s">
        <v>16</v>
      </c>
      <c r="L120" s="32"/>
    </row>
    <row r="121" spans="2:12" s="1" customFormat="1" ht="16.5" customHeight="1">
      <c r="B121" s="32"/>
      <c r="E121" s="248" t="str">
        <f>E7</f>
        <v>Nemocnice Jihlava – pracoviště magnetické rezonance</v>
      </c>
      <c r="F121" s="249"/>
      <c r="G121" s="249"/>
      <c r="H121" s="249"/>
      <c r="L121" s="32"/>
    </row>
    <row r="122" spans="2:12" ht="12" customHeight="1">
      <c r="B122" s="20"/>
      <c r="C122" s="27" t="s">
        <v>125</v>
      </c>
      <c r="L122" s="20"/>
    </row>
    <row r="123" spans="2:12" s="1" customFormat="1" ht="16.5" customHeight="1">
      <c r="B123" s="32"/>
      <c r="E123" s="248" t="s">
        <v>126</v>
      </c>
      <c r="F123" s="247"/>
      <c r="G123" s="247"/>
      <c r="H123" s="247"/>
      <c r="L123" s="32"/>
    </row>
    <row r="124" spans="2:12" s="1" customFormat="1" ht="12" customHeight="1">
      <c r="B124" s="32"/>
      <c r="C124" s="27" t="s">
        <v>127</v>
      </c>
      <c r="L124" s="32"/>
    </row>
    <row r="125" spans="2:12" s="1" customFormat="1" ht="16.5" customHeight="1">
      <c r="B125" s="32"/>
      <c r="E125" s="242" t="str">
        <f>E11</f>
        <v>D1.01.4g1 - Silnoproudá elektrotechnika</v>
      </c>
      <c r="F125" s="247"/>
      <c r="G125" s="247"/>
      <c r="H125" s="247"/>
      <c r="L125" s="32"/>
    </row>
    <row r="126" spans="2:12" s="1" customFormat="1" ht="6.95" customHeight="1">
      <c r="B126" s="32"/>
      <c r="L126" s="32"/>
    </row>
    <row r="127" spans="2:12" s="1" customFormat="1" ht="12" customHeight="1">
      <c r="B127" s="32"/>
      <c r="C127" s="27" t="s">
        <v>20</v>
      </c>
      <c r="F127" s="25" t="str">
        <f>F14</f>
        <v>Jihlava</v>
      </c>
      <c r="I127" s="27" t="s">
        <v>22</v>
      </c>
      <c r="J127" s="52" t="str">
        <f>IF(J14="","",J14)</f>
        <v>23. 6. 2025</v>
      </c>
      <c r="L127" s="32"/>
    </row>
    <row r="128" spans="2:12" s="1" customFormat="1" ht="6.95" customHeight="1">
      <c r="B128" s="32"/>
      <c r="L128" s="32"/>
    </row>
    <row r="129" spans="2:65" s="1" customFormat="1" ht="27.95" customHeight="1">
      <c r="B129" s="32"/>
      <c r="C129" s="27" t="s">
        <v>24</v>
      </c>
      <c r="F129" s="25" t="str">
        <f>E17</f>
        <v>Nemocnice Jihlava</v>
      </c>
      <c r="I129" s="27" t="s">
        <v>30</v>
      </c>
      <c r="J129" s="30" t="str">
        <f>E23</f>
        <v>Penta Projekt s.r.o., Mrštíkova 12, Jihlava</v>
      </c>
      <c r="L129" s="32"/>
    </row>
    <row r="130" spans="2:65" s="1" customFormat="1" ht="15.2" customHeight="1">
      <c r="B130" s="32"/>
      <c r="C130" s="27" t="s">
        <v>28</v>
      </c>
      <c r="F130" s="25" t="str">
        <f>IF(E20="","",E20)</f>
        <v>Vyplň údaj</v>
      </c>
      <c r="I130" s="27" t="s">
        <v>32</v>
      </c>
      <c r="J130" s="30" t="str">
        <f>E26</f>
        <v>Ing. Tomáš Bačík</v>
      </c>
      <c r="L130" s="32"/>
    </row>
    <row r="131" spans="2:65" s="1" customFormat="1" ht="10.35" customHeight="1">
      <c r="B131" s="32"/>
      <c r="L131" s="32"/>
    </row>
    <row r="132" spans="2:65" s="10" customFormat="1" ht="29.25" customHeight="1">
      <c r="B132" s="116"/>
      <c r="C132" s="117" t="s">
        <v>177</v>
      </c>
      <c r="D132" s="118" t="s">
        <v>61</v>
      </c>
      <c r="E132" s="118" t="s">
        <v>57</v>
      </c>
      <c r="F132" s="118" t="s">
        <v>58</v>
      </c>
      <c r="G132" s="118" t="s">
        <v>178</v>
      </c>
      <c r="H132" s="118" t="s">
        <v>179</v>
      </c>
      <c r="I132" s="118" t="s">
        <v>180</v>
      </c>
      <c r="J132" s="118" t="s">
        <v>131</v>
      </c>
      <c r="K132" s="119" t="s">
        <v>181</v>
      </c>
      <c r="L132" s="116"/>
      <c r="M132" s="59" t="s">
        <v>1</v>
      </c>
      <c r="N132" s="60" t="s">
        <v>40</v>
      </c>
      <c r="O132" s="60" t="s">
        <v>182</v>
      </c>
      <c r="P132" s="60" t="s">
        <v>183</v>
      </c>
      <c r="Q132" s="60" t="s">
        <v>184</v>
      </c>
      <c r="R132" s="60" t="s">
        <v>185</v>
      </c>
      <c r="S132" s="60" t="s">
        <v>186</v>
      </c>
      <c r="T132" s="61" t="s">
        <v>187</v>
      </c>
    </row>
    <row r="133" spans="2:65" s="1" customFormat="1" ht="22.9" customHeight="1">
      <c r="B133" s="32"/>
      <c r="C133" s="64" t="s">
        <v>188</v>
      </c>
      <c r="J133" s="120">
        <f>BK133</f>
        <v>0</v>
      </c>
      <c r="L133" s="32"/>
      <c r="M133" s="62"/>
      <c r="N133" s="53"/>
      <c r="O133" s="53"/>
      <c r="P133" s="121">
        <f>P134</f>
        <v>0</v>
      </c>
      <c r="Q133" s="53"/>
      <c r="R133" s="121">
        <f>R134</f>
        <v>5.915999999999999E-2</v>
      </c>
      <c r="S133" s="53"/>
      <c r="T133" s="122">
        <f>T134</f>
        <v>7.8100000000000017E-2</v>
      </c>
      <c r="AT133" s="17" t="s">
        <v>75</v>
      </c>
      <c r="AU133" s="17" t="s">
        <v>133</v>
      </c>
      <c r="BK133" s="123">
        <f>BK134</f>
        <v>0</v>
      </c>
    </row>
    <row r="134" spans="2:65" s="11" customFormat="1" ht="25.9" customHeight="1">
      <c r="B134" s="124"/>
      <c r="D134" s="125" t="s">
        <v>75</v>
      </c>
      <c r="E134" s="126" t="s">
        <v>103</v>
      </c>
      <c r="F134" s="126" t="s">
        <v>104</v>
      </c>
      <c r="I134" s="127"/>
      <c r="J134" s="128">
        <f>BK134</f>
        <v>0</v>
      </c>
      <c r="L134" s="124"/>
      <c r="M134" s="129"/>
      <c r="P134" s="130">
        <f>P135+P145+P219+P268+P305+P412+P446+P494+P529+P557+P573+P618</f>
        <v>0</v>
      </c>
      <c r="R134" s="130">
        <f>R135+R145+R219+R268+R305+R412+R446+R494+R529+R557+R573+R618</f>
        <v>5.915999999999999E-2</v>
      </c>
      <c r="T134" s="131">
        <f>T135+T145+T219+T268+T305+T412+T446+T494+T529+T557+T573+T618</f>
        <v>7.8100000000000017E-2</v>
      </c>
      <c r="AR134" s="125" t="s">
        <v>85</v>
      </c>
      <c r="AT134" s="132" t="s">
        <v>75</v>
      </c>
      <c r="AU134" s="132" t="s">
        <v>76</v>
      </c>
      <c r="AY134" s="125" t="s">
        <v>191</v>
      </c>
      <c r="BK134" s="133">
        <f>BK135+BK145+BK219+BK268+BK305+BK412+BK446+BK494+BK529+BK557+BK573+BK618</f>
        <v>0</v>
      </c>
    </row>
    <row r="135" spans="2:65" s="11" customFormat="1" ht="22.9" customHeight="1">
      <c r="B135" s="124"/>
      <c r="D135" s="125" t="s">
        <v>75</v>
      </c>
      <c r="E135" s="134" t="s">
        <v>3578</v>
      </c>
      <c r="F135" s="134" t="s">
        <v>3579</v>
      </c>
      <c r="I135" s="127"/>
      <c r="J135" s="135">
        <f>BK135</f>
        <v>0</v>
      </c>
      <c r="L135" s="124"/>
      <c r="M135" s="129"/>
      <c r="P135" s="130">
        <f>SUM(P136:P144)</f>
        <v>0</v>
      </c>
      <c r="R135" s="130">
        <f>SUM(R136:R144)</f>
        <v>0</v>
      </c>
      <c r="T135" s="131">
        <f>SUM(T136:T144)</f>
        <v>0</v>
      </c>
      <c r="AR135" s="125" t="s">
        <v>85</v>
      </c>
      <c r="AT135" s="132" t="s">
        <v>75</v>
      </c>
      <c r="AU135" s="132" t="s">
        <v>83</v>
      </c>
      <c r="AY135" s="125" t="s">
        <v>191</v>
      </c>
      <c r="BK135" s="133">
        <f>SUM(BK136:BK144)</f>
        <v>0</v>
      </c>
    </row>
    <row r="136" spans="2:65" s="1" customFormat="1" ht="26.45" customHeight="1">
      <c r="B136" s="32"/>
      <c r="C136" s="181" t="s">
        <v>83</v>
      </c>
      <c r="D136" s="181" t="s">
        <v>388</v>
      </c>
      <c r="E136" s="182" t="s">
        <v>3580</v>
      </c>
      <c r="F136" s="183" t="s">
        <v>3581</v>
      </c>
      <c r="G136" s="184" t="s">
        <v>1608</v>
      </c>
      <c r="H136" s="185">
        <v>2</v>
      </c>
      <c r="I136" s="186"/>
      <c r="J136" s="187">
        <f>ROUND(I136*H136,2)</f>
        <v>0</v>
      </c>
      <c r="K136" s="183" t="s">
        <v>1</v>
      </c>
      <c r="L136" s="188"/>
      <c r="M136" s="189" t="s">
        <v>1</v>
      </c>
      <c r="N136" s="190" t="s">
        <v>41</v>
      </c>
      <c r="P136" s="145">
        <f>O136*H136</f>
        <v>0</v>
      </c>
      <c r="Q136" s="145">
        <v>0</v>
      </c>
      <c r="R136" s="145">
        <f>Q136*H136</f>
        <v>0</v>
      </c>
      <c r="S136" s="145">
        <v>0</v>
      </c>
      <c r="T136" s="146">
        <f>S136*H136</f>
        <v>0</v>
      </c>
      <c r="AR136" s="147" t="s">
        <v>1132</v>
      </c>
      <c r="AT136" s="147" t="s">
        <v>388</v>
      </c>
      <c r="AU136" s="147" t="s">
        <v>85</v>
      </c>
      <c r="AY136" s="17" t="s">
        <v>191</v>
      </c>
      <c r="BE136" s="148">
        <f>IF(N136="základní",J136,0)</f>
        <v>0</v>
      </c>
      <c r="BF136" s="148">
        <f>IF(N136="snížená",J136,0)</f>
        <v>0</v>
      </c>
      <c r="BG136" s="148">
        <f>IF(N136="zákl. přenesená",J136,0)</f>
        <v>0</v>
      </c>
      <c r="BH136" s="148">
        <f>IF(N136="sníž. přenesená",J136,0)</f>
        <v>0</v>
      </c>
      <c r="BI136" s="148">
        <f>IF(N136="nulová",J136,0)</f>
        <v>0</v>
      </c>
      <c r="BJ136" s="17" t="s">
        <v>83</v>
      </c>
      <c r="BK136" s="148">
        <f>ROUND(I136*H136,2)</f>
        <v>0</v>
      </c>
      <c r="BL136" s="17" t="s">
        <v>1132</v>
      </c>
      <c r="BM136" s="147" t="s">
        <v>3582</v>
      </c>
    </row>
    <row r="137" spans="2:65" s="13" customFormat="1">
      <c r="B137" s="160"/>
      <c r="D137" s="154" t="s">
        <v>205</v>
      </c>
      <c r="E137" s="161" t="s">
        <v>1</v>
      </c>
      <c r="F137" s="162" t="s">
        <v>3583</v>
      </c>
      <c r="H137" s="163">
        <v>2</v>
      </c>
      <c r="I137" s="164"/>
      <c r="L137" s="160"/>
      <c r="M137" s="165"/>
      <c r="T137" s="166"/>
      <c r="AT137" s="161" t="s">
        <v>205</v>
      </c>
      <c r="AU137" s="161" t="s">
        <v>85</v>
      </c>
      <c r="AV137" s="13" t="s">
        <v>85</v>
      </c>
      <c r="AW137" s="13" t="s">
        <v>34</v>
      </c>
      <c r="AX137" s="13" t="s">
        <v>76</v>
      </c>
      <c r="AY137" s="161" t="s">
        <v>191</v>
      </c>
    </row>
    <row r="138" spans="2:65" s="1" customFormat="1" ht="40.9" customHeight="1">
      <c r="B138" s="32"/>
      <c r="C138" s="181" t="s">
        <v>85</v>
      </c>
      <c r="D138" s="181" t="s">
        <v>388</v>
      </c>
      <c r="E138" s="182" t="s">
        <v>3584</v>
      </c>
      <c r="F138" s="183" t="s">
        <v>3585</v>
      </c>
      <c r="G138" s="184" t="s">
        <v>1608</v>
      </c>
      <c r="H138" s="185">
        <v>6</v>
      </c>
      <c r="I138" s="186"/>
      <c r="J138" s="187">
        <f>ROUND(I138*H138,2)</f>
        <v>0</v>
      </c>
      <c r="K138" s="183" t="s">
        <v>1</v>
      </c>
      <c r="L138" s="188"/>
      <c r="M138" s="189" t="s">
        <v>1</v>
      </c>
      <c r="N138" s="190" t="s">
        <v>41</v>
      </c>
      <c r="P138" s="145">
        <f>O138*H138</f>
        <v>0</v>
      </c>
      <c r="Q138" s="145">
        <v>0</v>
      </c>
      <c r="R138" s="145">
        <f>Q138*H138</f>
        <v>0</v>
      </c>
      <c r="S138" s="145">
        <v>0</v>
      </c>
      <c r="T138" s="146">
        <f>S138*H138</f>
        <v>0</v>
      </c>
      <c r="AR138" s="147" t="s">
        <v>1132</v>
      </c>
      <c r="AT138" s="147" t="s">
        <v>388</v>
      </c>
      <c r="AU138" s="147" t="s">
        <v>85</v>
      </c>
      <c r="AY138" s="17" t="s">
        <v>191</v>
      </c>
      <c r="BE138" s="148">
        <f>IF(N138="základní",J138,0)</f>
        <v>0</v>
      </c>
      <c r="BF138" s="148">
        <f>IF(N138="snížená",J138,0)</f>
        <v>0</v>
      </c>
      <c r="BG138" s="148">
        <f>IF(N138="zákl. přenesená",J138,0)</f>
        <v>0</v>
      </c>
      <c r="BH138" s="148">
        <f>IF(N138="sníž. přenesená",J138,0)</f>
        <v>0</v>
      </c>
      <c r="BI138" s="148">
        <f>IF(N138="nulová",J138,0)</f>
        <v>0</v>
      </c>
      <c r="BJ138" s="17" t="s">
        <v>83</v>
      </c>
      <c r="BK138" s="148">
        <f>ROUND(I138*H138,2)</f>
        <v>0</v>
      </c>
      <c r="BL138" s="17" t="s">
        <v>1132</v>
      </c>
      <c r="BM138" s="147" t="s">
        <v>3586</v>
      </c>
    </row>
    <row r="139" spans="2:65" s="13" customFormat="1">
      <c r="B139" s="160"/>
      <c r="D139" s="154" t="s">
        <v>205</v>
      </c>
      <c r="E139" s="161" t="s">
        <v>1</v>
      </c>
      <c r="F139" s="162" t="s">
        <v>3587</v>
      </c>
      <c r="H139" s="163">
        <v>6</v>
      </c>
      <c r="I139" s="164"/>
      <c r="L139" s="160"/>
      <c r="M139" s="165"/>
      <c r="T139" s="166"/>
      <c r="AT139" s="161" t="s">
        <v>205</v>
      </c>
      <c r="AU139" s="161" t="s">
        <v>85</v>
      </c>
      <c r="AV139" s="13" t="s">
        <v>85</v>
      </c>
      <c r="AW139" s="13" t="s">
        <v>34</v>
      </c>
      <c r="AX139" s="13" t="s">
        <v>76</v>
      </c>
      <c r="AY139" s="161" t="s">
        <v>191</v>
      </c>
    </row>
    <row r="140" spans="2:65" s="1" customFormat="1" ht="26.45" customHeight="1">
      <c r="B140" s="32"/>
      <c r="C140" s="136" t="s">
        <v>201</v>
      </c>
      <c r="D140" s="136" t="s">
        <v>195</v>
      </c>
      <c r="E140" s="137" t="s">
        <v>3588</v>
      </c>
      <c r="F140" s="138" t="s">
        <v>3589</v>
      </c>
      <c r="G140" s="139" t="s">
        <v>378</v>
      </c>
      <c r="H140" s="140">
        <v>2</v>
      </c>
      <c r="I140" s="141"/>
      <c r="J140" s="142">
        <f>ROUND(I140*H140,2)</f>
        <v>0</v>
      </c>
      <c r="K140" s="138" t="s">
        <v>1</v>
      </c>
      <c r="L140" s="32"/>
      <c r="M140" s="143" t="s">
        <v>1</v>
      </c>
      <c r="N140" s="144" t="s">
        <v>41</v>
      </c>
      <c r="P140" s="145">
        <f>O140*H140</f>
        <v>0</v>
      </c>
      <c r="Q140" s="145">
        <v>0</v>
      </c>
      <c r="R140" s="145">
        <f>Q140*H140</f>
        <v>0</v>
      </c>
      <c r="S140" s="145">
        <v>0</v>
      </c>
      <c r="T140" s="146">
        <f>S140*H140</f>
        <v>0</v>
      </c>
      <c r="AR140" s="147" t="s">
        <v>224</v>
      </c>
      <c r="AT140" s="147" t="s">
        <v>195</v>
      </c>
      <c r="AU140" s="147" t="s">
        <v>85</v>
      </c>
      <c r="AY140" s="17" t="s">
        <v>191</v>
      </c>
      <c r="BE140" s="148">
        <f>IF(N140="základní",J140,0)</f>
        <v>0</v>
      </c>
      <c r="BF140" s="148">
        <f>IF(N140="snížená",J140,0)</f>
        <v>0</v>
      </c>
      <c r="BG140" s="148">
        <f>IF(N140="zákl. přenesená",J140,0)</f>
        <v>0</v>
      </c>
      <c r="BH140" s="148">
        <f>IF(N140="sníž. přenesená",J140,0)</f>
        <v>0</v>
      </c>
      <c r="BI140" s="148">
        <f>IF(N140="nulová",J140,0)</f>
        <v>0</v>
      </c>
      <c r="BJ140" s="17" t="s">
        <v>83</v>
      </c>
      <c r="BK140" s="148">
        <f>ROUND(I140*H140,2)</f>
        <v>0</v>
      </c>
      <c r="BL140" s="17" t="s">
        <v>224</v>
      </c>
      <c r="BM140" s="147" t="s">
        <v>3590</v>
      </c>
    </row>
    <row r="141" spans="2:65" s="1" customFormat="1" ht="40.9" customHeight="1">
      <c r="B141" s="32"/>
      <c r="C141" s="181" t="s">
        <v>200</v>
      </c>
      <c r="D141" s="181" t="s">
        <v>388</v>
      </c>
      <c r="E141" s="182" t="s">
        <v>3591</v>
      </c>
      <c r="F141" s="183" t="s">
        <v>3592</v>
      </c>
      <c r="G141" s="184" t="s">
        <v>3593</v>
      </c>
      <c r="H141" s="185">
        <v>1</v>
      </c>
      <c r="I141" s="186"/>
      <c r="J141" s="187">
        <f>ROUND(I141*H141,2)</f>
        <v>0</v>
      </c>
      <c r="K141" s="183" t="s">
        <v>1</v>
      </c>
      <c r="L141" s="188"/>
      <c r="M141" s="189" t="s">
        <v>1</v>
      </c>
      <c r="N141" s="190" t="s">
        <v>41</v>
      </c>
      <c r="P141" s="145">
        <f>O141*H141</f>
        <v>0</v>
      </c>
      <c r="Q141" s="145">
        <v>0</v>
      </c>
      <c r="R141" s="145">
        <f>Q141*H141</f>
        <v>0</v>
      </c>
      <c r="S141" s="145">
        <v>0</v>
      </c>
      <c r="T141" s="146">
        <f>S141*H141</f>
        <v>0</v>
      </c>
      <c r="AR141" s="147" t="s">
        <v>1132</v>
      </c>
      <c r="AT141" s="147" t="s">
        <v>388</v>
      </c>
      <c r="AU141" s="147" t="s">
        <v>85</v>
      </c>
      <c r="AY141" s="17" t="s">
        <v>191</v>
      </c>
      <c r="BE141" s="148">
        <f>IF(N141="základní",J141,0)</f>
        <v>0</v>
      </c>
      <c r="BF141" s="148">
        <f>IF(N141="snížená",J141,0)</f>
        <v>0</v>
      </c>
      <c r="BG141" s="148">
        <f>IF(N141="zákl. přenesená",J141,0)</f>
        <v>0</v>
      </c>
      <c r="BH141" s="148">
        <f>IF(N141="sníž. přenesená",J141,0)</f>
        <v>0</v>
      </c>
      <c r="BI141" s="148">
        <f>IF(N141="nulová",J141,0)</f>
        <v>0</v>
      </c>
      <c r="BJ141" s="17" t="s">
        <v>83</v>
      </c>
      <c r="BK141" s="148">
        <f>ROUND(I141*H141,2)</f>
        <v>0</v>
      </c>
      <c r="BL141" s="17" t="s">
        <v>1132</v>
      </c>
      <c r="BM141" s="147" t="s">
        <v>3594</v>
      </c>
    </row>
    <row r="142" spans="2:65" s="1" customFormat="1" ht="16.5" customHeight="1">
      <c r="B142" s="32"/>
      <c r="C142" s="136" t="s">
        <v>230</v>
      </c>
      <c r="D142" s="136" t="s">
        <v>195</v>
      </c>
      <c r="E142" s="137" t="s">
        <v>3595</v>
      </c>
      <c r="F142" s="138" t="s">
        <v>3596</v>
      </c>
      <c r="G142" s="139" t="s">
        <v>3064</v>
      </c>
      <c r="H142" s="140">
        <v>8</v>
      </c>
      <c r="I142" s="141"/>
      <c r="J142" s="142">
        <f>ROUND(I142*H142,2)</f>
        <v>0</v>
      </c>
      <c r="K142" s="138" t="s">
        <v>199</v>
      </c>
      <c r="L142" s="32"/>
      <c r="M142" s="143" t="s">
        <v>1</v>
      </c>
      <c r="N142" s="144" t="s">
        <v>41</v>
      </c>
      <c r="P142" s="145">
        <f>O142*H142</f>
        <v>0</v>
      </c>
      <c r="Q142" s="145">
        <v>0</v>
      </c>
      <c r="R142" s="145">
        <f>Q142*H142</f>
        <v>0</v>
      </c>
      <c r="S142" s="145">
        <v>0</v>
      </c>
      <c r="T142" s="146">
        <f>S142*H142</f>
        <v>0</v>
      </c>
      <c r="AR142" s="147" t="s">
        <v>3597</v>
      </c>
      <c r="AT142" s="147" t="s">
        <v>195</v>
      </c>
      <c r="AU142" s="147" t="s">
        <v>85</v>
      </c>
      <c r="AY142" s="17" t="s">
        <v>191</v>
      </c>
      <c r="BE142" s="148">
        <f>IF(N142="základní",J142,0)</f>
        <v>0</v>
      </c>
      <c r="BF142" s="148">
        <f>IF(N142="snížená",J142,0)</f>
        <v>0</v>
      </c>
      <c r="BG142" s="148">
        <f>IF(N142="zákl. přenesená",J142,0)</f>
        <v>0</v>
      </c>
      <c r="BH142" s="148">
        <f>IF(N142="sníž. přenesená",J142,0)</f>
        <v>0</v>
      </c>
      <c r="BI142" s="148">
        <f>IF(N142="nulová",J142,0)</f>
        <v>0</v>
      </c>
      <c r="BJ142" s="17" t="s">
        <v>83</v>
      </c>
      <c r="BK142" s="148">
        <f>ROUND(I142*H142,2)</f>
        <v>0</v>
      </c>
      <c r="BL142" s="17" t="s">
        <v>3597</v>
      </c>
      <c r="BM142" s="147" t="s">
        <v>3598</v>
      </c>
    </row>
    <row r="143" spans="2:65" s="1" customFormat="1">
      <c r="B143" s="32"/>
      <c r="D143" s="149" t="s">
        <v>203</v>
      </c>
      <c r="F143" s="150" t="s">
        <v>3599</v>
      </c>
      <c r="I143" s="151"/>
      <c r="L143" s="32"/>
      <c r="M143" s="152"/>
      <c r="T143" s="56"/>
      <c r="AT143" s="17" t="s">
        <v>203</v>
      </c>
      <c r="AU143" s="17" t="s">
        <v>85</v>
      </c>
    </row>
    <row r="144" spans="2:65" s="13" customFormat="1">
      <c r="B144" s="160"/>
      <c r="D144" s="154" t="s">
        <v>205</v>
      </c>
      <c r="E144" s="161" t="s">
        <v>1</v>
      </c>
      <c r="F144" s="162" t="s">
        <v>3600</v>
      </c>
      <c r="H144" s="163">
        <v>8</v>
      </c>
      <c r="I144" s="164"/>
      <c r="L144" s="160"/>
      <c r="M144" s="165"/>
      <c r="T144" s="166"/>
      <c r="AT144" s="161" t="s">
        <v>205</v>
      </c>
      <c r="AU144" s="161" t="s">
        <v>85</v>
      </c>
      <c r="AV144" s="13" t="s">
        <v>85</v>
      </c>
      <c r="AW144" s="13" t="s">
        <v>34</v>
      </c>
      <c r="AX144" s="13" t="s">
        <v>76</v>
      </c>
      <c r="AY144" s="161" t="s">
        <v>191</v>
      </c>
    </row>
    <row r="145" spans="2:65" s="11" customFormat="1" ht="22.9" customHeight="1">
      <c r="B145" s="124"/>
      <c r="D145" s="125" t="s">
        <v>75</v>
      </c>
      <c r="E145" s="134" t="s">
        <v>3601</v>
      </c>
      <c r="F145" s="134" t="s">
        <v>3602</v>
      </c>
      <c r="I145" s="127"/>
      <c r="J145" s="135">
        <f>BK145</f>
        <v>0</v>
      </c>
      <c r="L145" s="124"/>
      <c r="M145" s="129"/>
      <c r="P145" s="130">
        <f>SUM(P146:P218)</f>
        <v>0</v>
      </c>
      <c r="R145" s="130">
        <f>SUM(R146:R218)</f>
        <v>0</v>
      </c>
      <c r="T145" s="131">
        <f>SUM(T146:T218)</f>
        <v>0</v>
      </c>
      <c r="AR145" s="125" t="s">
        <v>85</v>
      </c>
      <c r="AT145" s="132" t="s">
        <v>75</v>
      </c>
      <c r="AU145" s="132" t="s">
        <v>83</v>
      </c>
      <c r="AY145" s="125" t="s">
        <v>191</v>
      </c>
      <c r="BK145" s="133">
        <f>SUM(BK146:BK218)</f>
        <v>0</v>
      </c>
    </row>
    <row r="146" spans="2:65" s="1" customFormat="1" ht="26.45" customHeight="1">
      <c r="B146" s="32"/>
      <c r="C146" s="181" t="s">
        <v>236</v>
      </c>
      <c r="D146" s="181" t="s">
        <v>388</v>
      </c>
      <c r="E146" s="182" t="s">
        <v>3603</v>
      </c>
      <c r="F146" s="183" t="s">
        <v>3604</v>
      </c>
      <c r="G146" s="184" t="s">
        <v>1608</v>
      </c>
      <c r="H146" s="185">
        <v>1</v>
      </c>
      <c r="I146" s="186"/>
      <c r="J146" s="187">
        <f>ROUND(I146*H146,2)</f>
        <v>0</v>
      </c>
      <c r="K146" s="183" t="s">
        <v>1</v>
      </c>
      <c r="L146" s="188"/>
      <c r="M146" s="189" t="s">
        <v>1</v>
      </c>
      <c r="N146" s="190" t="s">
        <v>41</v>
      </c>
      <c r="P146" s="145">
        <f>O146*H146</f>
        <v>0</v>
      </c>
      <c r="Q146" s="145">
        <v>0</v>
      </c>
      <c r="R146" s="145">
        <f>Q146*H146</f>
        <v>0</v>
      </c>
      <c r="S146" s="145">
        <v>0</v>
      </c>
      <c r="T146" s="146">
        <f>S146*H146</f>
        <v>0</v>
      </c>
      <c r="AR146" s="147" t="s">
        <v>1132</v>
      </c>
      <c r="AT146" s="147" t="s">
        <v>388</v>
      </c>
      <c r="AU146" s="147" t="s">
        <v>85</v>
      </c>
      <c r="AY146" s="17" t="s">
        <v>191</v>
      </c>
      <c r="BE146" s="148">
        <f>IF(N146="základní",J146,0)</f>
        <v>0</v>
      </c>
      <c r="BF146" s="148">
        <f>IF(N146="snížená",J146,0)</f>
        <v>0</v>
      </c>
      <c r="BG146" s="148">
        <f>IF(N146="zákl. přenesená",J146,0)</f>
        <v>0</v>
      </c>
      <c r="BH146" s="148">
        <f>IF(N146="sníž. přenesená",J146,0)</f>
        <v>0</v>
      </c>
      <c r="BI146" s="148">
        <f>IF(N146="nulová",J146,0)</f>
        <v>0</v>
      </c>
      <c r="BJ146" s="17" t="s">
        <v>83</v>
      </c>
      <c r="BK146" s="148">
        <f>ROUND(I146*H146,2)</f>
        <v>0</v>
      </c>
      <c r="BL146" s="17" t="s">
        <v>1132</v>
      </c>
      <c r="BM146" s="147" t="s">
        <v>3605</v>
      </c>
    </row>
    <row r="147" spans="2:65" s="13" customFormat="1">
      <c r="B147" s="160"/>
      <c r="D147" s="154" t="s">
        <v>205</v>
      </c>
      <c r="E147" s="161" t="s">
        <v>1</v>
      </c>
      <c r="F147" s="162" t="s">
        <v>3606</v>
      </c>
      <c r="H147" s="163">
        <v>1</v>
      </c>
      <c r="I147" s="164"/>
      <c r="L147" s="160"/>
      <c r="M147" s="165"/>
      <c r="T147" s="166"/>
      <c r="AT147" s="161" t="s">
        <v>205</v>
      </c>
      <c r="AU147" s="161" t="s">
        <v>85</v>
      </c>
      <c r="AV147" s="13" t="s">
        <v>85</v>
      </c>
      <c r="AW147" s="13" t="s">
        <v>34</v>
      </c>
      <c r="AX147" s="13" t="s">
        <v>76</v>
      </c>
      <c r="AY147" s="161" t="s">
        <v>191</v>
      </c>
    </row>
    <row r="148" spans="2:65" s="1" customFormat="1" ht="16.5" customHeight="1">
      <c r="B148" s="32"/>
      <c r="C148" s="181" t="s">
        <v>245</v>
      </c>
      <c r="D148" s="181" t="s">
        <v>388</v>
      </c>
      <c r="E148" s="182" t="s">
        <v>3607</v>
      </c>
      <c r="F148" s="183" t="s">
        <v>3608</v>
      </c>
      <c r="G148" s="184" t="s">
        <v>3609</v>
      </c>
      <c r="H148" s="185">
        <v>1</v>
      </c>
      <c r="I148" s="186"/>
      <c r="J148" s="187">
        <f>ROUND(I148*H148,2)</f>
        <v>0</v>
      </c>
      <c r="K148" s="183" t="s">
        <v>1</v>
      </c>
      <c r="L148" s="188"/>
      <c r="M148" s="189" t="s">
        <v>1</v>
      </c>
      <c r="N148" s="190" t="s">
        <v>41</v>
      </c>
      <c r="P148" s="145">
        <f>O148*H148</f>
        <v>0</v>
      </c>
      <c r="Q148" s="145">
        <v>0</v>
      </c>
      <c r="R148" s="145">
        <f>Q148*H148</f>
        <v>0</v>
      </c>
      <c r="S148" s="145">
        <v>0</v>
      </c>
      <c r="T148" s="146">
        <f>S148*H148</f>
        <v>0</v>
      </c>
      <c r="AR148" s="147" t="s">
        <v>1132</v>
      </c>
      <c r="AT148" s="147" t="s">
        <v>388</v>
      </c>
      <c r="AU148" s="147" t="s">
        <v>85</v>
      </c>
      <c r="AY148" s="17" t="s">
        <v>191</v>
      </c>
      <c r="BE148" s="148">
        <f>IF(N148="základní",J148,0)</f>
        <v>0</v>
      </c>
      <c r="BF148" s="148">
        <f>IF(N148="snížená",J148,0)</f>
        <v>0</v>
      </c>
      <c r="BG148" s="148">
        <f>IF(N148="zákl. přenesená",J148,0)</f>
        <v>0</v>
      </c>
      <c r="BH148" s="148">
        <f>IF(N148="sníž. přenesená",J148,0)</f>
        <v>0</v>
      </c>
      <c r="BI148" s="148">
        <f>IF(N148="nulová",J148,0)</f>
        <v>0</v>
      </c>
      <c r="BJ148" s="17" t="s">
        <v>83</v>
      </c>
      <c r="BK148" s="148">
        <f>ROUND(I148*H148,2)</f>
        <v>0</v>
      </c>
      <c r="BL148" s="17" t="s">
        <v>1132</v>
      </c>
      <c r="BM148" s="147" t="s">
        <v>3610</v>
      </c>
    </row>
    <row r="149" spans="2:65" s="1" customFormat="1" ht="26.45" customHeight="1">
      <c r="B149" s="32"/>
      <c r="C149" s="181" t="s">
        <v>253</v>
      </c>
      <c r="D149" s="181" t="s">
        <v>388</v>
      </c>
      <c r="E149" s="182" t="s">
        <v>3611</v>
      </c>
      <c r="F149" s="183" t="s">
        <v>3612</v>
      </c>
      <c r="G149" s="184" t="s">
        <v>1608</v>
      </c>
      <c r="H149" s="185">
        <v>1</v>
      </c>
      <c r="I149" s="186"/>
      <c r="J149" s="187">
        <f>ROUND(I149*H149,2)</f>
        <v>0</v>
      </c>
      <c r="K149" s="183" t="s">
        <v>1</v>
      </c>
      <c r="L149" s="188"/>
      <c r="M149" s="189" t="s">
        <v>1</v>
      </c>
      <c r="N149" s="190" t="s">
        <v>41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1132</v>
      </c>
      <c r="AT149" s="147" t="s">
        <v>388</v>
      </c>
      <c r="AU149" s="147" t="s">
        <v>85</v>
      </c>
      <c r="AY149" s="17" t="s">
        <v>191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83</v>
      </c>
      <c r="BK149" s="148">
        <f>ROUND(I149*H149,2)</f>
        <v>0</v>
      </c>
      <c r="BL149" s="17" t="s">
        <v>1132</v>
      </c>
      <c r="BM149" s="147" t="s">
        <v>3613</v>
      </c>
    </row>
    <row r="150" spans="2:65" s="13" customFormat="1">
      <c r="B150" s="160"/>
      <c r="D150" s="154" t="s">
        <v>205</v>
      </c>
      <c r="E150" s="161" t="s">
        <v>1</v>
      </c>
      <c r="F150" s="162" t="s">
        <v>3614</v>
      </c>
      <c r="H150" s="163">
        <v>1</v>
      </c>
      <c r="I150" s="164"/>
      <c r="L150" s="160"/>
      <c r="M150" s="165"/>
      <c r="T150" s="166"/>
      <c r="AT150" s="161" t="s">
        <v>205</v>
      </c>
      <c r="AU150" s="161" t="s">
        <v>85</v>
      </c>
      <c r="AV150" s="13" t="s">
        <v>85</v>
      </c>
      <c r="AW150" s="13" t="s">
        <v>34</v>
      </c>
      <c r="AX150" s="13" t="s">
        <v>76</v>
      </c>
      <c r="AY150" s="161" t="s">
        <v>191</v>
      </c>
    </row>
    <row r="151" spans="2:65" s="1" customFormat="1" ht="16.5" customHeight="1">
      <c r="B151" s="32"/>
      <c r="C151" s="181" t="s">
        <v>258</v>
      </c>
      <c r="D151" s="181" t="s">
        <v>388</v>
      </c>
      <c r="E151" s="182" t="s">
        <v>3615</v>
      </c>
      <c r="F151" s="183" t="s">
        <v>3616</v>
      </c>
      <c r="G151" s="184" t="s">
        <v>3609</v>
      </c>
      <c r="H151" s="185">
        <v>1</v>
      </c>
      <c r="I151" s="186"/>
      <c r="J151" s="187">
        <f>ROUND(I151*H151,2)</f>
        <v>0</v>
      </c>
      <c r="K151" s="183" t="s">
        <v>1</v>
      </c>
      <c r="L151" s="188"/>
      <c r="M151" s="189" t="s">
        <v>1</v>
      </c>
      <c r="N151" s="190" t="s">
        <v>41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1132</v>
      </c>
      <c r="AT151" s="147" t="s">
        <v>388</v>
      </c>
      <c r="AU151" s="147" t="s">
        <v>85</v>
      </c>
      <c r="AY151" s="17" t="s">
        <v>191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83</v>
      </c>
      <c r="BK151" s="148">
        <f>ROUND(I151*H151,2)</f>
        <v>0</v>
      </c>
      <c r="BL151" s="17" t="s">
        <v>1132</v>
      </c>
      <c r="BM151" s="147" t="s">
        <v>3617</v>
      </c>
    </row>
    <row r="152" spans="2:65" s="1" customFormat="1" ht="16.5" customHeight="1">
      <c r="B152" s="32"/>
      <c r="C152" s="181" t="s">
        <v>268</v>
      </c>
      <c r="D152" s="181" t="s">
        <v>388</v>
      </c>
      <c r="E152" s="182" t="s">
        <v>3618</v>
      </c>
      <c r="F152" s="183" t="s">
        <v>3619</v>
      </c>
      <c r="G152" s="184" t="s">
        <v>3609</v>
      </c>
      <c r="H152" s="185">
        <v>1</v>
      </c>
      <c r="I152" s="186"/>
      <c r="J152" s="187">
        <f>ROUND(I152*H152,2)</f>
        <v>0</v>
      </c>
      <c r="K152" s="183" t="s">
        <v>1</v>
      </c>
      <c r="L152" s="188"/>
      <c r="M152" s="189" t="s">
        <v>1</v>
      </c>
      <c r="N152" s="190" t="s">
        <v>41</v>
      </c>
      <c r="P152" s="145">
        <f>O152*H152</f>
        <v>0</v>
      </c>
      <c r="Q152" s="145">
        <v>0</v>
      </c>
      <c r="R152" s="145">
        <f>Q152*H152</f>
        <v>0</v>
      </c>
      <c r="S152" s="145">
        <v>0</v>
      </c>
      <c r="T152" s="146">
        <f>S152*H152</f>
        <v>0</v>
      </c>
      <c r="AR152" s="147" t="s">
        <v>1132</v>
      </c>
      <c r="AT152" s="147" t="s">
        <v>388</v>
      </c>
      <c r="AU152" s="147" t="s">
        <v>85</v>
      </c>
      <c r="AY152" s="17" t="s">
        <v>191</v>
      </c>
      <c r="BE152" s="148">
        <f>IF(N152="základní",J152,0)</f>
        <v>0</v>
      </c>
      <c r="BF152" s="148">
        <f>IF(N152="snížená",J152,0)</f>
        <v>0</v>
      </c>
      <c r="BG152" s="148">
        <f>IF(N152="zákl. přenesená",J152,0)</f>
        <v>0</v>
      </c>
      <c r="BH152" s="148">
        <f>IF(N152="sníž. přenesená",J152,0)</f>
        <v>0</v>
      </c>
      <c r="BI152" s="148">
        <f>IF(N152="nulová",J152,0)</f>
        <v>0</v>
      </c>
      <c r="BJ152" s="17" t="s">
        <v>83</v>
      </c>
      <c r="BK152" s="148">
        <f>ROUND(I152*H152,2)</f>
        <v>0</v>
      </c>
      <c r="BL152" s="17" t="s">
        <v>1132</v>
      </c>
      <c r="BM152" s="147" t="s">
        <v>3620</v>
      </c>
    </row>
    <row r="153" spans="2:65" s="13" customFormat="1">
      <c r="B153" s="160"/>
      <c r="D153" s="154" t="s">
        <v>205</v>
      </c>
      <c r="E153" s="161" t="s">
        <v>1</v>
      </c>
      <c r="F153" s="162" t="s">
        <v>83</v>
      </c>
      <c r="H153" s="163">
        <v>1</v>
      </c>
      <c r="I153" s="164"/>
      <c r="L153" s="160"/>
      <c r="M153" s="165"/>
      <c r="T153" s="166"/>
      <c r="AT153" s="161" t="s">
        <v>205</v>
      </c>
      <c r="AU153" s="161" t="s">
        <v>85</v>
      </c>
      <c r="AV153" s="13" t="s">
        <v>85</v>
      </c>
      <c r="AW153" s="13" t="s">
        <v>34</v>
      </c>
      <c r="AX153" s="13" t="s">
        <v>76</v>
      </c>
      <c r="AY153" s="161" t="s">
        <v>191</v>
      </c>
    </row>
    <row r="154" spans="2:65" s="1" customFormat="1" ht="26.45" customHeight="1">
      <c r="B154" s="32"/>
      <c r="C154" s="181" t="s">
        <v>276</v>
      </c>
      <c r="D154" s="181" t="s">
        <v>388</v>
      </c>
      <c r="E154" s="182" t="s">
        <v>3621</v>
      </c>
      <c r="F154" s="183" t="s">
        <v>3622</v>
      </c>
      <c r="G154" s="184" t="s">
        <v>3609</v>
      </c>
      <c r="H154" s="185">
        <v>1</v>
      </c>
      <c r="I154" s="186"/>
      <c r="J154" s="187">
        <f>ROUND(I154*H154,2)</f>
        <v>0</v>
      </c>
      <c r="K154" s="183" t="s">
        <v>1</v>
      </c>
      <c r="L154" s="188"/>
      <c r="M154" s="189" t="s">
        <v>1</v>
      </c>
      <c r="N154" s="190" t="s">
        <v>41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1132</v>
      </c>
      <c r="AT154" s="147" t="s">
        <v>388</v>
      </c>
      <c r="AU154" s="147" t="s">
        <v>85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1132</v>
      </c>
      <c r="BM154" s="147" t="s">
        <v>3623</v>
      </c>
    </row>
    <row r="155" spans="2:65" s="13" customFormat="1">
      <c r="B155" s="160"/>
      <c r="D155" s="154" t="s">
        <v>205</v>
      </c>
      <c r="E155" s="161" t="s">
        <v>1</v>
      </c>
      <c r="F155" s="162" t="s">
        <v>83</v>
      </c>
      <c r="H155" s="163">
        <v>1</v>
      </c>
      <c r="I155" s="164"/>
      <c r="L155" s="160"/>
      <c r="M155" s="165"/>
      <c r="T155" s="166"/>
      <c r="AT155" s="161" t="s">
        <v>205</v>
      </c>
      <c r="AU155" s="161" t="s">
        <v>85</v>
      </c>
      <c r="AV155" s="13" t="s">
        <v>85</v>
      </c>
      <c r="AW155" s="13" t="s">
        <v>34</v>
      </c>
      <c r="AX155" s="13" t="s">
        <v>76</v>
      </c>
      <c r="AY155" s="161" t="s">
        <v>191</v>
      </c>
    </row>
    <row r="156" spans="2:65" s="1" customFormat="1" ht="16.5" customHeight="1">
      <c r="B156" s="32"/>
      <c r="C156" s="181" t="s">
        <v>8</v>
      </c>
      <c r="D156" s="181" t="s">
        <v>388</v>
      </c>
      <c r="E156" s="182" t="s">
        <v>3624</v>
      </c>
      <c r="F156" s="183" t="s">
        <v>3625</v>
      </c>
      <c r="G156" s="184" t="s">
        <v>1608</v>
      </c>
      <c r="H156" s="185">
        <v>2</v>
      </c>
      <c r="I156" s="186"/>
      <c r="J156" s="187">
        <f>ROUND(I156*H156,2)</f>
        <v>0</v>
      </c>
      <c r="K156" s="183" t="s">
        <v>1</v>
      </c>
      <c r="L156" s="188"/>
      <c r="M156" s="189" t="s">
        <v>1</v>
      </c>
      <c r="N156" s="190" t="s">
        <v>41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1132</v>
      </c>
      <c r="AT156" s="147" t="s">
        <v>388</v>
      </c>
      <c r="AU156" s="147" t="s">
        <v>85</v>
      </c>
      <c r="AY156" s="17" t="s">
        <v>191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83</v>
      </c>
      <c r="BK156" s="148">
        <f>ROUND(I156*H156,2)</f>
        <v>0</v>
      </c>
      <c r="BL156" s="17" t="s">
        <v>1132</v>
      </c>
      <c r="BM156" s="147" t="s">
        <v>3626</v>
      </c>
    </row>
    <row r="157" spans="2:65" s="13" customFormat="1">
      <c r="B157" s="160"/>
      <c r="D157" s="154" t="s">
        <v>205</v>
      </c>
      <c r="E157" s="161" t="s">
        <v>1</v>
      </c>
      <c r="F157" s="162" t="s">
        <v>3627</v>
      </c>
      <c r="H157" s="163">
        <v>2</v>
      </c>
      <c r="I157" s="164"/>
      <c r="L157" s="160"/>
      <c r="M157" s="165"/>
      <c r="T157" s="166"/>
      <c r="AT157" s="161" t="s">
        <v>205</v>
      </c>
      <c r="AU157" s="161" t="s">
        <v>85</v>
      </c>
      <c r="AV157" s="13" t="s">
        <v>85</v>
      </c>
      <c r="AW157" s="13" t="s">
        <v>34</v>
      </c>
      <c r="AX157" s="13" t="s">
        <v>76</v>
      </c>
      <c r="AY157" s="161" t="s">
        <v>191</v>
      </c>
    </row>
    <row r="158" spans="2:65" s="1" customFormat="1" ht="48" customHeight="1">
      <c r="B158" s="32"/>
      <c r="C158" s="181" t="s">
        <v>193</v>
      </c>
      <c r="D158" s="181" t="s">
        <v>388</v>
      </c>
      <c r="E158" s="182" t="s">
        <v>3628</v>
      </c>
      <c r="F158" s="183" t="s">
        <v>3629</v>
      </c>
      <c r="G158" s="184" t="s">
        <v>1608</v>
      </c>
      <c r="H158" s="185">
        <v>2</v>
      </c>
      <c r="I158" s="186"/>
      <c r="J158" s="187">
        <f>ROUND(I158*H158,2)</f>
        <v>0</v>
      </c>
      <c r="K158" s="183" t="s">
        <v>1</v>
      </c>
      <c r="L158" s="188"/>
      <c r="M158" s="189" t="s">
        <v>1</v>
      </c>
      <c r="N158" s="190" t="s">
        <v>41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1132</v>
      </c>
      <c r="AT158" s="147" t="s">
        <v>388</v>
      </c>
      <c r="AU158" s="147" t="s">
        <v>85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1132</v>
      </c>
      <c r="BM158" s="147" t="s">
        <v>3630</v>
      </c>
    </row>
    <row r="159" spans="2:65" s="13" customFormat="1">
      <c r="B159" s="160"/>
      <c r="D159" s="154" t="s">
        <v>205</v>
      </c>
      <c r="E159" s="161" t="s">
        <v>1</v>
      </c>
      <c r="F159" s="162" t="s">
        <v>3627</v>
      </c>
      <c r="H159" s="163">
        <v>2</v>
      </c>
      <c r="I159" s="164"/>
      <c r="L159" s="160"/>
      <c r="M159" s="165"/>
      <c r="T159" s="166"/>
      <c r="AT159" s="161" t="s">
        <v>205</v>
      </c>
      <c r="AU159" s="161" t="s">
        <v>85</v>
      </c>
      <c r="AV159" s="13" t="s">
        <v>85</v>
      </c>
      <c r="AW159" s="13" t="s">
        <v>34</v>
      </c>
      <c r="AX159" s="13" t="s">
        <v>76</v>
      </c>
      <c r="AY159" s="161" t="s">
        <v>191</v>
      </c>
    </row>
    <row r="160" spans="2:65" s="1" customFormat="1" ht="16.5" customHeight="1">
      <c r="B160" s="32"/>
      <c r="C160" s="181" t="s">
        <v>294</v>
      </c>
      <c r="D160" s="181" t="s">
        <v>388</v>
      </c>
      <c r="E160" s="182" t="s">
        <v>3631</v>
      </c>
      <c r="F160" s="183" t="s">
        <v>3632</v>
      </c>
      <c r="G160" s="184" t="s">
        <v>1608</v>
      </c>
      <c r="H160" s="185">
        <v>9</v>
      </c>
      <c r="I160" s="186"/>
      <c r="J160" s="187">
        <f>ROUND(I160*H160,2)</f>
        <v>0</v>
      </c>
      <c r="K160" s="183" t="s">
        <v>1</v>
      </c>
      <c r="L160" s="188"/>
      <c r="M160" s="189" t="s">
        <v>1</v>
      </c>
      <c r="N160" s="190" t="s">
        <v>41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1132</v>
      </c>
      <c r="AT160" s="147" t="s">
        <v>388</v>
      </c>
      <c r="AU160" s="147" t="s">
        <v>85</v>
      </c>
      <c r="AY160" s="17" t="s">
        <v>191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83</v>
      </c>
      <c r="BK160" s="148">
        <f>ROUND(I160*H160,2)</f>
        <v>0</v>
      </c>
      <c r="BL160" s="17" t="s">
        <v>1132</v>
      </c>
      <c r="BM160" s="147" t="s">
        <v>3633</v>
      </c>
    </row>
    <row r="161" spans="2:65" s="13" customFormat="1">
      <c r="B161" s="160"/>
      <c r="D161" s="154" t="s">
        <v>205</v>
      </c>
      <c r="E161" s="161" t="s">
        <v>1</v>
      </c>
      <c r="F161" s="162" t="s">
        <v>3634</v>
      </c>
      <c r="H161" s="163">
        <v>4</v>
      </c>
      <c r="I161" s="164"/>
      <c r="L161" s="160"/>
      <c r="M161" s="165"/>
      <c r="T161" s="166"/>
      <c r="AT161" s="161" t="s">
        <v>205</v>
      </c>
      <c r="AU161" s="161" t="s">
        <v>85</v>
      </c>
      <c r="AV161" s="13" t="s">
        <v>85</v>
      </c>
      <c r="AW161" s="13" t="s">
        <v>34</v>
      </c>
      <c r="AX161" s="13" t="s">
        <v>76</v>
      </c>
      <c r="AY161" s="161" t="s">
        <v>191</v>
      </c>
    </row>
    <row r="162" spans="2:65" s="13" customFormat="1">
      <c r="B162" s="160"/>
      <c r="D162" s="154" t="s">
        <v>205</v>
      </c>
      <c r="E162" s="161" t="s">
        <v>1</v>
      </c>
      <c r="F162" s="162" t="s">
        <v>3635</v>
      </c>
      <c r="H162" s="163">
        <v>5</v>
      </c>
      <c r="I162" s="164"/>
      <c r="L162" s="160"/>
      <c r="M162" s="165"/>
      <c r="T162" s="166"/>
      <c r="AT162" s="161" t="s">
        <v>205</v>
      </c>
      <c r="AU162" s="161" t="s">
        <v>85</v>
      </c>
      <c r="AV162" s="13" t="s">
        <v>85</v>
      </c>
      <c r="AW162" s="13" t="s">
        <v>34</v>
      </c>
      <c r="AX162" s="13" t="s">
        <v>76</v>
      </c>
      <c r="AY162" s="161" t="s">
        <v>191</v>
      </c>
    </row>
    <row r="163" spans="2:65" s="1" customFormat="1" ht="26.45" customHeight="1">
      <c r="B163" s="32"/>
      <c r="C163" s="181" t="s">
        <v>302</v>
      </c>
      <c r="D163" s="181" t="s">
        <v>388</v>
      </c>
      <c r="E163" s="182" t="s">
        <v>3636</v>
      </c>
      <c r="F163" s="183" t="s">
        <v>3637</v>
      </c>
      <c r="G163" s="184" t="s">
        <v>1608</v>
      </c>
      <c r="H163" s="185">
        <v>2</v>
      </c>
      <c r="I163" s="186"/>
      <c r="J163" s="187">
        <f>ROUND(I163*H163,2)</f>
        <v>0</v>
      </c>
      <c r="K163" s="183" t="s">
        <v>1</v>
      </c>
      <c r="L163" s="188"/>
      <c r="M163" s="189" t="s">
        <v>1</v>
      </c>
      <c r="N163" s="190" t="s">
        <v>41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1132</v>
      </c>
      <c r="AT163" s="147" t="s">
        <v>388</v>
      </c>
      <c r="AU163" s="147" t="s">
        <v>85</v>
      </c>
      <c r="AY163" s="17" t="s">
        <v>191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83</v>
      </c>
      <c r="BK163" s="148">
        <f>ROUND(I163*H163,2)</f>
        <v>0</v>
      </c>
      <c r="BL163" s="17" t="s">
        <v>1132</v>
      </c>
      <c r="BM163" s="147" t="s">
        <v>3638</v>
      </c>
    </row>
    <row r="164" spans="2:65" s="13" customFormat="1">
      <c r="B164" s="160"/>
      <c r="D164" s="154" t="s">
        <v>205</v>
      </c>
      <c r="E164" s="161" t="s">
        <v>1</v>
      </c>
      <c r="F164" s="162" t="s">
        <v>3627</v>
      </c>
      <c r="H164" s="163">
        <v>2</v>
      </c>
      <c r="I164" s="164"/>
      <c r="L164" s="160"/>
      <c r="M164" s="165"/>
      <c r="T164" s="166"/>
      <c r="AT164" s="161" t="s">
        <v>205</v>
      </c>
      <c r="AU164" s="161" t="s">
        <v>85</v>
      </c>
      <c r="AV164" s="13" t="s">
        <v>85</v>
      </c>
      <c r="AW164" s="13" t="s">
        <v>34</v>
      </c>
      <c r="AX164" s="13" t="s">
        <v>76</v>
      </c>
      <c r="AY164" s="161" t="s">
        <v>191</v>
      </c>
    </row>
    <row r="165" spans="2:65" s="1" customFormat="1" ht="24" customHeight="1">
      <c r="B165" s="32"/>
      <c r="C165" s="181" t="s">
        <v>224</v>
      </c>
      <c r="D165" s="181" t="s">
        <v>388</v>
      </c>
      <c r="E165" s="182" t="s">
        <v>3639</v>
      </c>
      <c r="F165" s="183" t="s">
        <v>3640</v>
      </c>
      <c r="G165" s="184" t="s">
        <v>1608</v>
      </c>
      <c r="H165" s="185">
        <v>1</v>
      </c>
      <c r="I165" s="186"/>
      <c r="J165" s="187">
        <f>ROUND(I165*H165,2)</f>
        <v>0</v>
      </c>
      <c r="K165" s="183" t="s">
        <v>1</v>
      </c>
      <c r="L165" s="188"/>
      <c r="M165" s="189" t="s">
        <v>1</v>
      </c>
      <c r="N165" s="190" t="s">
        <v>41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1132</v>
      </c>
      <c r="AT165" s="147" t="s">
        <v>388</v>
      </c>
      <c r="AU165" s="147" t="s">
        <v>85</v>
      </c>
      <c r="AY165" s="17" t="s">
        <v>191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83</v>
      </c>
      <c r="BK165" s="148">
        <f>ROUND(I165*H165,2)</f>
        <v>0</v>
      </c>
      <c r="BL165" s="17" t="s">
        <v>1132</v>
      </c>
      <c r="BM165" s="147" t="s">
        <v>3641</v>
      </c>
    </row>
    <row r="166" spans="2:65" s="13" customFormat="1">
      <c r="B166" s="160"/>
      <c r="D166" s="154" t="s">
        <v>205</v>
      </c>
      <c r="E166" s="161" t="s">
        <v>1</v>
      </c>
      <c r="F166" s="162" t="s">
        <v>83</v>
      </c>
      <c r="H166" s="163">
        <v>1</v>
      </c>
      <c r="I166" s="164"/>
      <c r="L166" s="160"/>
      <c r="M166" s="165"/>
      <c r="T166" s="166"/>
      <c r="AT166" s="161" t="s">
        <v>205</v>
      </c>
      <c r="AU166" s="161" t="s">
        <v>85</v>
      </c>
      <c r="AV166" s="13" t="s">
        <v>85</v>
      </c>
      <c r="AW166" s="13" t="s">
        <v>34</v>
      </c>
      <c r="AX166" s="13" t="s">
        <v>76</v>
      </c>
      <c r="AY166" s="161" t="s">
        <v>191</v>
      </c>
    </row>
    <row r="167" spans="2:65" s="1" customFormat="1" ht="26.45" customHeight="1">
      <c r="B167" s="32"/>
      <c r="C167" s="136" t="s">
        <v>266</v>
      </c>
      <c r="D167" s="136" t="s">
        <v>195</v>
      </c>
      <c r="E167" s="137" t="s">
        <v>3642</v>
      </c>
      <c r="F167" s="138" t="s">
        <v>3643</v>
      </c>
      <c r="G167" s="139" t="s">
        <v>378</v>
      </c>
      <c r="H167" s="140">
        <v>1</v>
      </c>
      <c r="I167" s="141"/>
      <c r="J167" s="142">
        <f>ROUND(I167*H167,2)</f>
        <v>0</v>
      </c>
      <c r="K167" s="138" t="s">
        <v>199</v>
      </c>
      <c r="L167" s="32"/>
      <c r="M167" s="143" t="s">
        <v>1</v>
      </c>
      <c r="N167" s="144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224</v>
      </c>
      <c r="AT167" s="147" t="s">
        <v>195</v>
      </c>
      <c r="AU167" s="147" t="s">
        <v>85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224</v>
      </c>
      <c r="BM167" s="147" t="s">
        <v>3644</v>
      </c>
    </row>
    <row r="168" spans="2:65" s="1" customFormat="1">
      <c r="B168" s="32"/>
      <c r="D168" s="149" t="s">
        <v>203</v>
      </c>
      <c r="F168" s="150" t="s">
        <v>3645</v>
      </c>
      <c r="I168" s="151"/>
      <c r="L168" s="32"/>
      <c r="M168" s="152"/>
      <c r="T168" s="56"/>
      <c r="AT168" s="17" t="s">
        <v>203</v>
      </c>
      <c r="AU168" s="17" t="s">
        <v>85</v>
      </c>
    </row>
    <row r="169" spans="2:65" s="1" customFormat="1" ht="16.5" customHeight="1">
      <c r="B169" s="32"/>
      <c r="C169" s="181" t="s">
        <v>285</v>
      </c>
      <c r="D169" s="181" t="s">
        <v>388</v>
      </c>
      <c r="E169" s="182" t="s">
        <v>3646</v>
      </c>
      <c r="F169" s="183" t="s">
        <v>3647</v>
      </c>
      <c r="G169" s="184" t="s">
        <v>1608</v>
      </c>
      <c r="H169" s="185">
        <v>1</v>
      </c>
      <c r="I169" s="186"/>
      <c r="J169" s="187">
        <f>ROUND(I169*H169,2)</f>
        <v>0</v>
      </c>
      <c r="K169" s="183" t="s">
        <v>1</v>
      </c>
      <c r="L169" s="188"/>
      <c r="M169" s="189" t="s">
        <v>1</v>
      </c>
      <c r="N169" s="190" t="s">
        <v>41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1132</v>
      </c>
      <c r="AT169" s="147" t="s">
        <v>388</v>
      </c>
      <c r="AU169" s="147" t="s">
        <v>85</v>
      </c>
      <c r="AY169" s="17" t="s">
        <v>191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83</v>
      </c>
      <c r="BK169" s="148">
        <f>ROUND(I169*H169,2)</f>
        <v>0</v>
      </c>
      <c r="BL169" s="17" t="s">
        <v>1132</v>
      </c>
      <c r="BM169" s="147" t="s">
        <v>3648</v>
      </c>
    </row>
    <row r="170" spans="2:65" s="13" customFormat="1">
      <c r="B170" s="160"/>
      <c r="D170" s="154" t="s">
        <v>205</v>
      </c>
      <c r="E170" s="161" t="s">
        <v>1</v>
      </c>
      <c r="F170" s="162" t="s">
        <v>83</v>
      </c>
      <c r="H170" s="163">
        <v>1</v>
      </c>
      <c r="I170" s="164"/>
      <c r="L170" s="160"/>
      <c r="M170" s="165"/>
      <c r="T170" s="166"/>
      <c r="AT170" s="161" t="s">
        <v>205</v>
      </c>
      <c r="AU170" s="161" t="s">
        <v>85</v>
      </c>
      <c r="AV170" s="13" t="s">
        <v>85</v>
      </c>
      <c r="AW170" s="13" t="s">
        <v>34</v>
      </c>
      <c r="AX170" s="13" t="s">
        <v>76</v>
      </c>
      <c r="AY170" s="161" t="s">
        <v>191</v>
      </c>
    </row>
    <row r="171" spans="2:65" s="1" customFormat="1" ht="26.45" customHeight="1">
      <c r="B171" s="32"/>
      <c r="C171" s="136" t="s">
        <v>329</v>
      </c>
      <c r="D171" s="136" t="s">
        <v>195</v>
      </c>
      <c r="E171" s="137" t="s">
        <v>3649</v>
      </c>
      <c r="F171" s="138" t="s">
        <v>3650</v>
      </c>
      <c r="G171" s="139" t="s">
        <v>378</v>
      </c>
      <c r="H171" s="140">
        <v>1</v>
      </c>
      <c r="I171" s="141"/>
      <c r="J171" s="142">
        <f>ROUND(I171*H171,2)</f>
        <v>0</v>
      </c>
      <c r="K171" s="138" t="s">
        <v>199</v>
      </c>
      <c r="L171" s="32"/>
      <c r="M171" s="143" t="s">
        <v>1</v>
      </c>
      <c r="N171" s="144" t="s">
        <v>41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224</v>
      </c>
      <c r="AT171" s="147" t="s">
        <v>195</v>
      </c>
      <c r="AU171" s="147" t="s">
        <v>85</v>
      </c>
      <c r="AY171" s="17" t="s">
        <v>191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83</v>
      </c>
      <c r="BK171" s="148">
        <f>ROUND(I171*H171,2)</f>
        <v>0</v>
      </c>
      <c r="BL171" s="17" t="s">
        <v>224</v>
      </c>
      <c r="BM171" s="147" t="s">
        <v>3651</v>
      </c>
    </row>
    <row r="172" spans="2:65" s="1" customFormat="1">
      <c r="B172" s="32"/>
      <c r="D172" s="149" t="s">
        <v>203</v>
      </c>
      <c r="F172" s="150" t="s">
        <v>3652</v>
      </c>
      <c r="I172" s="151"/>
      <c r="L172" s="32"/>
      <c r="M172" s="152"/>
      <c r="T172" s="56"/>
      <c r="AT172" s="17" t="s">
        <v>203</v>
      </c>
      <c r="AU172" s="17" t="s">
        <v>85</v>
      </c>
    </row>
    <row r="173" spans="2:65" s="1" customFormat="1" ht="26.45" customHeight="1">
      <c r="B173" s="32"/>
      <c r="C173" s="181" t="s">
        <v>336</v>
      </c>
      <c r="D173" s="181" t="s">
        <v>388</v>
      </c>
      <c r="E173" s="182" t="s">
        <v>3653</v>
      </c>
      <c r="F173" s="183" t="s">
        <v>3654</v>
      </c>
      <c r="G173" s="184" t="s">
        <v>1608</v>
      </c>
      <c r="H173" s="185">
        <v>1</v>
      </c>
      <c r="I173" s="186"/>
      <c r="J173" s="187">
        <f>ROUND(I173*H173,2)</f>
        <v>0</v>
      </c>
      <c r="K173" s="183" t="s">
        <v>1</v>
      </c>
      <c r="L173" s="188"/>
      <c r="M173" s="189" t="s">
        <v>1</v>
      </c>
      <c r="N173" s="190" t="s">
        <v>41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1132</v>
      </c>
      <c r="AT173" s="147" t="s">
        <v>388</v>
      </c>
      <c r="AU173" s="147" t="s">
        <v>85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1132</v>
      </c>
      <c r="BM173" s="147" t="s">
        <v>3655</v>
      </c>
    </row>
    <row r="174" spans="2:65" s="13" customFormat="1">
      <c r="B174" s="160"/>
      <c r="D174" s="154" t="s">
        <v>205</v>
      </c>
      <c r="E174" s="161" t="s">
        <v>1</v>
      </c>
      <c r="F174" s="162" t="s">
        <v>83</v>
      </c>
      <c r="H174" s="163">
        <v>1</v>
      </c>
      <c r="I174" s="164"/>
      <c r="L174" s="160"/>
      <c r="M174" s="165"/>
      <c r="T174" s="166"/>
      <c r="AT174" s="161" t="s">
        <v>205</v>
      </c>
      <c r="AU174" s="161" t="s">
        <v>85</v>
      </c>
      <c r="AV174" s="13" t="s">
        <v>85</v>
      </c>
      <c r="AW174" s="13" t="s">
        <v>34</v>
      </c>
      <c r="AX174" s="13" t="s">
        <v>76</v>
      </c>
      <c r="AY174" s="161" t="s">
        <v>191</v>
      </c>
    </row>
    <row r="175" spans="2:65" s="1" customFormat="1" ht="26.45" customHeight="1">
      <c r="B175" s="32"/>
      <c r="C175" s="181" t="s">
        <v>7</v>
      </c>
      <c r="D175" s="181" t="s">
        <v>388</v>
      </c>
      <c r="E175" s="182" t="s">
        <v>3656</v>
      </c>
      <c r="F175" s="183" t="s">
        <v>3657</v>
      </c>
      <c r="G175" s="184" t="s">
        <v>1608</v>
      </c>
      <c r="H175" s="185">
        <v>1</v>
      </c>
      <c r="I175" s="186"/>
      <c r="J175" s="187">
        <f>ROUND(I175*H175,2)</f>
        <v>0</v>
      </c>
      <c r="K175" s="183" t="s">
        <v>1</v>
      </c>
      <c r="L175" s="188"/>
      <c r="M175" s="189" t="s">
        <v>1</v>
      </c>
      <c r="N175" s="190" t="s">
        <v>41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1132</v>
      </c>
      <c r="AT175" s="147" t="s">
        <v>388</v>
      </c>
      <c r="AU175" s="147" t="s">
        <v>85</v>
      </c>
      <c r="AY175" s="17" t="s">
        <v>191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83</v>
      </c>
      <c r="BK175" s="148">
        <f>ROUND(I175*H175,2)</f>
        <v>0</v>
      </c>
      <c r="BL175" s="17" t="s">
        <v>1132</v>
      </c>
      <c r="BM175" s="147" t="s">
        <v>3658</v>
      </c>
    </row>
    <row r="176" spans="2:65" s="13" customFormat="1">
      <c r="B176" s="160"/>
      <c r="D176" s="154" t="s">
        <v>205</v>
      </c>
      <c r="E176" s="161" t="s">
        <v>1</v>
      </c>
      <c r="F176" s="162" t="s">
        <v>83</v>
      </c>
      <c r="H176" s="163">
        <v>1</v>
      </c>
      <c r="I176" s="164"/>
      <c r="L176" s="160"/>
      <c r="M176" s="165"/>
      <c r="T176" s="166"/>
      <c r="AT176" s="161" t="s">
        <v>205</v>
      </c>
      <c r="AU176" s="161" t="s">
        <v>85</v>
      </c>
      <c r="AV176" s="13" t="s">
        <v>85</v>
      </c>
      <c r="AW176" s="13" t="s">
        <v>34</v>
      </c>
      <c r="AX176" s="13" t="s">
        <v>76</v>
      </c>
      <c r="AY176" s="161" t="s">
        <v>191</v>
      </c>
    </row>
    <row r="177" spans="2:65" s="1" customFormat="1" ht="26.45" customHeight="1">
      <c r="B177" s="32"/>
      <c r="C177" s="136" t="s">
        <v>350</v>
      </c>
      <c r="D177" s="136" t="s">
        <v>195</v>
      </c>
      <c r="E177" s="137" t="s">
        <v>3659</v>
      </c>
      <c r="F177" s="138" t="s">
        <v>3660</v>
      </c>
      <c r="G177" s="139" t="s">
        <v>378</v>
      </c>
      <c r="H177" s="140">
        <v>2</v>
      </c>
      <c r="I177" s="141"/>
      <c r="J177" s="142">
        <f>ROUND(I177*H177,2)</f>
        <v>0</v>
      </c>
      <c r="K177" s="138" t="s">
        <v>199</v>
      </c>
      <c r="L177" s="32"/>
      <c r="M177" s="143" t="s">
        <v>1</v>
      </c>
      <c r="N177" s="144" t="s">
        <v>41</v>
      </c>
      <c r="P177" s="145">
        <f>O177*H177</f>
        <v>0</v>
      </c>
      <c r="Q177" s="145">
        <v>0</v>
      </c>
      <c r="R177" s="145">
        <f>Q177*H177</f>
        <v>0</v>
      </c>
      <c r="S177" s="145">
        <v>0</v>
      </c>
      <c r="T177" s="146">
        <f>S177*H177</f>
        <v>0</v>
      </c>
      <c r="AR177" s="147" t="s">
        <v>224</v>
      </c>
      <c r="AT177" s="147" t="s">
        <v>195</v>
      </c>
      <c r="AU177" s="147" t="s">
        <v>85</v>
      </c>
      <c r="AY177" s="17" t="s">
        <v>191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83</v>
      </c>
      <c r="BK177" s="148">
        <f>ROUND(I177*H177,2)</f>
        <v>0</v>
      </c>
      <c r="BL177" s="17" t="s">
        <v>224</v>
      </c>
      <c r="BM177" s="147" t="s">
        <v>3661</v>
      </c>
    </row>
    <row r="178" spans="2:65" s="1" customFormat="1">
      <c r="B178" s="32"/>
      <c r="D178" s="149" t="s">
        <v>203</v>
      </c>
      <c r="F178" s="150" t="s">
        <v>3662</v>
      </c>
      <c r="I178" s="151"/>
      <c r="L178" s="32"/>
      <c r="M178" s="152"/>
      <c r="T178" s="56"/>
      <c r="AT178" s="17" t="s">
        <v>203</v>
      </c>
      <c r="AU178" s="17" t="s">
        <v>85</v>
      </c>
    </row>
    <row r="179" spans="2:65" s="1" customFormat="1" ht="55.15" customHeight="1">
      <c r="B179" s="32"/>
      <c r="C179" s="181" t="s">
        <v>356</v>
      </c>
      <c r="D179" s="181" t="s">
        <v>388</v>
      </c>
      <c r="E179" s="182" t="s">
        <v>3663</v>
      </c>
      <c r="F179" s="183" t="s">
        <v>3664</v>
      </c>
      <c r="G179" s="184" t="s">
        <v>2648</v>
      </c>
      <c r="H179" s="185">
        <v>1</v>
      </c>
      <c r="I179" s="186"/>
      <c r="J179" s="187">
        <f>ROUND(I179*H179,2)</f>
        <v>0</v>
      </c>
      <c r="K179" s="183" t="s">
        <v>1</v>
      </c>
      <c r="L179" s="188"/>
      <c r="M179" s="189" t="s">
        <v>1</v>
      </c>
      <c r="N179" s="190" t="s">
        <v>41</v>
      </c>
      <c r="P179" s="145">
        <f>O179*H179</f>
        <v>0</v>
      </c>
      <c r="Q179" s="145">
        <v>0</v>
      </c>
      <c r="R179" s="145">
        <f>Q179*H179</f>
        <v>0</v>
      </c>
      <c r="S179" s="145">
        <v>0</v>
      </c>
      <c r="T179" s="146">
        <f>S179*H179</f>
        <v>0</v>
      </c>
      <c r="AR179" s="147" t="s">
        <v>1132</v>
      </c>
      <c r="AT179" s="147" t="s">
        <v>388</v>
      </c>
      <c r="AU179" s="147" t="s">
        <v>85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1132</v>
      </c>
      <c r="BM179" s="147" t="s">
        <v>3665</v>
      </c>
    </row>
    <row r="180" spans="2:65" s="13" customFormat="1">
      <c r="B180" s="160"/>
      <c r="D180" s="154" t="s">
        <v>205</v>
      </c>
      <c r="E180" s="161" t="s">
        <v>1</v>
      </c>
      <c r="F180" s="162" t="s">
        <v>83</v>
      </c>
      <c r="H180" s="163">
        <v>1</v>
      </c>
      <c r="I180" s="164"/>
      <c r="L180" s="160"/>
      <c r="M180" s="165"/>
      <c r="T180" s="166"/>
      <c r="AT180" s="161" t="s">
        <v>205</v>
      </c>
      <c r="AU180" s="161" t="s">
        <v>85</v>
      </c>
      <c r="AV180" s="13" t="s">
        <v>85</v>
      </c>
      <c r="AW180" s="13" t="s">
        <v>34</v>
      </c>
      <c r="AX180" s="13" t="s">
        <v>76</v>
      </c>
      <c r="AY180" s="161" t="s">
        <v>191</v>
      </c>
    </row>
    <row r="181" spans="2:65" s="1" customFormat="1" ht="36" customHeight="1">
      <c r="B181" s="32"/>
      <c r="C181" s="136" t="s">
        <v>362</v>
      </c>
      <c r="D181" s="136" t="s">
        <v>195</v>
      </c>
      <c r="E181" s="137" t="s">
        <v>3666</v>
      </c>
      <c r="F181" s="138" t="s">
        <v>3667</v>
      </c>
      <c r="G181" s="139" t="s">
        <v>378</v>
      </c>
      <c r="H181" s="140">
        <v>1</v>
      </c>
      <c r="I181" s="141"/>
      <c r="J181" s="142">
        <f>ROUND(I181*H181,2)</f>
        <v>0</v>
      </c>
      <c r="K181" s="138" t="s">
        <v>199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224</v>
      </c>
      <c r="AT181" s="147" t="s">
        <v>195</v>
      </c>
      <c r="AU181" s="147" t="s">
        <v>85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224</v>
      </c>
      <c r="BM181" s="147" t="s">
        <v>3668</v>
      </c>
    </row>
    <row r="182" spans="2:65" s="1" customFormat="1">
      <c r="B182" s="32"/>
      <c r="D182" s="149" t="s">
        <v>203</v>
      </c>
      <c r="F182" s="150" t="s">
        <v>3669</v>
      </c>
      <c r="I182" s="151"/>
      <c r="L182" s="32"/>
      <c r="M182" s="152"/>
      <c r="T182" s="56"/>
      <c r="AT182" s="17" t="s">
        <v>203</v>
      </c>
      <c r="AU182" s="17" t="s">
        <v>85</v>
      </c>
    </row>
    <row r="183" spans="2:65" s="1" customFormat="1" ht="36" customHeight="1">
      <c r="B183" s="32"/>
      <c r="C183" s="181" t="s">
        <v>367</v>
      </c>
      <c r="D183" s="181" t="s">
        <v>388</v>
      </c>
      <c r="E183" s="182" t="s">
        <v>3670</v>
      </c>
      <c r="F183" s="183" t="s">
        <v>3671</v>
      </c>
      <c r="G183" s="184" t="s">
        <v>1608</v>
      </c>
      <c r="H183" s="185">
        <v>1</v>
      </c>
      <c r="I183" s="186"/>
      <c r="J183" s="187">
        <f>ROUND(I183*H183,2)</f>
        <v>0</v>
      </c>
      <c r="K183" s="183" t="s">
        <v>1</v>
      </c>
      <c r="L183" s="188"/>
      <c r="M183" s="189" t="s">
        <v>1</v>
      </c>
      <c r="N183" s="190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1132</v>
      </c>
      <c r="AT183" s="147" t="s">
        <v>388</v>
      </c>
      <c r="AU183" s="147" t="s">
        <v>85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1132</v>
      </c>
      <c r="BM183" s="147" t="s">
        <v>3672</v>
      </c>
    </row>
    <row r="184" spans="2:65" s="13" customFormat="1">
      <c r="B184" s="160"/>
      <c r="D184" s="154" t="s">
        <v>205</v>
      </c>
      <c r="E184" s="161" t="s">
        <v>1</v>
      </c>
      <c r="F184" s="162" t="s">
        <v>83</v>
      </c>
      <c r="H184" s="163">
        <v>1</v>
      </c>
      <c r="I184" s="164"/>
      <c r="L184" s="160"/>
      <c r="M184" s="165"/>
      <c r="T184" s="166"/>
      <c r="AT184" s="161" t="s">
        <v>205</v>
      </c>
      <c r="AU184" s="161" t="s">
        <v>85</v>
      </c>
      <c r="AV184" s="13" t="s">
        <v>85</v>
      </c>
      <c r="AW184" s="13" t="s">
        <v>34</v>
      </c>
      <c r="AX184" s="13" t="s">
        <v>76</v>
      </c>
      <c r="AY184" s="161" t="s">
        <v>191</v>
      </c>
    </row>
    <row r="185" spans="2:65" s="1" customFormat="1" ht="40.9" customHeight="1">
      <c r="B185" s="32"/>
      <c r="C185" s="181" t="s">
        <v>375</v>
      </c>
      <c r="D185" s="181" t="s">
        <v>388</v>
      </c>
      <c r="E185" s="182" t="s">
        <v>3673</v>
      </c>
      <c r="F185" s="183" t="s">
        <v>3674</v>
      </c>
      <c r="G185" s="184" t="s">
        <v>1608</v>
      </c>
      <c r="H185" s="185">
        <v>3</v>
      </c>
      <c r="I185" s="186"/>
      <c r="J185" s="187">
        <f>ROUND(I185*H185,2)</f>
        <v>0</v>
      </c>
      <c r="K185" s="183" t="s">
        <v>1</v>
      </c>
      <c r="L185" s="188"/>
      <c r="M185" s="189" t="s">
        <v>1</v>
      </c>
      <c r="N185" s="190" t="s">
        <v>41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1132</v>
      </c>
      <c r="AT185" s="147" t="s">
        <v>388</v>
      </c>
      <c r="AU185" s="147" t="s">
        <v>85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1132</v>
      </c>
      <c r="BM185" s="147" t="s">
        <v>3675</v>
      </c>
    </row>
    <row r="186" spans="2:65" s="13" customFormat="1">
      <c r="B186" s="160"/>
      <c r="D186" s="154" t="s">
        <v>205</v>
      </c>
      <c r="E186" s="161" t="s">
        <v>1</v>
      </c>
      <c r="F186" s="162" t="s">
        <v>3676</v>
      </c>
      <c r="H186" s="163">
        <v>3</v>
      </c>
      <c r="I186" s="164"/>
      <c r="L186" s="160"/>
      <c r="M186" s="165"/>
      <c r="T186" s="166"/>
      <c r="AT186" s="161" t="s">
        <v>205</v>
      </c>
      <c r="AU186" s="161" t="s">
        <v>85</v>
      </c>
      <c r="AV186" s="13" t="s">
        <v>85</v>
      </c>
      <c r="AW186" s="13" t="s">
        <v>34</v>
      </c>
      <c r="AX186" s="13" t="s">
        <v>76</v>
      </c>
      <c r="AY186" s="161" t="s">
        <v>191</v>
      </c>
    </row>
    <row r="187" spans="2:65" s="1" customFormat="1" ht="26.45" customHeight="1">
      <c r="B187" s="32"/>
      <c r="C187" s="136" t="s">
        <v>382</v>
      </c>
      <c r="D187" s="136" t="s">
        <v>195</v>
      </c>
      <c r="E187" s="137" t="s">
        <v>3588</v>
      </c>
      <c r="F187" s="138" t="s">
        <v>3589</v>
      </c>
      <c r="G187" s="139" t="s">
        <v>378</v>
      </c>
      <c r="H187" s="140">
        <v>1</v>
      </c>
      <c r="I187" s="141"/>
      <c r="J187" s="142">
        <f>ROUND(I187*H187,2)</f>
        <v>0</v>
      </c>
      <c r="K187" s="138" t="s">
        <v>1</v>
      </c>
      <c r="L187" s="32"/>
      <c r="M187" s="143" t="s">
        <v>1</v>
      </c>
      <c r="N187" s="144" t="s">
        <v>41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224</v>
      </c>
      <c r="AT187" s="147" t="s">
        <v>195</v>
      </c>
      <c r="AU187" s="147" t="s">
        <v>85</v>
      </c>
      <c r="AY187" s="17" t="s">
        <v>191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83</v>
      </c>
      <c r="BK187" s="148">
        <f>ROUND(I187*H187,2)</f>
        <v>0</v>
      </c>
      <c r="BL187" s="17" t="s">
        <v>224</v>
      </c>
      <c r="BM187" s="147" t="s">
        <v>3677</v>
      </c>
    </row>
    <row r="188" spans="2:65" s="1" customFormat="1" ht="26.45" customHeight="1">
      <c r="B188" s="32"/>
      <c r="C188" s="181" t="s">
        <v>387</v>
      </c>
      <c r="D188" s="181" t="s">
        <v>388</v>
      </c>
      <c r="E188" s="182" t="s">
        <v>3580</v>
      </c>
      <c r="F188" s="183" t="s">
        <v>3581</v>
      </c>
      <c r="G188" s="184" t="s">
        <v>1608</v>
      </c>
      <c r="H188" s="185">
        <v>2</v>
      </c>
      <c r="I188" s="186"/>
      <c r="J188" s="187">
        <f>ROUND(I188*H188,2)</f>
        <v>0</v>
      </c>
      <c r="K188" s="183" t="s">
        <v>1</v>
      </c>
      <c r="L188" s="188"/>
      <c r="M188" s="189" t="s">
        <v>1</v>
      </c>
      <c r="N188" s="190" t="s">
        <v>41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1132</v>
      </c>
      <c r="AT188" s="147" t="s">
        <v>388</v>
      </c>
      <c r="AU188" s="147" t="s">
        <v>85</v>
      </c>
      <c r="AY188" s="17" t="s">
        <v>191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83</v>
      </c>
      <c r="BK188" s="148">
        <f>ROUND(I188*H188,2)</f>
        <v>0</v>
      </c>
      <c r="BL188" s="17" t="s">
        <v>1132</v>
      </c>
      <c r="BM188" s="147" t="s">
        <v>3678</v>
      </c>
    </row>
    <row r="189" spans="2:65" s="13" customFormat="1">
      <c r="B189" s="160"/>
      <c r="D189" s="154" t="s">
        <v>205</v>
      </c>
      <c r="E189" s="161" t="s">
        <v>1</v>
      </c>
      <c r="F189" s="162" t="s">
        <v>85</v>
      </c>
      <c r="H189" s="163">
        <v>2</v>
      </c>
      <c r="I189" s="164"/>
      <c r="L189" s="160"/>
      <c r="M189" s="165"/>
      <c r="T189" s="166"/>
      <c r="AT189" s="161" t="s">
        <v>205</v>
      </c>
      <c r="AU189" s="161" t="s">
        <v>85</v>
      </c>
      <c r="AV189" s="13" t="s">
        <v>85</v>
      </c>
      <c r="AW189" s="13" t="s">
        <v>34</v>
      </c>
      <c r="AX189" s="13" t="s">
        <v>76</v>
      </c>
      <c r="AY189" s="161" t="s">
        <v>191</v>
      </c>
    </row>
    <row r="190" spans="2:65" s="1" customFormat="1" ht="40.9" customHeight="1">
      <c r="B190" s="32"/>
      <c r="C190" s="181" t="s">
        <v>394</v>
      </c>
      <c r="D190" s="181" t="s">
        <v>388</v>
      </c>
      <c r="E190" s="182" t="s">
        <v>3584</v>
      </c>
      <c r="F190" s="183" t="s">
        <v>3585</v>
      </c>
      <c r="G190" s="184" t="s">
        <v>1608</v>
      </c>
      <c r="H190" s="185">
        <v>6</v>
      </c>
      <c r="I190" s="186"/>
      <c r="J190" s="187">
        <f>ROUND(I190*H190,2)</f>
        <v>0</v>
      </c>
      <c r="K190" s="183" t="s">
        <v>1</v>
      </c>
      <c r="L190" s="188"/>
      <c r="M190" s="189" t="s">
        <v>1</v>
      </c>
      <c r="N190" s="190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1132</v>
      </c>
      <c r="AT190" s="147" t="s">
        <v>388</v>
      </c>
      <c r="AU190" s="147" t="s">
        <v>85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1132</v>
      </c>
      <c r="BM190" s="147" t="s">
        <v>3679</v>
      </c>
    </row>
    <row r="191" spans="2:65" s="13" customFormat="1">
      <c r="B191" s="160"/>
      <c r="D191" s="154" t="s">
        <v>205</v>
      </c>
      <c r="E191" s="161" t="s">
        <v>1</v>
      </c>
      <c r="F191" s="162" t="s">
        <v>3587</v>
      </c>
      <c r="H191" s="163">
        <v>6</v>
      </c>
      <c r="I191" s="164"/>
      <c r="L191" s="160"/>
      <c r="M191" s="165"/>
      <c r="T191" s="166"/>
      <c r="AT191" s="161" t="s">
        <v>205</v>
      </c>
      <c r="AU191" s="161" t="s">
        <v>85</v>
      </c>
      <c r="AV191" s="13" t="s">
        <v>85</v>
      </c>
      <c r="AW191" s="13" t="s">
        <v>34</v>
      </c>
      <c r="AX191" s="13" t="s">
        <v>76</v>
      </c>
      <c r="AY191" s="161" t="s">
        <v>191</v>
      </c>
    </row>
    <row r="192" spans="2:65" s="1" customFormat="1" ht="26.45" customHeight="1">
      <c r="B192" s="32"/>
      <c r="C192" s="136" t="s">
        <v>400</v>
      </c>
      <c r="D192" s="136" t="s">
        <v>195</v>
      </c>
      <c r="E192" s="137" t="s">
        <v>3588</v>
      </c>
      <c r="F192" s="138" t="s">
        <v>3589</v>
      </c>
      <c r="G192" s="139" t="s">
        <v>378</v>
      </c>
      <c r="H192" s="140">
        <v>2</v>
      </c>
      <c r="I192" s="141"/>
      <c r="J192" s="142">
        <f>ROUND(I192*H192,2)</f>
        <v>0</v>
      </c>
      <c r="K192" s="138" t="s">
        <v>1</v>
      </c>
      <c r="L192" s="32"/>
      <c r="M192" s="143" t="s">
        <v>1</v>
      </c>
      <c r="N192" s="144" t="s">
        <v>41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224</v>
      </c>
      <c r="AT192" s="147" t="s">
        <v>195</v>
      </c>
      <c r="AU192" s="147" t="s">
        <v>85</v>
      </c>
      <c r="AY192" s="17" t="s">
        <v>191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83</v>
      </c>
      <c r="BK192" s="148">
        <f>ROUND(I192*H192,2)</f>
        <v>0</v>
      </c>
      <c r="BL192" s="17" t="s">
        <v>224</v>
      </c>
      <c r="BM192" s="147" t="s">
        <v>3680</v>
      </c>
    </row>
    <row r="193" spans="2:65" s="1" customFormat="1" ht="16.5" customHeight="1">
      <c r="B193" s="32"/>
      <c r="C193" s="181" t="s">
        <v>407</v>
      </c>
      <c r="D193" s="181" t="s">
        <v>388</v>
      </c>
      <c r="E193" s="182" t="s">
        <v>3681</v>
      </c>
      <c r="F193" s="183" t="s">
        <v>3682</v>
      </c>
      <c r="G193" s="184" t="s">
        <v>1608</v>
      </c>
      <c r="H193" s="185">
        <v>6</v>
      </c>
      <c r="I193" s="186"/>
      <c r="J193" s="187">
        <f>ROUND(I193*H193,2)</f>
        <v>0</v>
      </c>
      <c r="K193" s="183" t="s">
        <v>1</v>
      </c>
      <c r="L193" s="188"/>
      <c r="M193" s="189" t="s">
        <v>1</v>
      </c>
      <c r="N193" s="190" t="s">
        <v>41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1132</v>
      </c>
      <c r="AT193" s="147" t="s">
        <v>388</v>
      </c>
      <c r="AU193" s="147" t="s">
        <v>85</v>
      </c>
      <c r="AY193" s="17" t="s">
        <v>191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83</v>
      </c>
      <c r="BK193" s="148">
        <f>ROUND(I193*H193,2)</f>
        <v>0</v>
      </c>
      <c r="BL193" s="17" t="s">
        <v>1132</v>
      </c>
      <c r="BM193" s="147" t="s">
        <v>3683</v>
      </c>
    </row>
    <row r="194" spans="2:65" s="13" customFormat="1">
      <c r="B194" s="160"/>
      <c r="D194" s="154" t="s">
        <v>205</v>
      </c>
      <c r="E194" s="161" t="s">
        <v>1</v>
      </c>
      <c r="F194" s="162" t="s">
        <v>236</v>
      </c>
      <c r="H194" s="163">
        <v>6</v>
      </c>
      <c r="I194" s="164"/>
      <c r="L194" s="160"/>
      <c r="M194" s="165"/>
      <c r="T194" s="166"/>
      <c r="AT194" s="161" t="s">
        <v>205</v>
      </c>
      <c r="AU194" s="161" t="s">
        <v>85</v>
      </c>
      <c r="AV194" s="13" t="s">
        <v>85</v>
      </c>
      <c r="AW194" s="13" t="s">
        <v>34</v>
      </c>
      <c r="AX194" s="13" t="s">
        <v>76</v>
      </c>
      <c r="AY194" s="161" t="s">
        <v>191</v>
      </c>
    </row>
    <row r="195" spans="2:65" s="1" customFormat="1" ht="16.5" customHeight="1">
      <c r="B195" s="32"/>
      <c r="C195" s="181" t="s">
        <v>414</v>
      </c>
      <c r="D195" s="181" t="s">
        <v>388</v>
      </c>
      <c r="E195" s="182" t="s">
        <v>3684</v>
      </c>
      <c r="F195" s="183" t="s">
        <v>3685</v>
      </c>
      <c r="G195" s="184" t="s">
        <v>1608</v>
      </c>
      <c r="H195" s="185">
        <v>1</v>
      </c>
      <c r="I195" s="186"/>
      <c r="J195" s="187">
        <f>ROUND(I195*H195,2)</f>
        <v>0</v>
      </c>
      <c r="K195" s="183" t="s">
        <v>1</v>
      </c>
      <c r="L195" s="188"/>
      <c r="M195" s="189" t="s">
        <v>1</v>
      </c>
      <c r="N195" s="190" t="s">
        <v>41</v>
      </c>
      <c r="P195" s="145">
        <f>O195*H195</f>
        <v>0</v>
      </c>
      <c r="Q195" s="145">
        <v>0</v>
      </c>
      <c r="R195" s="145">
        <f>Q195*H195</f>
        <v>0</v>
      </c>
      <c r="S195" s="145">
        <v>0</v>
      </c>
      <c r="T195" s="146">
        <f>S195*H195</f>
        <v>0</v>
      </c>
      <c r="AR195" s="147" t="s">
        <v>1132</v>
      </c>
      <c r="AT195" s="147" t="s">
        <v>388</v>
      </c>
      <c r="AU195" s="147" t="s">
        <v>85</v>
      </c>
      <c r="AY195" s="17" t="s">
        <v>191</v>
      </c>
      <c r="BE195" s="148">
        <f>IF(N195="základní",J195,0)</f>
        <v>0</v>
      </c>
      <c r="BF195" s="148">
        <f>IF(N195="snížená",J195,0)</f>
        <v>0</v>
      </c>
      <c r="BG195" s="148">
        <f>IF(N195="zákl. přenesená",J195,0)</f>
        <v>0</v>
      </c>
      <c r="BH195" s="148">
        <f>IF(N195="sníž. přenesená",J195,0)</f>
        <v>0</v>
      </c>
      <c r="BI195" s="148">
        <f>IF(N195="nulová",J195,0)</f>
        <v>0</v>
      </c>
      <c r="BJ195" s="17" t="s">
        <v>83</v>
      </c>
      <c r="BK195" s="148">
        <f>ROUND(I195*H195,2)</f>
        <v>0</v>
      </c>
      <c r="BL195" s="17" t="s">
        <v>1132</v>
      </c>
      <c r="BM195" s="147" t="s">
        <v>3686</v>
      </c>
    </row>
    <row r="196" spans="2:65" s="13" customFormat="1">
      <c r="B196" s="160"/>
      <c r="D196" s="154" t="s">
        <v>205</v>
      </c>
      <c r="E196" s="161" t="s">
        <v>1</v>
      </c>
      <c r="F196" s="162" t="s">
        <v>83</v>
      </c>
      <c r="H196" s="163">
        <v>1</v>
      </c>
      <c r="I196" s="164"/>
      <c r="L196" s="160"/>
      <c r="M196" s="165"/>
      <c r="T196" s="166"/>
      <c r="AT196" s="161" t="s">
        <v>205</v>
      </c>
      <c r="AU196" s="161" t="s">
        <v>85</v>
      </c>
      <c r="AV196" s="13" t="s">
        <v>85</v>
      </c>
      <c r="AW196" s="13" t="s">
        <v>34</v>
      </c>
      <c r="AX196" s="13" t="s">
        <v>76</v>
      </c>
      <c r="AY196" s="161" t="s">
        <v>191</v>
      </c>
    </row>
    <row r="197" spans="2:65" s="1" customFormat="1" ht="26.45" customHeight="1">
      <c r="B197" s="32"/>
      <c r="C197" s="136" t="s">
        <v>420</v>
      </c>
      <c r="D197" s="136" t="s">
        <v>195</v>
      </c>
      <c r="E197" s="137" t="s">
        <v>3687</v>
      </c>
      <c r="F197" s="138" t="s">
        <v>3688</v>
      </c>
      <c r="G197" s="139" t="s">
        <v>378</v>
      </c>
      <c r="H197" s="140">
        <v>7</v>
      </c>
      <c r="I197" s="141"/>
      <c r="J197" s="142">
        <f>ROUND(I197*H197,2)</f>
        <v>0</v>
      </c>
      <c r="K197" s="138" t="s">
        <v>199</v>
      </c>
      <c r="L197" s="32"/>
      <c r="M197" s="143" t="s">
        <v>1</v>
      </c>
      <c r="N197" s="144" t="s">
        <v>41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224</v>
      </c>
      <c r="AT197" s="147" t="s">
        <v>195</v>
      </c>
      <c r="AU197" s="147" t="s">
        <v>85</v>
      </c>
      <c r="AY197" s="17" t="s">
        <v>191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83</v>
      </c>
      <c r="BK197" s="148">
        <f>ROUND(I197*H197,2)</f>
        <v>0</v>
      </c>
      <c r="BL197" s="17" t="s">
        <v>224</v>
      </c>
      <c r="BM197" s="147" t="s">
        <v>3689</v>
      </c>
    </row>
    <row r="198" spans="2:65" s="1" customFormat="1">
      <c r="B198" s="32"/>
      <c r="D198" s="149" t="s">
        <v>203</v>
      </c>
      <c r="F198" s="150" t="s">
        <v>3690</v>
      </c>
      <c r="I198" s="151"/>
      <c r="L198" s="32"/>
      <c r="M198" s="152"/>
      <c r="T198" s="56"/>
      <c r="AT198" s="17" t="s">
        <v>203</v>
      </c>
      <c r="AU198" s="17" t="s">
        <v>85</v>
      </c>
    </row>
    <row r="199" spans="2:65" s="1" customFormat="1" ht="16.5" customHeight="1">
      <c r="B199" s="32"/>
      <c r="C199" s="181" t="s">
        <v>426</v>
      </c>
      <c r="D199" s="181" t="s">
        <v>388</v>
      </c>
      <c r="E199" s="182" t="s">
        <v>3691</v>
      </c>
      <c r="F199" s="183" t="s">
        <v>3692</v>
      </c>
      <c r="G199" s="184" t="s">
        <v>1608</v>
      </c>
      <c r="H199" s="185">
        <v>5</v>
      </c>
      <c r="I199" s="186"/>
      <c r="J199" s="187">
        <f>ROUND(I199*H199,2)</f>
        <v>0</v>
      </c>
      <c r="K199" s="183" t="s">
        <v>1</v>
      </c>
      <c r="L199" s="188"/>
      <c r="M199" s="189" t="s">
        <v>1</v>
      </c>
      <c r="N199" s="190" t="s">
        <v>41</v>
      </c>
      <c r="P199" s="145">
        <f>O199*H199</f>
        <v>0</v>
      </c>
      <c r="Q199" s="145">
        <v>0</v>
      </c>
      <c r="R199" s="145">
        <f>Q199*H199</f>
        <v>0</v>
      </c>
      <c r="S199" s="145">
        <v>0</v>
      </c>
      <c r="T199" s="146">
        <f>S199*H199</f>
        <v>0</v>
      </c>
      <c r="AR199" s="147" t="s">
        <v>1132</v>
      </c>
      <c r="AT199" s="147" t="s">
        <v>388</v>
      </c>
      <c r="AU199" s="147" t="s">
        <v>85</v>
      </c>
      <c r="AY199" s="17" t="s">
        <v>191</v>
      </c>
      <c r="BE199" s="148">
        <f>IF(N199="základní",J199,0)</f>
        <v>0</v>
      </c>
      <c r="BF199" s="148">
        <f>IF(N199="snížená",J199,0)</f>
        <v>0</v>
      </c>
      <c r="BG199" s="148">
        <f>IF(N199="zákl. přenesená",J199,0)</f>
        <v>0</v>
      </c>
      <c r="BH199" s="148">
        <f>IF(N199="sníž. přenesená",J199,0)</f>
        <v>0</v>
      </c>
      <c r="BI199" s="148">
        <f>IF(N199="nulová",J199,0)</f>
        <v>0</v>
      </c>
      <c r="BJ199" s="17" t="s">
        <v>83</v>
      </c>
      <c r="BK199" s="148">
        <f>ROUND(I199*H199,2)</f>
        <v>0</v>
      </c>
      <c r="BL199" s="17" t="s">
        <v>1132</v>
      </c>
      <c r="BM199" s="147" t="s">
        <v>3693</v>
      </c>
    </row>
    <row r="200" spans="2:65" s="13" customFormat="1">
      <c r="B200" s="160"/>
      <c r="D200" s="154" t="s">
        <v>205</v>
      </c>
      <c r="E200" s="161" t="s">
        <v>1</v>
      </c>
      <c r="F200" s="162" t="s">
        <v>230</v>
      </c>
      <c r="H200" s="163">
        <v>5</v>
      </c>
      <c r="I200" s="164"/>
      <c r="L200" s="160"/>
      <c r="M200" s="165"/>
      <c r="T200" s="166"/>
      <c r="AT200" s="161" t="s">
        <v>205</v>
      </c>
      <c r="AU200" s="161" t="s">
        <v>85</v>
      </c>
      <c r="AV200" s="13" t="s">
        <v>85</v>
      </c>
      <c r="AW200" s="13" t="s">
        <v>34</v>
      </c>
      <c r="AX200" s="13" t="s">
        <v>76</v>
      </c>
      <c r="AY200" s="161" t="s">
        <v>191</v>
      </c>
    </row>
    <row r="201" spans="2:65" s="1" customFormat="1" ht="16.5" customHeight="1">
      <c r="B201" s="32"/>
      <c r="C201" s="181" t="s">
        <v>431</v>
      </c>
      <c r="D201" s="181" t="s">
        <v>388</v>
      </c>
      <c r="E201" s="182" t="s">
        <v>3694</v>
      </c>
      <c r="F201" s="183" t="s">
        <v>3695</v>
      </c>
      <c r="G201" s="184" t="s">
        <v>1608</v>
      </c>
      <c r="H201" s="185">
        <v>1</v>
      </c>
      <c r="I201" s="186"/>
      <c r="J201" s="187">
        <f>ROUND(I201*H201,2)</f>
        <v>0</v>
      </c>
      <c r="K201" s="183" t="s">
        <v>1</v>
      </c>
      <c r="L201" s="188"/>
      <c r="M201" s="189" t="s">
        <v>1</v>
      </c>
      <c r="N201" s="190" t="s">
        <v>41</v>
      </c>
      <c r="P201" s="145">
        <f>O201*H201</f>
        <v>0</v>
      </c>
      <c r="Q201" s="145">
        <v>0</v>
      </c>
      <c r="R201" s="145">
        <f>Q201*H201</f>
        <v>0</v>
      </c>
      <c r="S201" s="145">
        <v>0</v>
      </c>
      <c r="T201" s="146">
        <f>S201*H201</f>
        <v>0</v>
      </c>
      <c r="AR201" s="147" t="s">
        <v>1132</v>
      </c>
      <c r="AT201" s="147" t="s">
        <v>388</v>
      </c>
      <c r="AU201" s="147" t="s">
        <v>85</v>
      </c>
      <c r="AY201" s="17" t="s">
        <v>191</v>
      </c>
      <c r="BE201" s="148">
        <f>IF(N201="základní",J201,0)</f>
        <v>0</v>
      </c>
      <c r="BF201" s="148">
        <f>IF(N201="snížená",J201,0)</f>
        <v>0</v>
      </c>
      <c r="BG201" s="148">
        <f>IF(N201="zákl. přenesená",J201,0)</f>
        <v>0</v>
      </c>
      <c r="BH201" s="148">
        <f>IF(N201="sníž. přenesená",J201,0)</f>
        <v>0</v>
      </c>
      <c r="BI201" s="148">
        <f>IF(N201="nulová",J201,0)</f>
        <v>0</v>
      </c>
      <c r="BJ201" s="17" t="s">
        <v>83</v>
      </c>
      <c r="BK201" s="148">
        <f>ROUND(I201*H201,2)</f>
        <v>0</v>
      </c>
      <c r="BL201" s="17" t="s">
        <v>1132</v>
      </c>
      <c r="BM201" s="147" t="s">
        <v>3696</v>
      </c>
    </row>
    <row r="202" spans="2:65" s="13" customFormat="1">
      <c r="B202" s="160"/>
      <c r="D202" s="154" t="s">
        <v>205</v>
      </c>
      <c r="E202" s="161" t="s">
        <v>1</v>
      </c>
      <c r="F202" s="162" t="s">
        <v>83</v>
      </c>
      <c r="H202" s="163">
        <v>1</v>
      </c>
      <c r="I202" s="164"/>
      <c r="L202" s="160"/>
      <c r="M202" s="165"/>
      <c r="T202" s="166"/>
      <c r="AT202" s="161" t="s">
        <v>205</v>
      </c>
      <c r="AU202" s="161" t="s">
        <v>85</v>
      </c>
      <c r="AV202" s="13" t="s">
        <v>85</v>
      </c>
      <c r="AW202" s="13" t="s">
        <v>34</v>
      </c>
      <c r="AX202" s="13" t="s">
        <v>76</v>
      </c>
      <c r="AY202" s="161" t="s">
        <v>191</v>
      </c>
    </row>
    <row r="203" spans="2:65" s="1" customFormat="1" ht="26.45" customHeight="1">
      <c r="B203" s="32"/>
      <c r="C203" s="136" t="s">
        <v>439</v>
      </c>
      <c r="D203" s="136" t="s">
        <v>195</v>
      </c>
      <c r="E203" s="137" t="s">
        <v>3697</v>
      </c>
      <c r="F203" s="138" t="s">
        <v>3698</v>
      </c>
      <c r="G203" s="139" t="s">
        <v>378</v>
      </c>
      <c r="H203" s="140">
        <v>6</v>
      </c>
      <c r="I203" s="141"/>
      <c r="J203" s="142">
        <f>ROUND(I203*H203,2)</f>
        <v>0</v>
      </c>
      <c r="K203" s="138" t="s">
        <v>199</v>
      </c>
      <c r="L203" s="32"/>
      <c r="M203" s="143" t="s">
        <v>1</v>
      </c>
      <c r="N203" s="144" t="s">
        <v>41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224</v>
      </c>
      <c r="AT203" s="147" t="s">
        <v>195</v>
      </c>
      <c r="AU203" s="147" t="s">
        <v>85</v>
      </c>
      <c r="AY203" s="17" t="s">
        <v>191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83</v>
      </c>
      <c r="BK203" s="148">
        <f>ROUND(I203*H203,2)</f>
        <v>0</v>
      </c>
      <c r="BL203" s="17" t="s">
        <v>224</v>
      </c>
      <c r="BM203" s="147" t="s">
        <v>3699</v>
      </c>
    </row>
    <row r="204" spans="2:65" s="1" customFormat="1">
      <c r="B204" s="32"/>
      <c r="D204" s="149" t="s">
        <v>203</v>
      </c>
      <c r="F204" s="150" t="s">
        <v>3700</v>
      </c>
      <c r="I204" s="151"/>
      <c r="L204" s="32"/>
      <c r="M204" s="152"/>
      <c r="T204" s="56"/>
      <c r="AT204" s="17" t="s">
        <v>203</v>
      </c>
      <c r="AU204" s="17" t="s">
        <v>85</v>
      </c>
    </row>
    <row r="205" spans="2:65" s="1" customFormat="1" ht="16.5" customHeight="1">
      <c r="B205" s="32"/>
      <c r="C205" s="181" t="s">
        <v>444</v>
      </c>
      <c r="D205" s="181" t="s">
        <v>388</v>
      </c>
      <c r="E205" s="182" t="s">
        <v>3701</v>
      </c>
      <c r="F205" s="183" t="s">
        <v>3702</v>
      </c>
      <c r="G205" s="184" t="s">
        <v>1608</v>
      </c>
      <c r="H205" s="185">
        <v>26</v>
      </c>
      <c r="I205" s="186"/>
      <c r="J205" s="187">
        <f>ROUND(I205*H205,2)</f>
        <v>0</v>
      </c>
      <c r="K205" s="183" t="s">
        <v>1</v>
      </c>
      <c r="L205" s="188"/>
      <c r="M205" s="189" t="s">
        <v>1</v>
      </c>
      <c r="N205" s="190" t="s">
        <v>41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1132</v>
      </c>
      <c r="AT205" s="147" t="s">
        <v>388</v>
      </c>
      <c r="AU205" s="147" t="s">
        <v>85</v>
      </c>
      <c r="AY205" s="17" t="s">
        <v>191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83</v>
      </c>
      <c r="BK205" s="148">
        <f>ROUND(I205*H205,2)</f>
        <v>0</v>
      </c>
      <c r="BL205" s="17" t="s">
        <v>1132</v>
      </c>
      <c r="BM205" s="147" t="s">
        <v>3703</v>
      </c>
    </row>
    <row r="206" spans="2:65" s="13" customFormat="1">
      <c r="B206" s="160"/>
      <c r="D206" s="154" t="s">
        <v>205</v>
      </c>
      <c r="E206" s="161" t="s">
        <v>1</v>
      </c>
      <c r="F206" s="162" t="s">
        <v>3704</v>
      </c>
      <c r="H206" s="163">
        <v>26</v>
      </c>
      <c r="I206" s="164"/>
      <c r="L206" s="160"/>
      <c r="M206" s="165"/>
      <c r="T206" s="166"/>
      <c r="AT206" s="161" t="s">
        <v>205</v>
      </c>
      <c r="AU206" s="161" t="s">
        <v>85</v>
      </c>
      <c r="AV206" s="13" t="s">
        <v>85</v>
      </c>
      <c r="AW206" s="13" t="s">
        <v>34</v>
      </c>
      <c r="AX206" s="13" t="s">
        <v>76</v>
      </c>
      <c r="AY206" s="161" t="s">
        <v>191</v>
      </c>
    </row>
    <row r="207" spans="2:65" s="1" customFormat="1" ht="26.45" customHeight="1">
      <c r="B207" s="32"/>
      <c r="C207" s="136" t="s">
        <v>451</v>
      </c>
      <c r="D207" s="136" t="s">
        <v>195</v>
      </c>
      <c r="E207" s="137" t="s">
        <v>3705</v>
      </c>
      <c r="F207" s="138" t="s">
        <v>3706</v>
      </c>
      <c r="G207" s="139" t="s">
        <v>378</v>
      </c>
      <c r="H207" s="140">
        <v>26</v>
      </c>
      <c r="I207" s="141"/>
      <c r="J207" s="142">
        <f>ROUND(I207*H207,2)</f>
        <v>0</v>
      </c>
      <c r="K207" s="138" t="s">
        <v>199</v>
      </c>
      <c r="L207" s="32"/>
      <c r="M207" s="143" t="s">
        <v>1</v>
      </c>
      <c r="N207" s="144" t="s">
        <v>41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224</v>
      </c>
      <c r="AT207" s="147" t="s">
        <v>195</v>
      </c>
      <c r="AU207" s="147" t="s">
        <v>85</v>
      </c>
      <c r="AY207" s="17" t="s">
        <v>191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83</v>
      </c>
      <c r="BK207" s="148">
        <f>ROUND(I207*H207,2)</f>
        <v>0</v>
      </c>
      <c r="BL207" s="17" t="s">
        <v>224</v>
      </c>
      <c r="BM207" s="147" t="s">
        <v>3707</v>
      </c>
    </row>
    <row r="208" spans="2:65" s="1" customFormat="1">
      <c r="B208" s="32"/>
      <c r="D208" s="149" t="s">
        <v>203</v>
      </c>
      <c r="F208" s="150" t="s">
        <v>3708</v>
      </c>
      <c r="I208" s="151"/>
      <c r="L208" s="32"/>
      <c r="M208" s="152"/>
      <c r="T208" s="56"/>
      <c r="AT208" s="17" t="s">
        <v>203</v>
      </c>
      <c r="AU208" s="17" t="s">
        <v>85</v>
      </c>
    </row>
    <row r="209" spans="2:65" s="1" customFormat="1" ht="24" customHeight="1">
      <c r="B209" s="32"/>
      <c r="C209" s="181" t="s">
        <v>457</v>
      </c>
      <c r="D209" s="181" t="s">
        <v>388</v>
      </c>
      <c r="E209" s="182" t="s">
        <v>3709</v>
      </c>
      <c r="F209" s="183" t="s">
        <v>3710</v>
      </c>
      <c r="G209" s="184" t="s">
        <v>1608</v>
      </c>
      <c r="H209" s="185">
        <v>1</v>
      </c>
      <c r="I209" s="186"/>
      <c r="J209" s="187">
        <f>ROUND(I209*H209,2)</f>
        <v>0</v>
      </c>
      <c r="K209" s="183" t="s">
        <v>1</v>
      </c>
      <c r="L209" s="188"/>
      <c r="M209" s="189" t="s">
        <v>1</v>
      </c>
      <c r="N209" s="190" t="s">
        <v>41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1132</v>
      </c>
      <c r="AT209" s="147" t="s">
        <v>388</v>
      </c>
      <c r="AU209" s="147" t="s">
        <v>85</v>
      </c>
      <c r="AY209" s="17" t="s">
        <v>191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83</v>
      </c>
      <c r="BK209" s="148">
        <f>ROUND(I209*H209,2)</f>
        <v>0</v>
      </c>
      <c r="BL209" s="17" t="s">
        <v>1132</v>
      </c>
      <c r="BM209" s="147" t="s">
        <v>3711</v>
      </c>
    </row>
    <row r="210" spans="2:65" s="13" customFormat="1">
      <c r="B210" s="160"/>
      <c r="D210" s="154" t="s">
        <v>205</v>
      </c>
      <c r="E210" s="161" t="s">
        <v>1</v>
      </c>
      <c r="F210" s="162" t="s">
        <v>83</v>
      </c>
      <c r="H210" s="163">
        <v>1</v>
      </c>
      <c r="I210" s="164"/>
      <c r="L210" s="160"/>
      <c r="M210" s="165"/>
      <c r="T210" s="166"/>
      <c r="AT210" s="161" t="s">
        <v>205</v>
      </c>
      <c r="AU210" s="161" t="s">
        <v>85</v>
      </c>
      <c r="AV210" s="13" t="s">
        <v>85</v>
      </c>
      <c r="AW210" s="13" t="s">
        <v>34</v>
      </c>
      <c r="AX210" s="13" t="s">
        <v>76</v>
      </c>
      <c r="AY210" s="161" t="s">
        <v>191</v>
      </c>
    </row>
    <row r="211" spans="2:65" s="1" customFormat="1" ht="36" customHeight="1">
      <c r="B211" s="32"/>
      <c r="C211" s="136" t="s">
        <v>465</v>
      </c>
      <c r="D211" s="136" t="s">
        <v>195</v>
      </c>
      <c r="E211" s="137" t="s">
        <v>3712</v>
      </c>
      <c r="F211" s="138" t="s">
        <v>3713</v>
      </c>
      <c r="G211" s="139" t="s">
        <v>378</v>
      </c>
      <c r="H211" s="140">
        <v>1</v>
      </c>
      <c r="I211" s="141"/>
      <c r="J211" s="142">
        <f>ROUND(I211*H211,2)</f>
        <v>0</v>
      </c>
      <c r="K211" s="138" t="s">
        <v>199</v>
      </c>
      <c r="L211" s="32"/>
      <c r="M211" s="143" t="s">
        <v>1</v>
      </c>
      <c r="N211" s="144" t="s">
        <v>41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224</v>
      </c>
      <c r="AT211" s="147" t="s">
        <v>195</v>
      </c>
      <c r="AU211" s="147" t="s">
        <v>85</v>
      </c>
      <c r="AY211" s="17" t="s">
        <v>191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83</v>
      </c>
      <c r="BK211" s="148">
        <f>ROUND(I211*H211,2)</f>
        <v>0</v>
      </c>
      <c r="BL211" s="17" t="s">
        <v>224</v>
      </c>
      <c r="BM211" s="147" t="s">
        <v>3714</v>
      </c>
    </row>
    <row r="212" spans="2:65" s="1" customFormat="1">
      <c r="B212" s="32"/>
      <c r="D212" s="149" t="s">
        <v>203</v>
      </c>
      <c r="F212" s="150" t="s">
        <v>3715</v>
      </c>
      <c r="I212" s="151"/>
      <c r="L212" s="32"/>
      <c r="M212" s="152"/>
      <c r="T212" s="56"/>
      <c r="AT212" s="17" t="s">
        <v>203</v>
      </c>
      <c r="AU212" s="17" t="s">
        <v>85</v>
      </c>
    </row>
    <row r="213" spans="2:65" s="1" customFormat="1" ht="24" customHeight="1">
      <c r="B213" s="32"/>
      <c r="C213" s="181" t="s">
        <v>474</v>
      </c>
      <c r="D213" s="181" t="s">
        <v>388</v>
      </c>
      <c r="E213" s="182" t="s">
        <v>3716</v>
      </c>
      <c r="F213" s="183" t="s">
        <v>3717</v>
      </c>
      <c r="G213" s="184" t="s">
        <v>1608</v>
      </c>
      <c r="H213" s="185">
        <v>2</v>
      </c>
      <c r="I213" s="186"/>
      <c r="J213" s="187">
        <f>ROUND(I213*H213,2)</f>
        <v>0</v>
      </c>
      <c r="K213" s="183" t="s">
        <v>1</v>
      </c>
      <c r="L213" s="188"/>
      <c r="M213" s="189" t="s">
        <v>1</v>
      </c>
      <c r="N213" s="190" t="s">
        <v>41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1132</v>
      </c>
      <c r="AT213" s="147" t="s">
        <v>388</v>
      </c>
      <c r="AU213" s="147" t="s">
        <v>85</v>
      </c>
      <c r="AY213" s="17" t="s">
        <v>191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83</v>
      </c>
      <c r="BK213" s="148">
        <f>ROUND(I213*H213,2)</f>
        <v>0</v>
      </c>
      <c r="BL213" s="17" t="s">
        <v>1132</v>
      </c>
      <c r="BM213" s="147" t="s">
        <v>3718</v>
      </c>
    </row>
    <row r="214" spans="2:65" s="13" customFormat="1">
      <c r="B214" s="160"/>
      <c r="D214" s="154" t="s">
        <v>205</v>
      </c>
      <c r="E214" s="161" t="s">
        <v>1</v>
      </c>
      <c r="F214" s="162" t="s">
        <v>85</v>
      </c>
      <c r="H214" s="163">
        <v>2</v>
      </c>
      <c r="I214" s="164"/>
      <c r="L214" s="160"/>
      <c r="M214" s="165"/>
      <c r="T214" s="166"/>
      <c r="AT214" s="161" t="s">
        <v>205</v>
      </c>
      <c r="AU214" s="161" t="s">
        <v>85</v>
      </c>
      <c r="AV214" s="13" t="s">
        <v>85</v>
      </c>
      <c r="AW214" s="13" t="s">
        <v>34</v>
      </c>
      <c r="AX214" s="13" t="s">
        <v>76</v>
      </c>
      <c r="AY214" s="161" t="s">
        <v>191</v>
      </c>
    </row>
    <row r="215" spans="2:65" s="1" customFormat="1" ht="24" customHeight="1">
      <c r="B215" s="32"/>
      <c r="C215" s="181" t="s">
        <v>479</v>
      </c>
      <c r="D215" s="181" t="s">
        <v>388</v>
      </c>
      <c r="E215" s="182" t="s">
        <v>3719</v>
      </c>
      <c r="F215" s="183" t="s">
        <v>3720</v>
      </c>
      <c r="G215" s="184" t="s">
        <v>1608</v>
      </c>
      <c r="H215" s="185">
        <v>1</v>
      </c>
      <c r="I215" s="186"/>
      <c r="J215" s="187">
        <f>ROUND(I215*H215,2)</f>
        <v>0</v>
      </c>
      <c r="K215" s="183" t="s">
        <v>1</v>
      </c>
      <c r="L215" s="188"/>
      <c r="M215" s="189" t="s">
        <v>1</v>
      </c>
      <c r="N215" s="190" t="s">
        <v>41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1132</v>
      </c>
      <c r="AT215" s="147" t="s">
        <v>388</v>
      </c>
      <c r="AU215" s="147" t="s">
        <v>85</v>
      </c>
      <c r="AY215" s="17" t="s">
        <v>191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83</v>
      </c>
      <c r="BK215" s="148">
        <f>ROUND(I215*H215,2)</f>
        <v>0</v>
      </c>
      <c r="BL215" s="17" t="s">
        <v>1132</v>
      </c>
      <c r="BM215" s="147" t="s">
        <v>3721</v>
      </c>
    </row>
    <row r="216" spans="2:65" s="13" customFormat="1">
      <c r="B216" s="160"/>
      <c r="D216" s="154" t="s">
        <v>205</v>
      </c>
      <c r="E216" s="161" t="s">
        <v>1</v>
      </c>
      <c r="F216" s="162" t="s">
        <v>83</v>
      </c>
      <c r="H216" s="163">
        <v>1</v>
      </c>
      <c r="I216" s="164"/>
      <c r="L216" s="160"/>
      <c r="M216" s="165"/>
      <c r="T216" s="166"/>
      <c r="AT216" s="161" t="s">
        <v>205</v>
      </c>
      <c r="AU216" s="161" t="s">
        <v>85</v>
      </c>
      <c r="AV216" s="13" t="s">
        <v>85</v>
      </c>
      <c r="AW216" s="13" t="s">
        <v>34</v>
      </c>
      <c r="AX216" s="13" t="s">
        <v>76</v>
      </c>
      <c r="AY216" s="161" t="s">
        <v>191</v>
      </c>
    </row>
    <row r="217" spans="2:65" s="1" customFormat="1" ht="26.45" customHeight="1">
      <c r="B217" s="32"/>
      <c r="C217" s="136" t="s">
        <v>490</v>
      </c>
      <c r="D217" s="136" t="s">
        <v>195</v>
      </c>
      <c r="E217" s="137" t="s">
        <v>3722</v>
      </c>
      <c r="F217" s="138" t="s">
        <v>3723</v>
      </c>
      <c r="G217" s="139" t="s">
        <v>378</v>
      </c>
      <c r="H217" s="140">
        <v>3</v>
      </c>
      <c r="I217" s="141"/>
      <c r="J217" s="142">
        <f>ROUND(I217*H217,2)</f>
        <v>0</v>
      </c>
      <c r="K217" s="138" t="s">
        <v>199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224</v>
      </c>
      <c r="AT217" s="147" t="s">
        <v>195</v>
      </c>
      <c r="AU217" s="147" t="s">
        <v>85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224</v>
      </c>
      <c r="BM217" s="147" t="s">
        <v>3724</v>
      </c>
    </row>
    <row r="218" spans="2:65" s="1" customFormat="1">
      <c r="B218" s="32"/>
      <c r="D218" s="149" t="s">
        <v>203</v>
      </c>
      <c r="F218" s="150" t="s">
        <v>3725</v>
      </c>
      <c r="I218" s="151"/>
      <c r="L218" s="32"/>
      <c r="M218" s="152"/>
      <c r="T218" s="56"/>
      <c r="AT218" s="17" t="s">
        <v>203</v>
      </c>
      <c r="AU218" s="17" t="s">
        <v>85</v>
      </c>
    </row>
    <row r="219" spans="2:65" s="11" customFormat="1" ht="22.9" customHeight="1">
      <c r="B219" s="124"/>
      <c r="D219" s="125" t="s">
        <v>75</v>
      </c>
      <c r="E219" s="134" t="s">
        <v>3726</v>
      </c>
      <c r="F219" s="134" t="s">
        <v>3727</v>
      </c>
      <c r="I219" s="127"/>
      <c r="J219" s="135">
        <f>BK219</f>
        <v>0</v>
      </c>
      <c r="L219" s="124"/>
      <c r="M219" s="129"/>
      <c r="P219" s="130">
        <f>SUM(P220:P267)</f>
        <v>0</v>
      </c>
      <c r="R219" s="130">
        <f>SUM(R220:R267)</f>
        <v>4.6000000000000001E-4</v>
      </c>
      <c r="T219" s="131">
        <f>SUM(T220:T267)</f>
        <v>0</v>
      </c>
      <c r="AR219" s="125" t="s">
        <v>85</v>
      </c>
      <c r="AT219" s="132" t="s">
        <v>75</v>
      </c>
      <c r="AU219" s="132" t="s">
        <v>83</v>
      </c>
      <c r="AY219" s="125" t="s">
        <v>191</v>
      </c>
      <c r="BK219" s="133">
        <f>SUM(BK220:BK267)</f>
        <v>0</v>
      </c>
    </row>
    <row r="220" spans="2:65" s="1" customFormat="1" ht="40.9" customHeight="1">
      <c r="B220" s="32"/>
      <c r="C220" s="181" t="s">
        <v>508</v>
      </c>
      <c r="D220" s="181" t="s">
        <v>388</v>
      </c>
      <c r="E220" s="182" t="s">
        <v>3728</v>
      </c>
      <c r="F220" s="183" t="s">
        <v>3729</v>
      </c>
      <c r="G220" s="184" t="s">
        <v>1608</v>
      </c>
      <c r="H220" s="185">
        <v>1</v>
      </c>
      <c r="I220" s="186"/>
      <c r="J220" s="187">
        <f>ROUND(I220*H220,2)</f>
        <v>0</v>
      </c>
      <c r="K220" s="183" t="s">
        <v>1</v>
      </c>
      <c r="L220" s="188"/>
      <c r="M220" s="189" t="s">
        <v>1</v>
      </c>
      <c r="N220" s="190" t="s">
        <v>41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1132</v>
      </c>
      <c r="AT220" s="147" t="s">
        <v>388</v>
      </c>
      <c r="AU220" s="147" t="s">
        <v>85</v>
      </c>
      <c r="AY220" s="17" t="s">
        <v>191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83</v>
      </c>
      <c r="BK220" s="148">
        <f>ROUND(I220*H220,2)</f>
        <v>0</v>
      </c>
      <c r="BL220" s="17" t="s">
        <v>1132</v>
      </c>
      <c r="BM220" s="147" t="s">
        <v>3730</v>
      </c>
    </row>
    <row r="221" spans="2:65" s="13" customFormat="1">
      <c r="B221" s="160"/>
      <c r="D221" s="154" t="s">
        <v>205</v>
      </c>
      <c r="E221" s="161" t="s">
        <v>1</v>
      </c>
      <c r="F221" s="162" t="s">
        <v>83</v>
      </c>
      <c r="H221" s="163">
        <v>1</v>
      </c>
      <c r="I221" s="164"/>
      <c r="L221" s="160"/>
      <c r="M221" s="165"/>
      <c r="T221" s="166"/>
      <c r="AT221" s="161" t="s">
        <v>205</v>
      </c>
      <c r="AU221" s="161" t="s">
        <v>85</v>
      </c>
      <c r="AV221" s="13" t="s">
        <v>85</v>
      </c>
      <c r="AW221" s="13" t="s">
        <v>34</v>
      </c>
      <c r="AX221" s="13" t="s">
        <v>76</v>
      </c>
      <c r="AY221" s="161" t="s">
        <v>191</v>
      </c>
    </row>
    <row r="222" spans="2:65" s="1" customFormat="1" ht="16.5" customHeight="1">
      <c r="B222" s="32"/>
      <c r="C222" s="181" t="s">
        <v>515</v>
      </c>
      <c r="D222" s="181" t="s">
        <v>388</v>
      </c>
      <c r="E222" s="182" t="s">
        <v>3731</v>
      </c>
      <c r="F222" s="183" t="s">
        <v>3732</v>
      </c>
      <c r="G222" s="184" t="s">
        <v>1608</v>
      </c>
      <c r="H222" s="185">
        <v>3</v>
      </c>
      <c r="I222" s="186"/>
      <c r="J222" s="187">
        <f>ROUND(I222*H222,2)</f>
        <v>0</v>
      </c>
      <c r="K222" s="183" t="s">
        <v>1</v>
      </c>
      <c r="L222" s="188"/>
      <c r="M222" s="189" t="s">
        <v>1</v>
      </c>
      <c r="N222" s="190" t="s">
        <v>41</v>
      </c>
      <c r="P222" s="145">
        <f>O222*H222</f>
        <v>0</v>
      </c>
      <c r="Q222" s="145">
        <v>0</v>
      </c>
      <c r="R222" s="145">
        <f>Q222*H222</f>
        <v>0</v>
      </c>
      <c r="S222" s="145">
        <v>0</v>
      </c>
      <c r="T222" s="146">
        <f>S222*H222</f>
        <v>0</v>
      </c>
      <c r="AR222" s="147" t="s">
        <v>1132</v>
      </c>
      <c r="AT222" s="147" t="s">
        <v>388</v>
      </c>
      <c r="AU222" s="147" t="s">
        <v>85</v>
      </c>
      <c r="AY222" s="17" t="s">
        <v>191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83</v>
      </c>
      <c r="BK222" s="148">
        <f>ROUND(I222*H222,2)</f>
        <v>0</v>
      </c>
      <c r="BL222" s="17" t="s">
        <v>1132</v>
      </c>
      <c r="BM222" s="147" t="s">
        <v>3733</v>
      </c>
    </row>
    <row r="223" spans="2:65" s="13" customFormat="1">
      <c r="B223" s="160"/>
      <c r="D223" s="154" t="s">
        <v>205</v>
      </c>
      <c r="E223" s="161" t="s">
        <v>1</v>
      </c>
      <c r="F223" s="162" t="s">
        <v>201</v>
      </c>
      <c r="H223" s="163">
        <v>3</v>
      </c>
      <c r="I223" s="164"/>
      <c r="L223" s="160"/>
      <c r="M223" s="165"/>
      <c r="T223" s="166"/>
      <c r="AT223" s="161" t="s">
        <v>205</v>
      </c>
      <c r="AU223" s="161" t="s">
        <v>85</v>
      </c>
      <c r="AV223" s="13" t="s">
        <v>85</v>
      </c>
      <c r="AW223" s="13" t="s">
        <v>34</v>
      </c>
      <c r="AX223" s="13" t="s">
        <v>76</v>
      </c>
      <c r="AY223" s="161" t="s">
        <v>191</v>
      </c>
    </row>
    <row r="224" spans="2:65" s="1" customFormat="1" ht="26.45" customHeight="1">
      <c r="B224" s="32"/>
      <c r="C224" s="136" t="s">
        <v>523</v>
      </c>
      <c r="D224" s="136" t="s">
        <v>195</v>
      </c>
      <c r="E224" s="137" t="s">
        <v>3734</v>
      </c>
      <c r="F224" s="138" t="s">
        <v>3735</v>
      </c>
      <c r="G224" s="139" t="s">
        <v>378</v>
      </c>
      <c r="H224" s="140">
        <v>3</v>
      </c>
      <c r="I224" s="141"/>
      <c r="J224" s="142">
        <f>ROUND(I224*H224,2)</f>
        <v>0</v>
      </c>
      <c r="K224" s="138" t="s">
        <v>199</v>
      </c>
      <c r="L224" s="32"/>
      <c r="M224" s="143" t="s">
        <v>1</v>
      </c>
      <c r="N224" s="144" t="s">
        <v>41</v>
      </c>
      <c r="P224" s="145">
        <f>O224*H224</f>
        <v>0</v>
      </c>
      <c r="Q224" s="145">
        <v>0</v>
      </c>
      <c r="R224" s="145">
        <f>Q224*H224</f>
        <v>0</v>
      </c>
      <c r="S224" s="145">
        <v>0</v>
      </c>
      <c r="T224" s="146">
        <f>S224*H224</f>
        <v>0</v>
      </c>
      <c r="AR224" s="147" t="s">
        <v>224</v>
      </c>
      <c r="AT224" s="147" t="s">
        <v>195</v>
      </c>
      <c r="AU224" s="147" t="s">
        <v>85</v>
      </c>
      <c r="AY224" s="17" t="s">
        <v>191</v>
      </c>
      <c r="BE224" s="148">
        <f>IF(N224="základní",J224,0)</f>
        <v>0</v>
      </c>
      <c r="BF224" s="148">
        <f>IF(N224="snížená",J224,0)</f>
        <v>0</v>
      </c>
      <c r="BG224" s="148">
        <f>IF(N224="zákl. přenesená",J224,0)</f>
        <v>0</v>
      </c>
      <c r="BH224" s="148">
        <f>IF(N224="sníž. přenesená",J224,0)</f>
        <v>0</v>
      </c>
      <c r="BI224" s="148">
        <f>IF(N224="nulová",J224,0)</f>
        <v>0</v>
      </c>
      <c r="BJ224" s="17" t="s">
        <v>83</v>
      </c>
      <c r="BK224" s="148">
        <f>ROUND(I224*H224,2)</f>
        <v>0</v>
      </c>
      <c r="BL224" s="17" t="s">
        <v>224</v>
      </c>
      <c r="BM224" s="147" t="s">
        <v>3736</v>
      </c>
    </row>
    <row r="225" spans="2:65" s="1" customFormat="1">
      <c r="B225" s="32"/>
      <c r="D225" s="149" t="s">
        <v>203</v>
      </c>
      <c r="F225" s="150" t="s">
        <v>3737</v>
      </c>
      <c r="I225" s="151"/>
      <c r="L225" s="32"/>
      <c r="M225" s="152"/>
      <c r="T225" s="56"/>
      <c r="AT225" s="17" t="s">
        <v>203</v>
      </c>
      <c r="AU225" s="17" t="s">
        <v>85</v>
      </c>
    </row>
    <row r="226" spans="2:65" s="1" customFormat="1" ht="26.45" customHeight="1">
      <c r="B226" s="32"/>
      <c r="C226" s="181" t="s">
        <v>531</v>
      </c>
      <c r="D226" s="181" t="s">
        <v>388</v>
      </c>
      <c r="E226" s="182" t="s">
        <v>3738</v>
      </c>
      <c r="F226" s="183" t="s">
        <v>3739</v>
      </c>
      <c r="G226" s="184" t="s">
        <v>1608</v>
      </c>
      <c r="H226" s="185">
        <v>1</v>
      </c>
      <c r="I226" s="186"/>
      <c r="J226" s="187">
        <f>ROUND(I226*H226,2)</f>
        <v>0</v>
      </c>
      <c r="K226" s="183" t="s">
        <v>1</v>
      </c>
      <c r="L226" s="188"/>
      <c r="M226" s="189" t="s">
        <v>1</v>
      </c>
      <c r="N226" s="190" t="s">
        <v>41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1132</v>
      </c>
      <c r="AT226" s="147" t="s">
        <v>388</v>
      </c>
      <c r="AU226" s="147" t="s">
        <v>85</v>
      </c>
      <c r="AY226" s="17" t="s">
        <v>191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83</v>
      </c>
      <c r="BK226" s="148">
        <f>ROUND(I226*H226,2)</f>
        <v>0</v>
      </c>
      <c r="BL226" s="17" t="s">
        <v>1132</v>
      </c>
      <c r="BM226" s="147" t="s">
        <v>3740</v>
      </c>
    </row>
    <row r="227" spans="2:65" s="13" customFormat="1">
      <c r="B227" s="160"/>
      <c r="D227" s="154" t="s">
        <v>205</v>
      </c>
      <c r="E227" s="161" t="s">
        <v>1</v>
      </c>
      <c r="F227" s="162" t="s">
        <v>83</v>
      </c>
      <c r="H227" s="163">
        <v>1</v>
      </c>
      <c r="I227" s="164"/>
      <c r="L227" s="160"/>
      <c r="M227" s="165"/>
      <c r="T227" s="166"/>
      <c r="AT227" s="161" t="s">
        <v>205</v>
      </c>
      <c r="AU227" s="161" t="s">
        <v>85</v>
      </c>
      <c r="AV227" s="13" t="s">
        <v>85</v>
      </c>
      <c r="AW227" s="13" t="s">
        <v>34</v>
      </c>
      <c r="AX227" s="13" t="s">
        <v>76</v>
      </c>
      <c r="AY227" s="161" t="s">
        <v>191</v>
      </c>
    </row>
    <row r="228" spans="2:65" s="1" customFormat="1" ht="26.45" customHeight="1">
      <c r="B228" s="32"/>
      <c r="C228" s="136" t="s">
        <v>540</v>
      </c>
      <c r="D228" s="136" t="s">
        <v>195</v>
      </c>
      <c r="E228" s="137" t="s">
        <v>3741</v>
      </c>
      <c r="F228" s="138" t="s">
        <v>3742</v>
      </c>
      <c r="G228" s="139" t="s">
        <v>378</v>
      </c>
      <c r="H228" s="140">
        <v>1</v>
      </c>
      <c r="I228" s="141"/>
      <c r="J228" s="142">
        <f>ROUND(I228*H228,2)</f>
        <v>0</v>
      </c>
      <c r="K228" s="138" t="s">
        <v>1</v>
      </c>
      <c r="L228" s="32"/>
      <c r="M228" s="143" t="s">
        <v>1</v>
      </c>
      <c r="N228" s="144" t="s">
        <v>41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224</v>
      </c>
      <c r="AT228" s="147" t="s">
        <v>195</v>
      </c>
      <c r="AU228" s="147" t="s">
        <v>85</v>
      </c>
      <c r="AY228" s="17" t="s">
        <v>191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83</v>
      </c>
      <c r="BK228" s="148">
        <f>ROUND(I228*H228,2)</f>
        <v>0</v>
      </c>
      <c r="BL228" s="17" t="s">
        <v>224</v>
      </c>
      <c r="BM228" s="147" t="s">
        <v>3743</v>
      </c>
    </row>
    <row r="229" spans="2:65" s="1" customFormat="1" ht="26.45" customHeight="1">
      <c r="B229" s="32"/>
      <c r="C229" s="181" t="s">
        <v>548</v>
      </c>
      <c r="D229" s="181" t="s">
        <v>388</v>
      </c>
      <c r="E229" s="182" t="s">
        <v>3744</v>
      </c>
      <c r="F229" s="183" t="s">
        <v>3745</v>
      </c>
      <c r="G229" s="184" t="s">
        <v>378</v>
      </c>
      <c r="H229" s="185">
        <v>2</v>
      </c>
      <c r="I229" s="186"/>
      <c r="J229" s="187">
        <f>ROUND(I229*H229,2)</f>
        <v>0</v>
      </c>
      <c r="K229" s="183" t="s">
        <v>199</v>
      </c>
      <c r="L229" s="188"/>
      <c r="M229" s="189" t="s">
        <v>1</v>
      </c>
      <c r="N229" s="190" t="s">
        <v>41</v>
      </c>
      <c r="P229" s="145">
        <f>O229*H229</f>
        <v>0</v>
      </c>
      <c r="Q229" s="145">
        <v>3.0000000000000001E-5</v>
      </c>
      <c r="R229" s="145">
        <f>Q229*H229</f>
        <v>6.0000000000000002E-5</v>
      </c>
      <c r="S229" s="145">
        <v>0</v>
      </c>
      <c r="T229" s="146">
        <f>S229*H229</f>
        <v>0</v>
      </c>
      <c r="AR229" s="147" t="s">
        <v>253</v>
      </c>
      <c r="AT229" s="147" t="s">
        <v>388</v>
      </c>
      <c r="AU229" s="147" t="s">
        <v>85</v>
      </c>
      <c r="AY229" s="17" t="s">
        <v>191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83</v>
      </c>
      <c r="BK229" s="148">
        <f>ROUND(I229*H229,2)</f>
        <v>0</v>
      </c>
      <c r="BL229" s="17" t="s">
        <v>200</v>
      </c>
      <c r="BM229" s="147" t="s">
        <v>3746</v>
      </c>
    </row>
    <row r="230" spans="2:65" s="13" customFormat="1">
      <c r="B230" s="160"/>
      <c r="D230" s="154" t="s">
        <v>205</v>
      </c>
      <c r="E230" s="161" t="s">
        <v>1</v>
      </c>
      <c r="F230" s="162" t="s">
        <v>3747</v>
      </c>
      <c r="H230" s="163">
        <v>1</v>
      </c>
      <c r="I230" s="164"/>
      <c r="L230" s="160"/>
      <c r="M230" s="165"/>
      <c r="T230" s="166"/>
      <c r="AT230" s="161" t="s">
        <v>205</v>
      </c>
      <c r="AU230" s="161" t="s">
        <v>85</v>
      </c>
      <c r="AV230" s="13" t="s">
        <v>85</v>
      </c>
      <c r="AW230" s="13" t="s">
        <v>34</v>
      </c>
      <c r="AX230" s="13" t="s">
        <v>76</v>
      </c>
      <c r="AY230" s="161" t="s">
        <v>191</v>
      </c>
    </row>
    <row r="231" spans="2:65" s="13" customFormat="1">
      <c r="B231" s="160"/>
      <c r="D231" s="154" t="s">
        <v>205</v>
      </c>
      <c r="E231" s="161" t="s">
        <v>1</v>
      </c>
      <c r="F231" s="162" t="s">
        <v>3748</v>
      </c>
      <c r="H231" s="163">
        <v>1</v>
      </c>
      <c r="I231" s="164"/>
      <c r="L231" s="160"/>
      <c r="M231" s="165"/>
      <c r="T231" s="166"/>
      <c r="AT231" s="161" t="s">
        <v>205</v>
      </c>
      <c r="AU231" s="161" t="s">
        <v>85</v>
      </c>
      <c r="AV231" s="13" t="s">
        <v>85</v>
      </c>
      <c r="AW231" s="13" t="s">
        <v>34</v>
      </c>
      <c r="AX231" s="13" t="s">
        <v>76</v>
      </c>
      <c r="AY231" s="161" t="s">
        <v>191</v>
      </c>
    </row>
    <row r="232" spans="2:65" s="1" customFormat="1" ht="26.45" customHeight="1">
      <c r="B232" s="32"/>
      <c r="C232" s="136" t="s">
        <v>554</v>
      </c>
      <c r="D232" s="136" t="s">
        <v>195</v>
      </c>
      <c r="E232" s="137" t="s">
        <v>3749</v>
      </c>
      <c r="F232" s="138" t="s">
        <v>3750</v>
      </c>
      <c r="G232" s="139" t="s">
        <v>378</v>
      </c>
      <c r="H232" s="140">
        <v>2</v>
      </c>
      <c r="I232" s="141"/>
      <c r="J232" s="142">
        <f>ROUND(I232*H232,2)</f>
        <v>0</v>
      </c>
      <c r="K232" s="138" t="s">
        <v>199</v>
      </c>
      <c r="L232" s="32"/>
      <c r="M232" s="143" t="s">
        <v>1</v>
      </c>
      <c r="N232" s="144" t="s">
        <v>41</v>
      </c>
      <c r="P232" s="145">
        <f>O232*H232</f>
        <v>0</v>
      </c>
      <c r="Q232" s="145">
        <v>0</v>
      </c>
      <c r="R232" s="145">
        <f>Q232*H232</f>
        <v>0</v>
      </c>
      <c r="S232" s="145">
        <v>0</v>
      </c>
      <c r="T232" s="146">
        <f>S232*H232</f>
        <v>0</v>
      </c>
      <c r="AR232" s="147" t="s">
        <v>224</v>
      </c>
      <c r="AT232" s="147" t="s">
        <v>195</v>
      </c>
      <c r="AU232" s="147" t="s">
        <v>85</v>
      </c>
      <c r="AY232" s="17" t="s">
        <v>191</v>
      </c>
      <c r="BE232" s="148">
        <f>IF(N232="základní",J232,0)</f>
        <v>0</v>
      </c>
      <c r="BF232" s="148">
        <f>IF(N232="snížená",J232,0)</f>
        <v>0</v>
      </c>
      <c r="BG232" s="148">
        <f>IF(N232="zákl. přenesená",J232,0)</f>
        <v>0</v>
      </c>
      <c r="BH232" s="148">
        <f>IF(N232="sníž. přenesená",J232,0)</f>
        <v>0</v>
      </c>
      <c r="BI232" s="148">
        <f>IF(N232="nulová",J232,0)</f>
        <v>0</v>
      </c>
      <c r="BJ232" s="17" t="s">
        <v>83</v>
      </c>
      <c r="BK232" s="148">
        <f>ROUND(I232*H232,2)</f>
        <v>0</v>
      </c>
      <c r="BL232" s="17" t="s">
        <v>224</v>
      </c>
      <c r="BM232" s="147" t="s">
        <v>3751</v>
      </c>
    </row>
    <row r="233" spans="2:65" s="1" customFormat="1">
      <c r="B233" s="32"/>
      <c r="D233" s="149" t="s">
        <v>203</v>
      </c>
      <c r="F233" s="150" t="s">
        <v>3752</v>
      </c>
      <c r="I233" s="151"/>
      <c r="L233" s="32"/>
      <c r="M233" s="152"/>
      <c r="T233" s="56"/>
      <c r="AT233" s="17" t="s">
        <v>203</v>
      </c>
      <c r="AU233" s="17" t="s">
        <v>85</v>
      </c>
    </row>
    <row r="234" spans="2:65" s="1" customFormat="1" ht="36" customHeight="1">
      <c r="B234" s="32"/>
      <c r="C234" s="181" t="s">
        <v>559</v>
      </c>
      <c r="D234" s="181" t="s">
        <v>388</v>
      </c>
      <c r="E234" s="182" t="s">
        <v>3753</v>
      </c>
      <c r="F234" s="183" t="s">
        <v>3754</v>
      </c>
      <c r="G234" s="184" t="s">
        <v>1608</v>
      </c>
      <c r="H234" s="185">
        <v>2</v>
      </c>
      <c r="I234" s="186"/>
      <c r="J234" s="187">
        <f>ROUND(I234*H234,2)</f>
        <v>0</v>
      </c>
      <c r="K234" s="183" t="s">
        <v>1</v>
      </c>
      <c r="L234" s="188"/>
      <c r="M234" s="189" t="s">
        <v>1</v>
      </c>
      <c r="N234" s="190" t="s">
        <v>41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1132</v>
      </c>
      <c r="AT234" s="147" t="s">
        <v>388</v>
      </c>
      <c r="AU234" s="147" t="s">
        <v>85</v>
      </c>
      <c r="AY234" s="17" t="s">
        <v>191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83</v>
      </c>
      <c r="BK234" s="148">
        <f>ROUND(I234*H234,2)</f>
        <v>0</v>
      </c>
      <c r="BL234" s="17" t="s">
        <v>1132</v>
      </c>
      <c r="BM234" s="147" t="s">
        <v>3755</v>
      </c>
    </row>
    <row r="235" spans="2:65" s="13" customFormat="1">
      <c r="B235" s="160"/>
      <c r="D235" s="154" t="s">
        <v>205</v>
      </c>
      <c r="E235" s="161" t="s">
        <v>1</v>
      </c>
      <c r="F235" s="162" t="s">
        <v>3756</v>
      </c>
      <c r="H235" s="163">
        <v>2</v>
      </c>
      <c r="I235" s="164"/>
      <c r="L235" s="160"/>
      <c r="M235" s="165"/>
      <c r="T235" s="166"/>
      <c r="AT235" s="161" t="s">
        <v>205</v>
      </c>
      <c r="AU235" s="161" t="s">
        <v>85</v>
      </c>
      <c r="AV235" s="13" t="s">
        <v>85</v>
      </c>
      <c r="AW235" s="13" t="s">
        <v>34</v>
      </c>
      <c r="AX235" s="13" t="s">
        <v>76</v>
      </c>
      <c r="AY235" s="161" t="s">
        <v>191</v>
      </c>
    </row>
    <row r="236" spans="2:65" s="1" customFormat="1" ht="26.45" customHeight="1">
      <c r="B236" s="32"/>
      <c r="C236" s="136" t="s">
        <v>568</v>
      </c>
      <c r="D236" s="136" t="s">
        <v>195</v>
      </c>
      <c r="E236" s="137" t="s">
        <v>3757</v>
      </c>
      <c r="F236" s="138" t="s">
        <v>3758</v>
      </c>
      <c r="G236" s="139" t="s">
        <v>378</v>
      </c>
      <c r="H236" s="140">
        <v>2</v>
      </c>
      <c r="I236" s="141"/>
      <c r="J236" s="142">
        <f>ROUND(I236*H236,2)</f>
        <v>0</v>
      </c>
      <c r="K236" s="138" t="s">
        <v>199</v>
      </c>
      <c r="L236" s="32"/>
      <c r="M236" s="143" t="s">
        <v>1</v>
      </c>
      <c r="N236" s="144" t="s">
        <v>41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224</v>
      </c>
      <c r="AT236" s="147" t="s">
        <v>195</v>
      </c>
      <c r="AU236" s="147" t="s">
        <v>85</v>
      </c>
      <c r="AY236" s="17" t="s">
        <v>191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83</v>
      </c>
      <c r="BK236" s="148">
        <f>ROUND(I236*H236,2)</f>
        <v>0</v>
      </c>
      <c r="BL236" s="17" t="s">
        <v>224</v>
      </c>
      <c r="BM236" s="147" t="s">
        <v>3759</v>
      </c>
    </row>
    <row r="237" spans="2:65" s="1" customFormat="1">
      <c r="B237" s="32"/>
      <c r="D237" s="149" t="s">
        <v>203</v>
      </c>
      <c r="F237" s="150" t="s">
        <v>3760</v>
      </c>
      <c r="I237" s="151"/>
      <c r="L237" s="32"/>
      <c r="M237" s="152"/>
      <c r="T237" s="56"/>
      <c r="AT237" s="17" t="s">
        <v>203</v>
      </c>
      <c r="AU237" s="17" t="s">
        <v>85</v>
      </c>
    </row>
    <row r="238" spans="2:65" s="1" customFormat="1" ht="16.5" customHeight="1">
      <c r="B238" s="32"/>
      <c r="C238" s="181" t="s">
        <v>576</v>
      </c>
      <c r="D238" s="181" t="s">
        <v>388</v>
      </c>
      <c r="E238" s="182" t="s">
        <v>3761</v>
      </c>
      <c r="F238" s="183" t="s">
        <v>3762</v>
      </c>
      <c r="G238" s="184" t="s">
        <v>1608</v>
      </c>
      <c r="H238" s="185">
        <v>1</v>
      </c>
      <c r="I238" s="186"/>
      <c r="J238" s="187">
        <f>ROUND(I238*H238,2)</f>
        <v>0</v>
      </c>
      <c r="K238" s="183" t="s">
        <v>1</v>
      </c>
      <c r="L238" s="188"/>
      <c r="M238" s="189" t="s">
        <v>1</v>
      </c>
      <c r="N238" s="190" t="s">
        <v>41</v>
      </c>
      <c r="P238" s="145">
        <f>O238*H238</f>
        <v>0</v>
      </c>
      <c r="Q238" s="145">
        <v>0</v>
      </c>
      <c r="R238" s="145">
        <f>Q238*H238</f>
        <v>0</v>
      </c>
      <c r="S238" s="145">
        <v>0</v>
      </c>
      <c r="T238" s="146">
        <f>S238*H238</f>
        <v>0</v>
      </c>
      <c r="AR238" s="147" t="s">
        <v>1132</v>
      </c>
      <c r="AT238" s="147" t="s">
        <v>388</v>
      </c>
      <c r="AU238" s="147" t="s">
        <v>85</v>
      </c>
      <c r="AY238" s="17" t="s">
        <v>191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83</v>
      </c>
      <c r="BK238" s="148">
        <f>ROUND(I238*H238,2)</f>
        <v>0</v>
      </c>
      <c r="BL238" s="17" t="s">
        <v>1132</v>
      </c>
      <c r="BM238" s="147" t="s">
        <v>3763</v>
      </c>
    </row>
    <row r="239" spans="2:65" s="13" customFormat="1">
      <c r="B239" s="160"/>
      <c r="D239" s="154" t="s">
        <v>205</v>
      </c>
      <c r="E239" s="161" t="s">
        <v>1</v>
      </c>
      <c r="F239" s="162" t="s">
        <v>83</v>
      </c>
      <c r="H239" s="163">
        <v>1</v>
      </c>
      <c r="I239" s="164"/>
      <c r="L239" s="160"/>
      <c r="M239" s="165"/>
      <c r="T239" s="166"/>
      <c r="AT239" s="161" t="s">
        <v>205</v>
      </c>
      <c r="AU239" s="161" t="s">
        <v>85</v>
      </c>
      <c r="AV239" s="13" t="s">
        <v>85</v>
      </c>
      <c r="AW239" s="13" t="s">
        <v>34</v>
      </c>
      <c r="AX239" s="13" t="s">
        <v>76</v>
      </c>
      <c r="AY239" s="161" t="s">
        <v>191</v>
      </c>
    </row>
    <row r="240" spans="2:65" s="1" customFormat="1" ht="26.45" customHeight="1">
      <c r="B240" s="32"/>
      <c r="C240" s="136" t="s">
        <v>581</v>
      </c>
      <c r="D240" s="136" t="s">
        <v>195</v>
      </c>
      <c r="E240" s="137" t="s">
        <v>3687</v>
      </c>
      <c r="F240" s="138" t="s">
        <v>3688</v>
      </c>
      <c r="G240" s="139" t="s">
        <v>378</v>
      </c>
      <c r="H240" s="140">
        <v>1</v>
      </c>
      <c r="I240" s="141"/>
      <c r="J240" s="142">
        <f>ROUND(I240*H240,2)</f>
        <v>0</v>
      </c>
      <c r="K240" s="138" t="s">
        <v>199</v>
      </c>
      <c r="L240" s="32"/>
      <c r="M240" s="143" t="s">
        <v>1</v>
      </c>
      <c r="N240" s="144" t="s">
        <v>41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224</v>
      </c>
      <c r="AT240" s="147" t="s">
        <v>195</v>
      </c>
      <c r="AU240" s="147" t="s">
        <v>85</v>
      </c>
      <c r="AY240" s="17" t="s">
        <v>191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83</v>
      </c>
      <c r="BK240" s="148">
        <f>ROUND(I240*H240,2)</f>
        <v>0</v>
      </c>
      <c r="BL240" s="17" t="s">
        <v>224</v>
      </c>
      <c r="BM240" s="147" t="s">
        <v>3764</v>
      </c>
    </row>
    <row r="241" spans="2:65" s="1" customFormat="1">
      <c r="B241" s="32"/>
      <c r="D241" s="149" t="s">
        <v>203</v>
      </c>
      <c r="F241" s="150" t="s">
        <v>3690</v>
      </c>
      <c r="I241" s="151"/>
      <c r="L241" s="32"/>
      <c r="M241" s="152"/>
      <c r="T241" s="56"/>
      <c r="AT241" s="17" t="s">
        <v>203</v>
      </c>
      <c r="AU241" s="17" t="s">
        <v>85</v>
      </c>
    </row>
    <row r="242" spans="2:65" s="1" customFormat="1" ht="16.5" customHeight="1">
      <c r="B242" s="32"/>
      <c r="C242" s="181" t="s">
        <v>587</v>
      </c>
      <c r="D242" s="181" t="s">
        <v>388</v>
      </c>
      <c r="E242" s="182" t="s">
        <v>3765</v>
      </c>
      <c r="F242" s="183" t="s">
        <v>3766</v>
      </c>
      <c r="G242" s="184" t="s">
        <v>1608</v>
      </c>
      <c r="H242" s="185">
        <v>2</v>
      </c>
      <c r="I242" s="186"/>
      <c r="J242" s="187">
        <f>ROUND(I242*H242,2)</f>
        <v>0</v>
      </c>
      <c r="K242" s="183" t="s">
        <v>1</v>
      </c>
      <c r="L242" s="188"/>
      <c r="M242" s="189" t="s">
        <v>1</v>
      </c>
      <c r="N242" s="190" t="s">
        <v>41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1132</v>
      </c>
      <c r="AT242" s="147" t="s">
        <v>388</v>
      </c>
      <c r="AU242" s="147" t="s">
        <v>85</v>
      </c>
      <c r="AY242" s="17" t="s">
        <v>191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83</v>
      </c>
      <c r="BK242" s="148">
        <f>ROUND(I242*H242,2)</f>
        <v>0</v>
      </c>
      <c r="BL242" s="17" t="s">
        <v>1132</v>
      </c>
      <c r="BM242" s="147" t="s">
        <v>3767</v>
      </c>
    </row>
    <row r="243" spans="2:65" s="13" customFormat="1">
      <c r="B243" s="160"/>
      <c r="D243" s="154" t="s">
        <v>205</v>
      </c>
      <c r="E243" s="161" t="s">
        <v>1</v>
      </c>
      <c r="F243" s="162" t="s">
        <v>85</v>
      </c>
      <c r="H243" s="163">
        <v>2</v>
      </c>
      <c r="I243" s="164"/>
      <c r="L243" s="160"/>
      <c r="M243" s="165"/>
      <c r="T243" s="166"/>
      <c r="AT243" s="161" t="s">
        <v>205</v>
      </c>
      <c r="AU243" s="161" t="s">
        <v>85</v>
      </c>
      <c r="AV243" s="13" t="s">
        <v>85</v>
      </c>
      <c r="AW243" s="13" t="s">
        <v>34</v>
      </c>
      <c r="AX243" s="13" t="s">
        <v>76</v>
      </c>
      <c r="AY243" s="161" t="s">
        <v>191</v>
      </c>
    </row>
    <row r="244" spans="2:65" s="1" customFormat="1" ht="26.45" customHeight="1">
      <c r="B244" s="32"/>
      <c r="C244" s="136" t="s">
        <v>591</v>
      </c>
      <c r="D244" s="136" t="s">
        <v>195</v>
      </c>
      <c r="E244" s="137" t="s">
        <v>3697</v>
      </c>
      <c r="F244" s="138" t="s">
        <v>3698</v>
      </c>
      <c r="G244" s="139" t="s">
        <v>378</v>
      </c>
      <c r="H244" s="140">
        <v>2</v>
      </c>
      <c r="I244" s="141"/>
      <c r="J244" s="142">
        <f>ROUND(I244*H244,2)</f>
        <v>0</v>
      </c>
      <c r="K244" s="138" t="s">
        <v>199</v>
      </c>
      <c r="L244" s="32"/>
      <c r="M244" s="143" t="s">
        <v>1</v>
      </c>
      <c r="N244" s="144" t="s">
        <v>41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224</v>
      </c>
      <c r="AT244" s="147" t="s">
        <v>195</v>
      </c>
      <c r="AU244" s="147" t="s">
        <v>85</v>
      </c>
      <c r="AY244" s="17" t="s">
        <v>191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83</v>
      </c>
      <c r="BK244" s="148">
        <f>ROUND(I244*H244,2)</f>
        <v>0</v>
      </c>
      <c r="BL244" s="17" t="s">
        <v>224</v>
      </c>
      <c r="BM244" s="147" t="s">
        <v>3768</v>
      </c>
    </row>
    <row r="245" spans="2:65" s="1" customFormat="1">
      <c r="B245" s="32"/>
      <c r="D245" s="149" t="s">
        <v>203</v>
      </c>
      <c r="F245" s="150" t="s">
        <v>3700</v>
      </c>
      <c r="I245" s="151"/>
      <c r="L245" s="32"/>
      <c r="M245" s="152"/>
      <c r="T245" s="56"/>
      <c r="AT245" s="17" t="s">
        <v>203</v>
      </c>
      <c r="AU245" s="17" t="s">
        <v>85</v>
      </c>
    </row>
    <row r="246" spans="2:65" s="1" customFormat="1" ht="24" customHeight="1">
      <c r="B246" s="32"/>
      <c r="C246" s="181" t="s">
        <v>597</v>
      </c>
      <c r="D246" s="181" t="s">
        <v>388</v>
      </c>
      <c r="E246" s="182" t="s">
        <v>3769</v>
      </c>
      <c r="F246" s="183" t="s">
        <v>3770</v>
      </c>
      <c r="G246" s="184" t="s">
        <v>1608</v>
      </c>
      <c r="H246" s="185">
        <v>4</v>
      </c>
      <c r="I246" s="186"/>
      <c r="J246" s="187">
        <f>ROUND(I246*H246,2)</f>
        <v>0</v>
      </c>
      <c r="K246" s="183" t="s">
        <v>1</v>
      </c>
      <c r="L246" s="188"/>
      <c r="M246" s="189" t="s">
        <v>1</v>
      </c>
      <c r="N246" s="190" t="s">
        <v>41</v>
      </c>
      <c r="P246" s="145">
        <f>O246*H246</f>
        <v>0</v>
      </c>
      <c r="Q246" s="145">
        <v>0</v>
      </c>
      <c r="R246" s="145">
        <f>Q246*H246</f>
        <v>0</v>
      </c>
      <c r="S246" s="145">
        <v>0</v>
      </c>
      <c r="T246" s="146">
        <f>S246*H246</f>
        <v>0</v>
      </c>
      <c r="AR246" s="147" t="s">
        <v>1132</v>
      </c>
      <c r="AT246" s="147" t="s">
        <v>388</v>
      </c>
      <c r="AU246" s="147" t="s">
        <v>85</v>
      </c>
      <c r="AY246" s="17" t="s">
        <v>191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83</v>
      </c>
      <c r="BK246" s="148">
        <f>ROUND(I246*H246,2)</f>
        <v>0</v>
      </c>
      <c r="BL246" s="17" t="s">
        <v>1132</v>
      </c>
      <c r="BM246" s="147" t="s">
        <v>3771</v>
      </c>
    </row>
    <row r="247" spans="2:65" s="13" customFormat="1">
      <c r="B247" s="160"/>
      <c r="D247" s="154" t="s">
        <v>205</v>
      </c>
      <c r="E247" s="161" t="s">
        <v>1</v>
      </c>
      <c r="F247" s="162" t="s">
        <v>3772</v>
      </c>
      <c r="H247" s="163">
        <v>4</v>
      </c>
      <c r="I247" s="164"/>
      <c r="L247" s="160"/>
      <c r="M247" s="165"/>
      <c r="T247" s="166"/>
      <c r="AT247" s="161" t="s">
        <v>205</v>
      </c>
      <c r="AU247" s="161" t="s">
        <v>85</v>
      </c>
      <c r="AV247" s="13" t="s">
        <v>85</v>
      </c>
      <c r="AW247" s="13" t="s">
        <v>34</v>
      </c>
      <c r="AX247" s="13" t="s">
        <v>76</v>
      </c>
      <c r="AY247" s="161" t="s">
        <v>191</v>
      </c>
    </row>
    <row r="248" spans="2:65" s="1" customFormat="1" ht="24" customHeight="1">
      <c r="B248" s="32"/>
      <c r="C248" s="181" t="s">
        <v>602</v>
      </c>
      <c r="D248" s="181" t="s">
        <v>388</v>
      </c>
      <c r="E248" s="182" t="s">
        <v>3773</v>
      </c>
      <c r="F248" s="183" t="s">
        <v>3774</v>
      </c>
      <c r="G248" s="184" t="s">
        <v>1608</v>
      </c>
      <c r="H248" s="185">
        <v>14</v>
      </c>
      <c r="I248" s="186"/>
      <c r="J248" s="187">
        <f>ROUND(I248*H248,2)</f>
        <v>0</v>
      </c>
      <c r="K248" s="183" t="s">
        <v>1</v>
      </c>
      <c r="L248" s="188"/>
      <c r="M248" s="189" t="s">
        <v>1</v>
      </c>
      <c r="N248" s="190" t="s">
        <v>41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1132</v>
      </c>
      <c r="AT248" s="147" t="s">
        <v>388</v>
      </c>
      <c r="AU248" s="147" t="s">
        <v>85</v>
      </c>
      <c r="AY248" s="17" t="s">
        <v>191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83</v>
      </c>
      <c r="BK248" s="148">
        <f>ROUND(I248*H248,2)</f>
        <v>0</v>
      </c>
      <c r="BL248" s="17" t="s">
        <v>1132</v>
      </c>
      <c r="BM248" s="147" t="s">
        <v>3775</v>
      </c>
    </row>
    <row r="249" spans="2:65" s="13" customFormat="1">
      <c r="B249" s="160"/>
      <c r="D249" s="154" t="s">
        <v>205</v>
      </c>
      <c r="E249" s="161" t="s">
        <v>1</v>
      </c>
      <c r="F249" s="162" t="s">
        <v>3776</v>
      </c>
      <c r="H249" s="163">
        <v>14</v>
      </c>
      <c r="I249" s="164"/>
      <c r="L249" s="160"/>
      <c r="M249" s="165"/>
      <c r="T249" s="166"/>
      <c r="AT249" s="161" t="s">
        <v>205</v>
      </c>
      <c r="AU249" s="161" t="s">
        <v>85</v>
      </c>
      <c r="AV249" s="13" t="s">
        <v>85</v>
      </c>
      <c r="AW249" s="13" t="s">
        <v>34</v>
      </c>
      <c r="AX249" s="13" t="s">
        <v>76</v>
      </c>
      <c r="AY249" s="161" t="s">
        <v>191</v>
      </c>
    </row>
    <row r="250" spans="2:65" s="1" customFormat="1" ht="26.45" customHeight="1">
      <c r="B250" s="32"/>
      <c r="C250" s="136" t="s">
        <v>607</v>
      </c>
      <c r="D250" s="136" t="s">
        <v>195</v>
      </c>
      <c r="E250" s="137" t="s">
        <v>3777</v>
      </c>
      <c r="F250" s="138" t="s">
        <v>3778</v>
      </c>
      <c r="G250" s="139" t="s">
        <v>378</v>
      </c>
      <c r="H250" s="140">
        <v>18</v>
      </c>
      <c r="I250" s="141"/>
      <c r="J250" s="142">
        <f>ROUND(I250*H250,2)</f>
        <v>0</v>
      </c>
      <c r="K250" s="138" t="s">
        <v>199</v>
      </c>
      <c r="L250" s="32"/>
      <c r="M250" s="143" t="s">
        <v>1</v>
      </c>
      <c r="N250" s="144" t="s">
        <v>41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224</v>
      </c>
      <c r="AT250" s="147" t="s">
        <v>195</v>
      </c>
      <c r="AU250" s="147" t="s">
        <v>85</v>
      </c>
      <c r="AY250" s="17" t="s">
        <v>191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83</v>
      </c>
      <c r="BK250" s="148">
        <f>ROUND(I250*H250,2)</f>
        <v>0</v>
      </c>
      <c r="BL250" s="17" t="s">
        <v>224</v>
      </c>
      <c r="BM250" s="147" t="s">
        <v>3779</v>
      </c>
    </row>
    <row r="251" spans="2:65" s="1" customFormat="1">
      <c r="B251" s="32"/>
      <c r="D251" s="149" t="s">
        <v>203</v>
      </c>
      <c r="F251" s="150" t="s">
        <v>3780</v>
      </c>
      <c r="I251" s="151"/>
      <c r="L251" s="32"/>
      <c r="M251" s="152"/>
      <c r="T251" s="56"/>
      <c r="AT251" s="17" t="s">
        <v>203</v>
      </c>
      <c r="AU251" s="17" t="s">
        <v>85</v>
      </c>
    </row>
    <row r="252" spans="2:65" s="1" customFormat="1" ht="16.5" customHeight="1">
      <c r="B252" s="32"/>
      <c r="C252" s="181" t="s">
        <v>612</v>
      </c>
      <c r="D252" s="181" t="s">
        <v>388</v>
      </c>
      <c r="E252" s="182" t="s">
        <v>3781</v>
      </c>
      <c r="F252" s="183" t="s">
        <v>3782</v>
      </c>
      <c r="G252" s="184" t="s">
        <v>1608</v>
      </c>
      <c r="H252" s="185">
        <v>2</v>
      </c>
      <c r="I252" s="186"/>
      <c r="J252" s="187">
        <f>ROUND(I252*H252,2)</f>
        <v>0</v>
      </c>
      <c r="K252" s="183" t="s">
        <v>1</v>
      </c>
      <c r="L252" s="188"/>
      <c r="M252" s="189" t="s">
        <v>1</v>
      </c>
      <c r="N252" s="190" t="s">
        <v>41</v>
      </c>
      <c r="P252" s="145">
        <f>O252*H252</f>
        <v>0</v>
      </c>
      <c r="Q252" s="145">
        <v>0</v>
      </c>
      <c r="R252" s="145">
        <f>Q252*H252</f>
        <v>0</v>
      </c>
      <c r="S252" s="145">
        <v>0</v>
      </c>
      <c r="T252" s="146">
        <f>S252*H252</f>
        <v>0</v>
      </c>
      <c r="AR252" s="147" t="s">
        <v>1132</v>
      </c>
      <c r="AT252" s="147" t="s">
        <v>388</v>
      </c>
      <c r="AU252" s="147" t="s">
        <v>85</v>
      </c>
      <c r="AY252" s="17" t="s">
        <v>191</v>
      </c>
      <c r="BE252" s="148">
        <f>IF(N252="základní",J252,0)</f>
        <v>0</v>
      </c>
      <c r="BF252" s="148">
        <f>IF(N252="snížená",J252,0)</f>
        <v>0</v>
      </c>
      <c r="BG252" s="148">
        <f>IF(N252="zákl. přenesená",J252,0)</f>
        <v>0</v>
      </c>
      <c r="BH252" s="148">
        <f>IF(N252="sníž. přenesená",J252,0)</f>
        <v>0</v>
      </c>
      <c r="BI252" s="148">
        <f>IF(N252="nulová",J252,0)</f>
        <v>0</v>
      </c>
      <c r="BJ252" s="17" t="s">
        <v>83</v>
      </c>
      <c r="BK252" s="148">
        <f>ROUND(I252*H252,2)</f>
        <v>0</v>
      </c>
      <c r="BL252" s="17" t="s">
        <v>1132</v>
      </c>
      <c r="BM252" s="147" t="s">
        <v>3783</v>
      </c>
    </row>
    <row r="253" spans="2:65" s="13" customFormat="1">
      <c r="B253" s="160"/>
      <c r="D253" s="154" t="s">
        <v>205</v>
      </c>
      <c r="E253" s="161" t="s">
        <v>1</v>
      </c>
      <c r="F253" s="162" t="s">
        <v>85</v>
      </c>
      <c r="H253" s="163">
        <v>2</v>
      </c>
      <c r="I253" s="164"/>
      <c r="L253" s="160"/>
      <c r="M253" s="165"/>
      <c r="T253" s="166"/>
      <c r="AT253" s="161" t="s">
        <v>205</v>
      </c>
      <c r="AU253" s="161" t="s">
        <v>85</v>
      </c>
      <c r="AV253" s="13" t="s">
        <v>85</v>
      </c>
      <c r="AW253" s="13" t="s">
        <v>34</v>
      </c>
      <c r="AX253" s="13" t="s">
        <v>76</v>
      </c>
      <c r="AY253" s="161" t="s">
        <v>191</v>
      </c>
    </row>
    <row r="254" spans="2:65" s="1" customFormat="1" ht="26.45" customHeight="1">
      <c r="B254" s="32"/>
      <c r="C254" s="136" t="s">
        <v>463</v>
      </c>
      <c r="D254" s="136" t="s">
        <v>195</v>
      </c>
      <c r="E254" s="137" t="s">
        <v>3784</v>
      </c>
      <c r="F254" s="138" t="s">
        <v>3785</v>
      </c>
      <c r="G254" s="139" t="s">
        <v>378</v>
      </c>
      <c r="H254" s="140">
        <v>2</v>
      </c>
      <c r="I254" s="141"/>
      <c r="J254" s="142">
        <f>ROUND(I254*H254,2)</f>
        <v>0</v>
      </c>
      <c r="K254" s="138" t="s">
        <v>199</v>
      </c>
      <c r="L254" s="32"/>
      <c r="M254" s="143" t="s">
        <v>1</v>
      </c>
      <c r="N254" s="144" t="s">
        <v>41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224</v>
      </c>
      <c r="AT254" s="147" t="s">
        <v>195</v>
      </c>
      <c r="AU254" s="147" t="s">
        <v>85</v>
      </c>
      <c r="AY254" s="17" t="s">
        <v>191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83</v>
      </c>
      <c r="BK254" s="148">
        <f>ROUND(I254*H254,2)</f>
        <v>0</v>
      </c>
      <c r="BL254" s="17" t="s">
        <v>224</v>
      </c>
      <c r="BM254" s="147" t="s">
        <v>3786</v>
      </c>
    </row>
    <row r="255" spans="2:65" s="1" customFormat="1">
      <c r="B255" s="32"/>
      <c r="D255" s="149" t="s">
        <v>203</v>
      </c>
      <c r="F255" s="150" t="s">
        <v>3787</v>
      </c>
      <c r="I255" s="151"/>
      <c r="L255" s="32"/>
      <c r="M255" s="152"/>
      <c r="T255" s="56"/>
      <c r="AT255" s="17" t="s">
        <v>203</v>
      </c>
      <c r="AU255" s="17" t="s">
        <v>85</v>
      </c>
    </row>
    <row r="256" spans="2:65" s="1" customFormat="1" ht="26.45" customHeight="1">
      <c r="B256" s="32"/>
      <c r="C256" s="181" t="s">
        <v>566</v>
      </c>
      <c r="D256" s="181" t="s">
        <v>388</v>
      </c>
      <c r="E256" s="182" t="s">
        <v>3788</v>
      </c>
      <c r="F256" s="183" t="s">
        <v>3789</v>
      </c>
      <c r="G256" s="184" t="s">
        <v>1608</v>
      </c>
      <c r="H256" s="185">
        <v>1</v>
      </c>
      <c r="I256" s="186"/>
      <c r="J256" s="187">
        <f>ROUND(I256*H256,2)</f>
        <v>0</v>
      </c>
      <c r="K256" s="183" t="s">
        <v>1</v>
      </c>
      <c r="L256" s="188"/>
      <c r="M256" s="189" t="s">
        <v>1</v>
      </c>
      <c r="N256" s="190" t="s">
        <v>41</v>
      </c>
      <c r="P256" s="145">
        <f>O256*H256</f>
        <v>0</v>
      </c>
      <c r="Q256" s="145">
        <v>0</v>
      </c>
      <c r="R256" s="145">
        <f>Q256*H256</f>
        <v>0</v>
      </c>
      <c r="S256" s="145">
        <v>0</v>
      </c>
      <c r="T256" s="146">
        <f>S256*H256</f>
        <v>0</v>
      </c>
      <c r="AR256" s="147" t="s">
        <v>1132</v>
      </c>
      <c r="AT256" s="147" t="s">
        <v>388</v>
      </c>
      <c r="AU256" s="147" t="s">
        <v>85</v>
      </c>
      <c r="AY256" s="17" t="s">
        <v>191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83</v>
      </c>
      <c r="BK256" s="148">
        <f>ROUND(I256*H256,2)</f>
        <v>0</v>
      </c>
      <c r="BL256" s="17" t="s">
        <v>1132</v>
      </c>
      <c r="BM256" s="147" t="s">
        <v>3790</v>
      </c>
    </row>
    <row r="257" spans="2:65" s="13" customFormat="1">
      <c r="B257" s="160"/>
      <c r="D257" s="154" t="s">
        <v>205</v>
      </c>
      <c r="E257" s="161" t="s">
        <v>1</v>
      </c>
      <c r="F257" s="162" t="s">
        <v>83</v>
      </c>
      <c r="H257" s="163">
        <v>1</v>
      </c>
      <c r="I257" s="164"/>
      <c r="L257" s="160"/>
      <c r="M257" s="165"/>
      <c r="T257" s="166"/>
      <c r="AT257" s="161" t="s">
        <v>205</v>
      </c>
      <c r="AU257" s="161" t="s">
        <v>85</v>
      </c>
      <c r="AV257" s="13" t="s">
        <v>85</v>
      </c>
      <c r="AW257" s="13" t="s">
        <v>34</v>
      </c>
      <c r="AX257" s="13" t="s">
        <v>76</v>
      </c>
      <c r="AY257" s="161" t="s">
        <v>191</v>
      </c>
    </row>
    <row r="258" spans="2:65" s="1" customFormat="1" ht="26.45" customHeight="1">
      <c r="B258" s="32"/>
      <c r="C258" s="136" t="s">
        <v>622</v>
      </c>
      <c r="D258" s="136" t="s">
        <v>195</v>
      </c>
      <c r="E258" s="137" t="s">
        <v>3722</v>
      </c>
      <c r="F258" s="138" t="s">
        <v>3723</v>
      </c>
      <c r="G258" s="139" t="s">
        <v>378</v>
      </c>
      <c r="H258" s="140">
        <v>1</v>
      </c>
      <c r="I258" s="141"/>
      <c r="J258" s="142">
        <f>ROUND(I258*H258,2)</f>
        <v>0</v>
      </c>
      <c r="K258" s="138" t="s">
        <v>199</v>
      </c>
      <c r="L258" s="32"/>
      <c r="M258" s="143" t="s">
        <v>1</v>
      </c>
      <c r="N258" s="144" t="s">
        <v>41</v>
      </c>
      <c r="P258" s="145">
        <f>O258*H258</f>
        <v>0</v>
      </c>
      <c r="Q258" s="145">
        <v>0</v>
      </c>
      <c r="R258" s="145">
        <f>Q258*H258</f>
        <v>0</v>
      </c>
      <c r="S258" s="145">
        <v>0</v>
      </c>
      <c r="T258" s="146">
        <f>S258*H258</f>
        <v>0</v>
      </c>
      <c r="AR258" s="147" t="s">
        <v>224</v>
      </c>
      <c r="AT258" s="147" t="s">
        <v>195</v>
      </c>
      <c r="AU258" s="147" t="s">
        <v>85</v>
      </c>
      <c r="AY258" s="17" t="s">
        <v>191</v>
      </c>
      <c r="BE258" s="148">
        <f>IF(N258="základní",J258,0)</f>
        <v>0</v>
      </c>
      <c r="BF258" s="148">
        <f>IF(N258="snížená",J258,0)</f>
        <v>0</v>
      </c>
      <c r="BG258" s="148">
        <f>IF(N258="zákl. přenesená",J258,0)</f>
        <v>0</v>
      </c>
      <c r="BH258" s="148">
        <f>IF(N258="sníž. přenesená",J258,0)</f>
        <v>0</v>
      </c>
      <c r="BI258" s="148">
        <f>IF(N258="nulová",J258,0)</f>
        <v>0</v>
      </c>
      <c r="BJ258" s="17" t="s">
        <v>83</v>
      </c>
      <c r="BK258" s="148">
        <f>ROUND(I258*H258,2)</f>
        <v>0</v>
      </c>
      <c r="BL258" s="17" t="s">
        <v>224</v>
      </c>
      <c r="BM258" s="147" t="s">
        <v>3791</v>
      </c>
    </row>
    <row r="259" spans="2:65" s="1" customFormat="1">
      <c r="B259" s="32"/>
      <c r="D259" s="149" t="s">
        <v>203</v>
      </c>
      <c r="F259" s="150" t="s">
        <v>3725</v>
      </c>
      <c r="I259" s="151"/>
      <c r="L259" s="32"/>
      <c r="M259" s="152"/>
      <c r="T259" s="56"/>
      <c r="AT259" s="17" t="s">
        <v>203</v>
      </c>
      <c r="AU259" s="17" t="s">
        <v>85</v>
      </c>
    </row>
    <row r="260" spans="2:65" s="1" customFormat="1" ht="26.45" customHeight="1">
      <c r="B260" s="32"/>
      <c r="C260" s="181" t="s">
        <v>655</v>
      </c>
      <c r="D260" s="181" t="s">
        <v>388</v>
      </c>
      <c r="E260" s="182" t="s">
        <v>3792</v>
      </c>
      <c r="F260" s="183" t="s">
        <v>3793</v>
      </c>
      <c r="G260" s="184" t="s">
        <v>378</v>
      </c>
      <c r="H260" s="185">
        <v>40</v>
      </c>
      <c r="I260" s="186"/>
      <c r="J260" s="187">
        <f>ROUND(I260*H260,2)</f>
        <v>0</v>
      </c>
      <c r="K260" s="183" t="s">
        <v>199</v>
      </c>
      <c r="L260" s="188"/>
      <c r="M260" s="189" t="s">
        <v>1</v>
      </c>
      <c r="N260" s="190" t="s">
        <v>41</v>
      </c>
      <c r="P260" s="145">
        <f>O260*H260</f>
        <v>0</v>
      </c>
      <c r="Q260" s="145">
        <v>1.0000000000000001E-5</v>
      </c>
      <c r="R260" s="145">
        <f>Q260*H260</f>
        <v>4.0000000000000002E-4</v>
      </c>
      <c r="S260" s="145">
        <v>0</v>
      </c>
      <c r="T260" s="146">
        <f>S260*H260</f>
        <v>0</v>
      </c>
      <c r="AR260" s="147" t="s">
        <v>253</v>
      </c>
      <c r="AT260" s="147" t="s">
        <v>388</v>
      </c>
      <c r="AU260" s="147" t="s">
        <v>85</v>
      </c>
      <c r="AY260" s="17" t="s">
        <v>191</v>
      </c>
      <c r="BE260" s="148">
        <f>IF(N260="základní",J260,0)</f>
        <v>0</v>
      </c>
      <c r="BF260" s="148">
        <f>IF(N260="snížená",J260,0)</f>
        <v>0</v>
      </c>
      <c r="BG260" s="148">
        <f>IF(N260="zákl. přenesená",J260,0)</f>
        <v>0</v>
      </c>
      <c r="BH260" s="148">
        <f>IF(N260="sníž. přenesená",J260,0)</f>
        <v>0</v>
      </c>
      <c r="BI260" s="148">
        <f>IF(N260="nulová",J260,0)</f>
        <v>0</v>
      </c>
      <c r="BJ260" s="17" t="s">
        <v>83</v>
      </c>
      <c r="BK260" s="148">
        <f>ROUND(I260*H260,2)</f>
        <v>0</v>
      </c>
      <c r="BL260" s="17" t="s">
        <v>200</v>
      </c>
      <c r="BM260" s="147" t="s">
        <v>3794</v>
      </c>
    </row>
    <row r="261" spans="2:65" s="13" customFormat="1">
      <c r="B261" s="160"/>
      <c r="D261" s="154" t="s">
        <v>205</v>
      </c>
      <c r="E261" s="161" t="s">
        <v>1</v>
      </c>
      <c r="F261" s="162" t="s">
        <v>3795</v>
      </c>
      <c r="H261" s="163">
        <v>40</v>
      </c>
      <c r="I261" s="164"/>
      <c r="L261" s="160"/>
      <c r="M261" s="165"/>
      <c r="T261" s="166"/>
      <c r="AT261" s="161" t="s">
        <v>205</v>
      </c>
      <c r="AU261" s="161" t="s">
        <v>85</v>
      </c>
      <c r="AV261" s="13" t="s">
        <v>85</v>
      </c>
      <c r="AW261" s="13" t="s">
        <v>34</v>
      </c>
      <c r="AX261" s="13" t="s">
        <v>76</v>
      </c>
      <c r="AY261" s="161" t="s">
        <v>191</v>
      </c>
    </row>
    <row r="262" spans="2:65" s="1" customFormat="1" ht="26.45" customHeight="1">
      <c r="B262" s="32"/>
      <c r="C262" s="136" t="s">
        <v>661</v>
      </c>
      <c r="D262" s="136" t="s">
        <v>195</v>
      </c>
      <c r="E262" s="137" t="s">
        <v>3705</v>
      </c>
      <c r="F262" s="138" t="s">
        <v>3706</v>
      </c>
      <c r="G262" s="139" t="s">
        <v>378</v>
      </c>
      <c r="H262" s="140">
        <v>40</v>
      </c>
      <c r="I262" s="141"/>
      <c r="J262" s="142">
        <f>ROUND(I262*H262,2)</f>
        <v>0</v>
      </c>
      <c r="K262" s="138" t="s">
        <v>199</v>
      </c>
      <c r="L262" s="32"/>
      <c r="M262" s="143" t="s">
        <v>1</v>
      </c>
      <c r="N262" s="144" t="s">
        <v>41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224</v>
      </c>
      <c r="AT262" s="147" t="s">
        <v>195</v>
      </c>
      <c r="AU262" s="147" t="s">
        <v>85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224</v>
      </c>
      <c r="BM262" s="147" t="s">
        <v>3796</v>
      </c>
    </row>
    <row r="263" spans="2:65" s="1" customFormat="1">
      <c r="B263" s="32"/>
      <c r="D263" s="149" t="s">
        <v>203</v>
      </c>
      <c r="F263" s="150" t="s">
        <v>3708</v>
      </c>
      <c r="I263" s="151"/>
      <c r="L263" s="32"/>
      <c r="M263" s="152"/>
      <c r="T263" s="56"/>
      <c r="AT263" s="17" t="s">
        <v>203</v>
      </c>
      <c r="AU263" s="17" t="s">
        <v>85</v>
      </c>
    </row>
    <row r="264" spans="2:65" s="1" customFormat="1" ht="40.9" customHeight="1">
      <c r="B264" s="32"/>
      <c r="C264" s="181" t="s">
        <v>666</v>
      </c>
      <c r="D264" s="181" t="s">
        <v>388</v>
      </c>
      <c r="E264" s="182" t="s">
        <v>3591</v>
      </c>
      <c r="F264" s="183" t="s">
        <v>3592</v>
      </c>
      <c r="G264" s="184" t="s">
        <v>3593</v>
      </c>
      <c r="H264" s="185">
        <v>1</v>
      </c>
      <c r="I264" s="186"/>
      <c r="J264" s="187">
        <f>ROUND(I264*H264,2)</f>
        <v>0</v>
      </c>
      <c r="K264" s="183" t="s">
        <v>1</v>
      </c>
      <c r="L264" s="188"/>
      <c r="M264" s="189" t="s">
        <v>1</v>
      </c>
      <c r="N264" s="190" t="s">
        <v>41</v>
      </c>
      <c r="P264" s="145">
        <f>O264*H264</f>
        <v>0</v>
      </c>
      <c r="Q264" s="145">
        <v>0</v>
      </c>
      <c r="R264" s="145">
        <f>Q264*H264</f>
        <v>0</v>
      </c>
      <c r="S264" s="145">
        <v>0</v>
      </c>
      <c r="T264" s="146">
        <f>S264*H264</f>
        <v>0</v>
      </c>
      <c r="AR264" s="147" t="s">
        <v>1132</v>
      </c>
      <c r="AT264" s="147" t="s">
        <v>388</v>
      </c>
      <c r="AU264" s="147" t="s">
        <v>85</v>
      </c>
      <c r="AY264" s="17" t="s">
        <v>191</v>
      </c>
      <c r="BE264" s="148">
        <f>IF(N264="základní",J264,0)</f>
        <v>0</v>
      </c>
      <c r="BF264" s="148">
        <f>IF(N264="snížená",J264,0)</f>
        <v>0</v>
      </c>
      <c r="BG264" s="148">
        <f>IF(N264="zákl. přenesená",J264,0)</f>
        <v>0</v>
      </c>
      <c r="BH264" s="148">
        <f>IF(N264="sníž. přenesená",J264,0)</f>
        <v>0</v>
      </c>
      <c r="BI264" s="148">
        <f>IF(N264="nulová",J264,0)</f>
        <v>0</v>
      </c>
      <c r="BJ264" s="17" t="s">
        <v>83</v>
      </c>
      <c r="BK264" s="148">
        <f>ROUND(I264*H264,2)</f>
        <v>0</v>
      </c>
      <c r="BL264" s="17" t="s">
        <v>1132</v>
      </c>
      <c r="BM264" s="147" t="s">
        <v>3797</v>
      </c>
    </row>
    <row r="265" spans="2:65" s="1" customFormat="1" ht="16.5" customHeight="1">
      <c r="B265" s="32"/>
      <c r="C265" s="136" t="s">
        <v>696</v>
      </c>
      <c r="D265" s="136" t="s">
        <v>195</v>
      </c>
      <c r="E265" s="137" t="s">
        <v>3595</v>
      </c>
      <c r="F265" s="138" t="s">
        <v>3596</v>
      </c>
      <c r="G265" s="139" t="s">
        <v>3064</v>
      </c>
      <c r="H265" s="140">
        <v>8</v>
      </c>
      <c r="I265" s="141"/>
      <c r="J265" s="142">
        <f>ROUND(I265*H265,2)</f>
        <v>0</v>
      </c>
      <c r="K265" s="138" t="s">
        <v>199</v>
      </c>
      <c r="L265" s="32"/>
      <c r="M265" s="143" t="s">
        <v>1</v>
      </c>
      <c r="N265" s="144" t="s">
        <v>41</v>
      </c>
      <c r="P265" s="145">
        <f>O265*H265</f>
        <v>0</v>
      </c>
      <c r="Q265" s="145">
        <v>0</v>
      </c>
      <c r="R265" s="145">
        <f>Q265*H265</f>
        <v>0</v>
      </c>
      <c r="S265" s="145">
        <v>0</v>
      </c>
      <c r="T265" s="146">
        <f>S265*H265</f>
        <v>0</v>
      </c>
      <c r="AR265" s="147" t="s">
        <v>3597</v>
      </c>
      <c r="AT265" s="147" t="s">
        <v>195</v>
      </c>
      <c r="AU265" s="147" t="s">
        <v>85</v>
      </c>
      <c r="AY265" s="17" t="s">
        <v>191</v>
      </c>
      <c r="BE265" s="148">
        <f>IF(N265="základní",J265,0)</f>
        <v>0</v>
      </c>
      <c r="BF265" s="148">
        <f>IF(N265="snížená",J265,0)</f>
        <v>0</v>
      </c>
      <c r="BG265" s="148">
        <f>IF(N265="zákl. přenesená",J265,0)</f>
        <v>0</v>
      </c>
      <c r="BH265" s="148">
        <f>IF(N265="sníž. přenesená",J265,0)</f>
        <v>0</v>
      </c>
      <c r="BI265" s="148">
        <f>IF(N265="nulová",J265,0)</f>
        <v>0</v>
      </c>
      <c r="BJ265" s="17" t="s">
        <v>83</v>
      </c>
      <c r="BK265" s="148">
        <f>ROUND(I265*H265,2)</f>
        <v>0</v>
      </c>
      <c r="BL265" s="17" t="s">
        <v>3597</v>
      </c>
      <c r="BM265" s="147" t="s">
        <v>3798</v>
      </c>
    </row>
    <row r="266" spans="2:65" s="1" customFormat="1">
      <c r="B266" s="32"/>
      <c r="D266" s="149" t="s">
        <v>203</v>
      </c>
      <c r="F266" s="150" t="s">
        <v>3599</v>
      </c>
      <c r="I266" s="151"/>
      <c r="L266" s="32"/>
      <c r="M266" s="152"/>
      <c r="T266" s="56"/>
      <c r="AT266" s="17" t="s">
        <v>203</v>
      </c>
      <c r="AU266" s="17" t="s">
        <v>85</v>
      </c>
    </row>
    <row r="267" spans="2:65" s="13" customFormat="1">
      <c r="B267" s="160"/>
      <c r="D267" s="154" t="s">
        <v>205</v>
      </c>
      <c r="E267" s="161" t="s">
        <v>1</v>
      </c>
      <c r="F267" s="162" t="s">
        <v>3799</v>
      </c>
      <c r="H267" s="163">
        <v>8</v>
      </c>
      <c r="I267" s="164"/>
      <c r="L267" s="160"/>
      <c r="M267" s="165"/>
      <c r="T267" s="166"/>
      <c r="AT267" s="161" t="s">
        <v>205</v>
      </c>
      <c r="AU267" s="161" t="s">
        <v>85</v>
      </c>
      <c r="AV267" s="13" t="s">
        <v>85</v>
      </c>
      <c r="AW267" s="13" t="s">
        <v>34</v>
      </c>
      <c r="AX267" s="13" t="s">
        <v>76</v>
      </c>
      <c r="AY267" s="161" t="s">
        <v>191</v>
      </c>
    </row>
    <row r="268" spans="2:65" s="11" customFormat="1" ht="22.9" customHeight="1">
      <c r="B268" s="124"/>
      <c r="D268" s="125" t="s">
        <v>75</v>
      </c>
      <c r="E268" s="134" t="s">
        <v>3800</v>
      </c>
      <c r="F268" s="134" t="s">
        <v>3801</v>
      </c>
      <c r="I268" s="127"/>
      <c r="J268" s="135">
        <f>BK268</f>
        <v>0</v>
      </c>
      <c r="L268" s="124"/>
      <c r="M268" s="129"/>
      <c r="P268" s="130">
        <f>SUM(P269:P304)</f>
        <v>0</v>
      </c>
      <c r="R268" s="130">
        <f>SUM(R269:R304)</f>
        <v>4.7839999999999994E-2</v>
      </c>
      <c r="T268" s="131">
        <f>SUM(T269:T304)</f>
        <v>0</v>
      </c>
      <c r="AR268" s="125" t="s">
        <v>85</v>
      </c>
      <c r="AT268" s="132" t="s">
        <v>75</v>
      </c>
      <c r="AU268" s="132" t="s">
        <v>83</v>
      </c>
      <c r="AY268" s="125" t="s">
        <v>191</v>
      </c>
      <c r="BK268" s="133">
        <f>SUM(BK269:BK304)</f>
        <v>0</v>
      </c>
    </row>
    <row r="269" spans="2:65" s="1" customFormat="1" ht="26.45" customHeight="1">
      <c r="B269" s="32"/>
      <c r="C269" s="181" t="s">
        <v>710</v>
      </c>
      <c r="D269" s="181" t="s">
        <v>388</v>
      </c>
      <c r="E269" s="182" t="s">
        <v>3802</v>
      </c>
      <c r="F269" s="183" t="s">
        <v>3803</v>
      </c>
      <c r="G269" s="184" t="s">
        <v>1608</v>
      </c>
      <c r="H269" s="185">
        <v>61</v>
      </c>
      <c r="I269" s="186"/>
      <c r="J269" s="187">
        <f>ROUND(I269*H269,2)</f>
        <v>0</v>
      </c>
      <c r="K269" s="183" t="s">
        <v>1</v>
      </c>
      <c r="L269" s="188"/>
      <c r="M269" s="189" t="s">
        <v>1</v>
      </c>
      <c r="N269" s="190" t="s">
        <v>41</v>
      </c>
      <c r="P269" s="145">
        <f>O269*H269</f>
        <v>0</v>
      </c>
      <c r="Q269" s="145">
        <v>0</v>
      </c>
      <c r="R269" s="145">
        <f>Q269*H269</f>
        <v>0</v>
      </c>
      <c r="S269" s="145">
        <v>0</v>
      </c>
      <c r="T269" s="146">
        <f>S269*H269</f>
        <v>0</v>
      </c>
      <c r="AR269" s="147" t="s">
        <v>1132</v>
      </c>
      <c r="AT269" s="147" t="s">
        <v>388</v>
      </c>
      <c r="AU269" s="147" t="s">
        <v>85</v>
      </c>
      <c r="AY269" s="17" t="s">
        <v>191</v>
      </c>
      <c r="BE269" s="148">
        <f>IF(N269="základní",J269,0)</f>
        <v>0</v>
      </c>
      <c r="BF269" s="148">
        <f>IF(N269="snížená",J269,0)</f>
        <v>0</v>
      </c>
      <c r="BG269" s="148">
        <f>IF(N269="zákl. přenesená",J269,0)</f>
        <v>0</v>
      </c>
      <c r="BH269" s="148">
        <f>IF(N269="sníž. přenesená",J269,0)</f>
        <v>0</v>
      </c>
      <c r="BI269" s="148">
        <f>IF(N269="nulová",J269,0)</f>
        <v>0</v>
      </c>
      <c r="BJ269" s="17" t="s">
        <v>83</v>
      </c>
      <c r="BK269" s="148">
        <f>ROUND(I269*H269,2)</f>
        <v>0</v>
      </c>
      <c r="BL269" s="17" t="s">
        <v>1132</v>
      </c>
      <c r="BM269" s="147" t="s">
        <v>3804</v>
      </c>
    </row>
    <row r="270" spans="2:65" s="13" customFormat="1">
      <c r="B270" s="160"/>
      <c r="D270" s="154" t="s">
        <v>205</v>
      </c>
      <c r="E270" s="161" t="s">
        <v>1</v>
      </c>
      <c r="F270" s="162" t="s">
        <v>3805</v>
      </c>
      <c r="H270" s="163">
        <v>26</v>
      </c>
      <c r="I270" s="164"/>
      <c r="L270" s="160"/>
      <c r="M270" s="165"/>
      <c r="T270" s="166"/>
      <c r="AT270" s="161" t="s">
        <v>205</v>
      </c>
      <c r="AU270" s="161" t="s">
        <v>85</v>
      </c>
      <c r="AV270" s="13" t="s">
        <v>85</v>
      </c>
      <c r="AW270" s="13" t="s">
        <v>34</v>
      </c>
      <c r="AX270" s="13" t="s">
        <v>76</v>
      </c>
      <c r="AY270" s="161" t="s">
        <v>191</v>
      </c>
    </row>
    <row r="271" spans="2:65" s="13" customFormat="1">
      <c r="B271" s="160"/>
      <c r="D271" s="154" t="s">
        <v>205</v>
      </c>
      <c r="E271" s="161" t="s">
        <v>1</v>
      </c>
      <c r="F271" s="162" t="s">
        <v>3806</v>
      </c>
      <c r="H271" s="163">
        <v>1</v>
      </c>
      <c r="I271" s="164"/>
      <c r="L271" s="160"/>
      <c r="M271" s="165"/>
      <c r="T271" s="166"/>
      <c r="AT271" s="161" t="s">
        <v>205</v>
      </c>
      <c r="AU271" s="161" t="s">
        <v>85</v>
      </c>
      <c r="AV271" s="13" t="s">
        <v>85</v>
      </c>
      <c r="AW271" s="13" t="s">
        <v>34</v>
      </c>
      <c r="AX271" s="13" t="s">
        <v>76</v>
      </c>
      <c r="AY271" s="161" t="s">
        <v>191</v>
      </c>
    </row>
    <row r="272" spans="2:65" s="13" customFormat="1">
      <c r="B272" s="160"/>
      <c r="D272" s="154" t="s">
        <v>205</v>
      </c>
      <c r="E272" s="161" t="s">
        <v>1</v>
      </c>
      <c r="F272" s="162" t="s">
        <v>3807</v>
      </c>
      <c r="H272" s="163">
        <v>24</v>
      </c>
      <c r="I272" s="164"/>
      <c r="L272" s="160"/>
      <c r="M272" s="165"/>
      <c r="T272" s="166"/>
      <c r="AT272" s="161" t="s">
        <v>205</v>
      </c>
      <c r="AU272" s="161" t="s">
        <v>85</v>
      </c>
      <c r="AV272" s="13" t="s">
        <v>85</v>
      </c>
      <c r="AW272" s="13" t="s">
        <v>34</v>
      </c>
      <c r="AX272" s="13" t="s">
        <v>76</v>
      </c>
      <c r="AY272" s="161" t="s">
        <v>191</v>
      </c>
    </row>
    <row r="273" spans="2:65" s="13" customFormat="1">
      <c r="B273" s="160"/>
      <c r="D273" s="154" t="s">
        <v>205</v>
      </c>
      <c r="E273" s="161" t="s">
        <v>1</v>
      </c>
      <c r="F273" s="162" t="s">
        <v>3808</v>
      </c>
      <c r="H273" s="163">
        <v>10</v>
      </c>
      <c r="I273" s="164"/>
      <c r="L273" s="160"/>
      <c r="M273" s="165"/>
      <c r="T273" s="166"/>
      <c r="AT273" s="161" t="s">
        <v>205</v>
      </c>
      <c r="AU273" s="161" t="s">
        <v>85</v>
      </c>
      <c r="AV273" s="13" t="s">
        <v>85</v>
      </c>
      <c r="AW273" s="13" t="s">
        <v>34</v>
      </c>
      <c r="AX273" s="13" t="s">
        <v>76</v>
      </c>
      <c r="AY273" s="161" t="s">
        <v>191</v>
      </c>
    </row>
    <row r="274" spans="2:65" s="1" customFormat="1" ht="26.45" customHeight="1">
      <c r="B274" s="32"/>
      <c r="C274" s="136" t="s">
        <v>729</v>
      </c>
      <c r="D274" s="136" t="s">
        <v>195</v>
      </c>
      <c r="E274" s="137" t="s">
        <v>3809</v>
      </c>
      <c r="F274" s="138" t="s">
        <v>3810</v>
      </c>
      <c r="G274" s="139" t="s">
        <v>378</v>
      </c>
      <c r="H274" s="140">
        <v>61</v>
      </c>
      <c r="I274" s="141"/>
      <c r="J274" s="142">
        <f>ROUND(I274*H274,2)</f>
        <v>0</v>
      </c>
      <c r="K274" s="138" t="s">
        <v>199</v>
      </c>
      <c r="L274" s="32"/>
      <c r="M274" s="143" t="s">
        <v>1</v>
      </c>
      <c r="N274" s="144" t="s">
        <v>41</v>
      </c>
      <c r="P274" s="145">
        <f>O274*H274</f>
        <v>0</v>
      </c>
      <c r="Q274" s="145">
        <v>0</v>
      </c>
      <c r="R274" s="145">
        <f>Q274*H274</f>
        <v>0</v>
      </c>
      <c r="S274" s="145">
        <v>0</v>
      </c>
      <c r="T274" s="146">
        <f>S274*H274</f>
        <v>0</v>
      </c>
      <c r="AR274" s="147" t="s">
        <v>224</v>
      </c>
      <c r="AT274" s="147" t="s">
        <v>195</v>
      </c>
      <c r="AU274" s="147" t="s">
        <v>85</v>
      </c>
      <c r="AY274" s="17" t="s">
        <v>191</v>
      </c>
      <c r="BE274" s="148">
        <f>IF(N274="základní",J274,0)</f>
        <v>0</v>
      </c>
      <c r="BF274" s="148">
        <f>IF(N274="snížená",J274,0)</f>
        <v>0</v>
      </c>
      <c r="BG274" s="148">
        <f>IF(N274="zákl. přenesená",J274,0)</f>
        <v>0</v>
      </c>
      <c r="BH274" s="148">
        <f>IF(N274="sníž. přenesená",J274,0)</f>
        <v>0</v>
      </c>
      <c r="BI274" s="148">
        <f>IF(N274="nulová",J274,0)</f>
        <v>0</v>
      </c>
      <c r="BJ274" s="17" t="s">
        <v>83</v>
      </c>
      <c r="BK274" s="148">
        <f>ROUND(I274*H274,2)</f>
        <v>0</v>
      </c>
      <c r="BL274" s="17" t="s">
        <v>224</v>
      </c>
      <c r="BM274" s="147" t="s">
        <v>3811</v>
      </c>
    </row>
    <row r="275" spans="2:65" s="1" customFormat="1">
      <c r="B275" s="32"/>
      <c r="D275" s="149" t="s">
        <v>203</v>
      </c>
      <c r="F275" s="150" t="s">
        <v>3812</v>
      </c>
      <c r="I275" s="151"/>
      <c r="L275" s="32"/>
      <c r="M275" s="152"/>
      <c r="T275" s="56"/>
      <c r="AT275" s="17" t="s">
        <v>203</v>
      </c>
      <c r="AU275" s="17" t="s">
        <v>85</v>
      </c>
    </row>
    <row r="276" spans="2:65" s="1" customFormat="1" ht="26.45" customHeight="1">
      <c r="B276" s="32"/>
      <c r="C276" s="181" t="s">
        <v>738</v>
      </c>
      <c r="D276" s="181" t="s">
        <v>388</v>
      </c>
      <c r="E276" s="182" t="s">
        <v>3813</v>
      </c>
      <c r="F276" s="183" t="s">
        <v>3814</v>
      </c>
      <c r="G276" s="184" t="s">
        <v>1608</v>
      </c>
      <c r="H276" s="185">
        <v>5</v>
      </c>
      <c r="I276" s="186"/>
      <c r="J276" s="187">
        <f>ROUND(I276*H276,2)</f>
        <v>0</v>
      </c>
      <c r="K276" s="183" t="s">
        <v>1</v>
      </c>
      <c r="L276" s="188"/>
      <c r="M276" s="189" t="s">
        <v>1</v>
      </c>
      <c r="N276" s="190" t="s">
        <v>41</v>
      </c>
      <c r="P276" s="145">
        <f>O276*H276</f>
        <v>0</v>
      </c>
      <c r="Q276" s="145">
        <v>0</v>
      </c>
      <c r="R276" s="145">
        <f>Q276*H276</f>
        <v>0</v>
      </c>
      <c r="S276" s="145">
        <v>0</v>
      </c>
      <c r="T276" s="146">
        <f>S276*H276</f>
        <v>0</v>
      </c>
      <c r="AR276" s="147" t="s">
        <v>1132</v>
      </c>
      <c r="AT276" s="147" t="s">
        <v>388</v>
      </c>
      <c r="AU276" s="147" t="s">
        <v>85</v>
      </c>
      <c r="AY276" s="17" t="s">
        <v>191</v>
      </c>
      <c r="BE276" s="148">
        <f>IF(N276="základní",J276,0)</f>
        <v>0</v>
      </c>
      <c r="BF276" s="148">
        <f>IF(N276="snížená",J276,0)</f>
        <v>0</v>
      </c>
      <c r="BG276" s="148">
        <f>IF(N276="zákl. přenesená",J276,0)</f>
        <v>0</v>
      </c>
      <c r="BH276" s="148">
        <f>IF(N276="sníž. přenesená",J276,0)</f>
        <v>0</v>
      </c>
      <c r="BI276" s="148">
        <f>IF(N276="nulová",J276,0)</f>
        <v>0</v>
      </c>
      <c r="BJ276" s="17" t="s">
        <v>83</v>
      </c>
      <c r="BK276" s="148">
        <f>ROUND(I276*H276,2)</f>
        <v>0</v>
      </c>
      <c r="BL276" s="17" t="s">
        <v>1132</v>
      </c>
      <c r="BM276" s="147" t="s">
        <v>3815</v>
      </c>
    </row>
    <row r="277" spans="2:65" s="13" customFormat="1">
      <c r="B277" s="160"/>
      <c r="D277" s="154" t="s">
        <v>205</v>
      </c>
      <c r="E277" s="161" t="s">
        <v>1</v>
      </c>
      <c r="F277" s="162" t="s">
        <v>3816</v>
      </c>
      <c r="H277" s="163">
        <v>5</v>
      </c>
      <c r="I277" s="164"/>
      <c r="L277" s="160"/>
      <c r="M277" s="165"/>
      <c r="T277" s="166"/>
      <c r="AT277" s="161" t="s">
        <v>205</v>
      </c>
      <c r="AU277" s="161" t="s">
        <v>85</v>
      </c>
      <c r="AV277" s="13" t="s">
        <v>85</v>
      </c>
      <c r="AW277" s="13" t="s">
        <v>34</v>
      </c>
      <c r="AX277" s="13" t="s">
        <v>76</v>
      </c>
      <c r="AY277" s="161" t="s">
        <v>191</v>
      </c>
    </row>
    <row r="278" spans="2:65" s="1" customFormat="1" ht="16.5" customHeight="1">
      <c r="B278" s="32"/>
      <c r="C278" s="136" t="s">
        <v>748</v>
      </c>
      <c r="D278" s="136" t="s">
        <v>195</v>
      </c>
      <c r="E278" s="137" t="s">
        <v>3817</v>
      </c>
      <c r="F278" s="138" t="s">
        <v>3818</v>
      </c>
      <c r="G278" s="139" t="s">
        <v>378</v>
      </c>
      <c r="H278" s="140">
        <v>5</v>
      </c>
      <c r="I278" s="141"/>
      <c r="J278" s="142">
        <f>ROUND(I278*H278,2)</f>
        <v>0</v>
      </c>
      <c r="K278" s="138" t="s">
        <v>199</v>
      </c>
      <c r="L278" s="32"/>
      <c r="M278" s="143" t="s">
        <v>1</v>
      </c>
      <c r="N278" s="144" t="s">
        <v>41</v>
      </c>
      <c r="P278" s="145">
        <f>O278*H278</f>
        <v>0</v>
      </c>
      <c r="Q278" s="145">
        <v>0</v>
      </c>
      <c r="R278" s="145">
        <f>Q278*H278</f>
        <v>0</v>
      </c>
      <c r="S278" s="145">
        <v>0</v>
      </c>
      <c r="T278" s="146">
        <f>S278*H278</f>
        <v>0</v>
      </c>
      <c r="AR278" s="147" t="s">
        <v>224</v>
      </c>
      <c r="AT278" s="147" t="s">
        <v>195</v>
      </c>
      <c r="AU278" s="147" t="s">
        <v>85</v>
      </c>
      <c r="AY278" s="17" t="s">
        <v>191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83</v>
      </c>
      <c r="BK278" s="148">
        <f>ROUND(I278*H278,2)</f>
        <v>0</v>
      </c>
      <c r="BL278" s="17" t="s">
        <v>224</v>
      </c>
      <c r="BM278" s="147" t="s">
        <v>3819</v>
      </c>
    </row>
    <row r="279" spans="2:65" s="1" customFormat="1">
      <c r="B279" s="32"/>
      <c r="D279" s="149" t="s">
        <v>203</v>
      </c>
      <c r="F279" s="150" t="s">
        <v>3820</v>
      </c>
      <c r="I279" s="151"/>
      <c r="L279" s="32"/>
      <c r="M279" s="152"/>
      <c r="T279" s="56"/>
      <c r="AT279" s="17" t="s">
        <v>203</v>
      </c>
      <c r="AU279" s="17" t="s">
        <v>85</v>
      </c>
    </row>
    <row r="280" spans="2:65" s="1" customFormat="1" ht="36" customHeight="1">
      <c r="B280" s="32"/>
      <c r="C280" s="181" t="s">
        <v>755</v>
      </c>
      <c r="D280" s="181" t="s">
        <v>388</v>
      </c>
      <c r="E280" s="182" t="s">
        <v>3821</v>
      </c>
      <c r="F280" s="183" t="s">
        <v>3822</v>
      </c>
      <c r="G280" s="184" t="s">
        <v>1608</v>
      </c>
      <c r="H280" s="185">
        <v>60</v>
      </c>
      <c r="I280" s="186"/>
      <c r="J280" s="187">
        <f>ROUND(I280*H280,2)</f>
        <v>0</v>
      </c>
      <c r="K280" s="183" t="s">
        <v>1</v>
      </c>
      <c r="L280" s="188"/>
      <c r="M280" s="189" t="s">
        <v>1</v>
      </c>
      <c r="N280" s="190" t="s">
        <v>41</v>
      </c>
      <c r="P280" s="145">
        <f>O280*H280</f>
        <v>0</v>
      </c>
      <c r="Q280" s="145">
        <v>0</v>
      </c>
      <c r="R280" s="145">
        <f>Q280*H280</f>
        <v>0</v>
      </c>
      <c r="S280" s="145">
        <v>0</v>
      </c>
      <c r="T280" s="146">
        <f>S280*H280</f>
        <v>0</v>
      </c>
      <c r="AR280" s="147" t="s">
        <v>1132</v>
      </c>
      <c r="AT280" s="147" t="s">
        <v>388</v>
      </c>
      <c r="AU280" s="147" t="s">
        <v>85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1132</v>
      </c>
      <c r="BM280" s="147" t="s">
        <v>3823</v>
      </c>
    </row>
    <row r="281" spans="2:65" s="13" customFormat="1">
      <c r="B281" s="160"/>
      <c r="D281" s="154" t="s">
        <v>205</v>
      </c>
      <c r="E281" s="161" t="s">
        <v>1</v>
      </c>
      <c r="F281" s="162" t="s">
        <v>3824</v>
      </c>
      <c r="H281" s="163">
        <v>52</v>
      </c>
      <c r="I281" s="164"/>
      <c r="L281" s="160"/>
      <c r="M281" s="165"/>
      <c r="T281" s="166"/>
      <c r="AT281" s="161" t="s">
        <v>205</v>
      </c>
      <c r="AU281" s="161" t="s">
        <v>85</v>
      </c>
      <c r="AV281" s="13" t="s">
        <v>85</v>
      </c>
      <c r="AW281" s="13" t="s">
        <v>34</v>
      </c>
      <c r="AX281" s="13" t="s">
        <v>76</v>
      </c>
      <c r="AY281" s="161" t="s">
        <v>191</v>
      </c>
    </row>
    <row r="282" spans="2:65" s="13" customFormat="1">
      <c r="B282" s="160"/>
      <c r="D282" s="154" t="s">
        <v>205</v>
      </c>
      <c r="E282" s="161" t="s">
        <v>1</v>
      </c>
      <c r="F282" s="162" t="s">
        <v>3825</v>
      </c>
      <c r="H282" s="163">
        <v>8</v>
      </c>
      <c r="I282" s="164"/>
      <c r="L282" s="160"/>
      <c r="M282" s="165"/>
      <c r="T282" s="166"/>
      <c r="AT282" s="161" t="s">
        <v>205</v>
      </c>
      <c r="AU282" s="161" t="s">
        <v>85</v>
      </c>
      <c r="AV282" s="13" t="s">
        <v>85</v>
      </c>
      <c r="AW282" s="13" t="s">
        <v>34</v>
      </c>
      <c r="AX282" s="13" t="s">
        <v>76</v>
      </c>
      <c r="AY282" s="161" t="s">
        <v>191</v>
      </c>
    </row>
    <row r="283" spans="2:65" s="1" customFormat="1" ht="26.45" customHeight="1">
      <c r="B283" s="32"/>
      <c r="C283" s="136" t="s">
        <v>761</v>
      </c>
      <c r="D283" s="136" t="s">
        <v>195</v>
      </c>
      <c r="E283" s="137" t="s">
        <v>3826</v>
      </c>
      <c r="F283" s="138" t="s">
        <v>3827</v>
      </c>
      <c r="G283" s="139" t="s">
        <v>378</v>
      </c>
      <c r="H283" s="140">
        <v>60</v>
      </c>
      <c r="I283" s="141"/>
      <c r="J283" s="142">
        <f>ROUND(I283*H283,2)</f>
        <v>0</v>
      </c>
      <c r="K283" s="138" t="s">
        <v>199</v>
      </c>
      <c r="L283" s="32"/>
      <c r="M283" s="143" t="s">
        <v>1</v>
      </c>
      <c r="N283" s="144" t="s">
        <v>41</v>
      </c>
      <c r="P283" s="145">
        <f>O283*H283</f>
        <v>0</v>
      </c>
      <c r="Q283" s="145">
        <v>0</v>
      </c>
      <c r="R283" s="145">
        <f>Q283*H283</f>
        <v>0</v>
      </c>
      <c r="S283" s="145">
        <v>0</v>
      </c>
      <c r="T283" s="146">
        <f>S283*H283</f>
        <v>0</v>
      </c>
      <c r="AR283" s="147" t="s">
        <v>224</v>
      </c>
      <c r="AT283" s="147" t="s">
        <v>195</v>
      </c>
      <c r="AU283" s="147" t="s">
        <v>85</v>
      </c>
      <c r="AY283" s="17" t="s">
        <v>191</v>
      </c>
      <c r="BE283" s="148">
        <f>IF(N283="základní",J283,0)</f>
        <v>0</v>
      </c>
      <c r="BF283" s="148">
        <f>IF(N283="snížená",J283,0)</f>
        <v>0</v>
      </c>
      <c r="BG283" s="148">
        <f>IF(N283="zákl. přenesená",J283,0)</f>
        <v>0</v>
      </c>
      <c r="BH283" s="148">
        <f>IF(N283="sníž. přenesená",J283,0)</f>
        <v>0</v>
      </c>
      <c r="BI283" s="148">
        <f>IF(N283="nulová",J283,0)</f>
        <v>0</v>
      </c>
      <c r="BJ283" s="17" t="s">
        <v>83</v>
      </c>
      <c r="BK283" s="148">
        <f>ROUND(I283*H283,2)</f>
        <v>0</v>
      </c>
      <c r="BL283" s="17" t="s">
        <v>224</v>
      </c>
      <c r="BM283" s="147" t="s">
        <v>3828</v>
      </c>
    </row>
    <row r="284" spans="2:65" s="1" customFormat="1">
      <c r="B284" s="32"/>
      <c r="D284" s="149" t="s">
        <v>203</v>
      </c>
      <c r="F284" s="150" t="s">
        <v>3829</v>
      </c>
      <c r="I284" s="151"/>
      <c r="L284" s="32"/>
      <c r="M284" s="152"/>
      <c r="T284" s="56"/>
      <c r="AT284" s="17" t="s">
        <v>203</v>
      </c>
      <c r="AU284" s="17" t="s">
        <v>85</v>
      </c>
    </row>
    <row r="285" spans="2:65" s="1" customFormat="1" ht="16.5" customHeight="1">
      <c r="B285" s="32"/>
      <c r="C285" s="181" t="s">
        <v>774</v>
      </c>
      <c r="D285" s="181" t="s">
        <v>388</v>
      </c>
      <c r="E285" s="182" t="s">
        <v>3830</v>
      </c>
      <c r="F285" s="183" t="s">
        <v>3831</v>
      </c>
      <c r="G285" s="184" t="s">
        <v>403</v>
      </c>
      <c r="H285" s="185">
        <v>212</v>
      </c>
      <c r="I285" s="186"/>
      <c r="J285" s="187">
        <f>ROUND(I285*H285,2)</f>
        <v>0</v>
      </c>
      <c r="K285" s="183" t="s">
        <v>199</v>
      </c>
      <c r="L285" s="188"/>
      <c r="M285" s="189" t="s">
        <v>1</v>
      </c>
      <c r="N285" s="190" t="s">
        <v>41</v>
      </c>
      <c r="P285" s="145">
        <f>O285*H285</f>
        <v>0</v>
      </c>
      <c r="Q285" s="145">
        <v>1.2999999999999999E-4</v>
      </c>
      <c r="R285" s="145">
        <f>Q285*H285</f>
        <v>2.7559999999999998E-2</v>
      </c>
      <c r="S285" s="145">
        <v>0</v>
      </c>
      <c r="T285" s="146">
        <f>S285*H285</f>
        <v>0</v>
      </c>
      <c r="AR285" s="147" t="s">
        <v>1132</v>
      </c>
      <c r="AT285" s="147" t="s">
        <v>388</v>
      </c>
      <c r="AU285" s="147" t="s">
        <v>85</v>
      </c>
      <c r="AY285" s="17" t="s">
        <v>191</v>
      </c>
      <c r="BE285" s="148">
        <f>IF(N285="základní",J285,0)</f>
        <v>0</v>
      </c>
      <c r="BF285" s="148">
        <f>IF(N285="snížená",J285,0)</f>
        <v>0</v>
      </c>
      <c r="BG285" s="148">
        <f>IF(N285="zákl. přenesená",J285,0)</f>
        <v>0</v>
      </c>
      <c r="BH285" s="148">
        <f>IF(N285="sníž. přenesená",J285,0)</f>
        <v>0</v>
      </c>
      <c r="BI285" s="148">
        <f>IF(N285="nulová",J285,0)</f>
        <v>0</v>
      </c>
      <c r="BJ285" s="17" t="s">
        <v>83</v>
      </c>
      <c r="BK285" s="148">
        <f>ROUND(I285*H285,2)</f>
        <v>0</v>
      </c>
      <c r="BL285" s="17" t="s">
        <v>1132</v>
      </c>
      <c r="BM285" s="147" t="s">
        <v>3832</v>
      </c>
    </row>
    <row r="286" spans="2:65" s="13" customFormat="1">
      <c r="B286" s="160"/>
      <c r="D286" s="154" t="s">
        <v>205</v>
      </c>
      <c r="E286" s="161" t="s">
        <v>1</v>
      </c>
      <c r="F286" s="162" t="s">
        <v>3833</v>
      </c>
      <c r="H286" s="163">
        <v>132</v>
      </c>
      <c r="I286" s="164"/>
      <c r="L286" s="160"/>
      <c r="M286" s="165"/>
      <c r="T286" s="166"/>
      <c r="AT286" s="161" t="s">
        <v>205</v>
      </c>
      <c r="AU286" s="161" t="s">
        <v>85</v>
      </c>
      <c r="AV286" s="13" t="s">
        <v>85</v>
      </c>
      <c r="AW286" s="13" t="s">
        <v>34</v>
      </c>
      <c r="AX286" s="13" t="s">
        <v>76</v>
      </c>
      <c r="AY286" s="161" t="s">
        <v>191</v>
      </c>
    </row>
    <row r="287" spans="2:65" s="13" customFormat="1">
      <c r="B287" s="160"/>
      <c r="D287" s="154" t="s">
        <v>205</v>
      </c>
      <c r="E287" s="161" t="s">
        <v>1</v>
      </c>
      <c r="F287" s="162" t="s">
        <v>3834</v>
      </c>
      <c r="H287" s="163">
        <v>80</v>
      </c>
      <c r="I287" s="164"/>
      <c r="L287" s="160"/>
      <c r="M287" s="165"/>
      <c r="T287" s="166"/>
      <c r="AT287" s="161" t="s">
        <v>205</v>
      </c>
      <c r="AU287" s="161" t="s">
        <v>85</v>
      </c>
      <c r="AV287" s="13" t="s">
        <v>85</v>
      </c>
      <c r="AW287" s="13" t="s">
        <v>34</v>
      </c>
      <c r="AX287" s="13" t="s">
        <v>76</v>
      </c>
      <c r="AY287" s="161" t="s">
        <v>191</v>
      </c>
    </row>
    <row r="288" spans="2:65" s="1" customFormat="1" ht="16.5" customHeight="1">
      <c r="B288" s="32"/>
      <c r="C288" s="181" t="s">
        <v>780</v>
      </c>
      <c r="D288" s="181" t="s">
        <v>388</v>
      </c>
      <c r="E288" s="182" t="s">
        <v>3835</v>
      </c>
      <c r="F288" s="183" t="s">
        <v>3836</v>
      </c>
      <c r="G288" s="184" t="s">
        <v>403</v>
      </c>
      <c r="H288" s="185">
        <v>52</v>
      </c>
      <c r="I288" s="186"/>
      <c r="J288" s="187">
        <f>ROUND(I288*H288,2)</f>
        <v>0</v>
      </c>
      <c r="K288" s="183" t="s">
        <v>199</v>
      </c>
      <c r="L288" s="188"/>
      <c r="M288" s="189" t="s">
        <v>1</v>
      </c>
      <c r="N288" s="190" t="s">
        <v>41</v>
      </c>
      <c r="P288" s="145">
        <f>O288*H288</f>
        <v>0</v>
      </c>
      <c r="Q288" s="145">
        <v>3.8999999999999999E-4</v>
      </c>
      <c r="R288" s="145">
        <f>Q288*H288</f>
        <v>2.0279999999999999E-2</v>
      </c>
      <c r="S288" s="145">
        <v>0</v>
      </c>
      <c r="T288" s="146">
        <f>S288*H288</f>
        <v>0</v>
      </c>
      <c r="AR288" s="147" t="s">
        <v>1132</v>
      </c>
      <c r="AT288" s="147" t="s">
        <v>388</v>
      </c>
      <c r="AU288" s="147" t="s">
        <v>85</v>
      </c>
      <c r="AY288" s="17" t="s">
        <v>191</v>
      </c>
      <c r="BE288" s="148">
        <f>IF(N288="základní",J288,0)</f>
        <v>0</v>
      </c>
      <c r="BF288" s="148">
        <f>IF(N288="snížená",J288,0)</f>
        <v>0</v>
      </c>
      <c r="BG288" s="148">
        <f>IF(N288="zákl. přenesená",J288,0)</f>
        <v>0</v>
      </c>
      <c r="BH288" s="148">
        <f>IF(N288="sníž. přenesená",J288,0)</f>
        <v>0</v>
      </c>
      <c r="BI288" s="148">
        <f>IF(N288="nulová",J288,0)</f>
        <v>0</v>
      </c>
      <c r="BJ288" s="17" t="s">
        <v>83</v>
      </c>
      <c r="BK288" s="148">
        <f>ROUND(I288*H288,2)</f>
        <v>0</v>
      </c>
      <c r="BL288" s="17" t="s">
        <v>1132</v>
      </c>
      <c r="BM288" s="147" t="s">
        <v>3837</v>
      </c>
    </row>
    <row r="289" spans="2:65" s="13" customFormat="1">
      <c r="B289" s="160"/>
      <c r="D289" s="154" t="s">
        <v>205</v>
      </c>
      <c r="E289" s="161" t="s">
        <v>1</v>
      </c>
      <c r="F289" s="162" t="s">
        <v>3838</v>
      </c>
      <c r="H289" s="163">
        <v>32</v>
      </c>
      <c r="I289" s="164"/>
      <c r="L289" s="160"/>
      <c r="M289" s="165"/>
      <c r="T289" s="166"/>
      <c r="AT289" s="161" t="s">
        <v>205</v>
      </c>
      <c r="AU289" s="161" t="s">
        <v>85</v>
      </c>
      <c r="AV289" s="13" t="s">
        <v>85</v>
      </c>
      <c r="AW289" s="13" t="s">
        <v>34</v>
      </c>
      <c r="AX289" s="13" t="s">
        <v>76</v>
      </c>
      <c r="AY289" s="161" t="s">
        <v>191</v>
      </c>
    </row>
    <row r="290" spans="2:65" s="13" customFormat="1">
      <c r="B290" s="160"/>
      <c r="D290" s="154" t="s">
        <v>205</v>
      </c>
      <c r="E290" s="161" t="s">
        <v>1</v>
      </c>
      <c r="F290" s="162" t="s">
        <v>3839</v>
      </c>
      <c r="H290" s="163">
        <v>20</v>
      </c>
      <c r="I290" s="164"/>
      <c r="L290" s="160"/>
      <c r="M290" s="165"/>
      <c r="T290" s="166"/>
      <c r="AT290" s="161" t="s">
        <v>205</v>
      </c>
      <c r="AU290" s="161" t="s">
        <v>85</v>
      </c>
      <c r="AV290" s="13" t="s">
        <v>85</v>
      </c>
      <c r="AW290" s="13" t="s">
        <v>34</v>
      </c>
      <c r="AX290" s="13" t="s">
        <v>76</v>
      </c>
      <c r="AY290" s="161" t="s">
        <v>191</v>
      </c>
    </row>
    <row r="291" spans="2:65" s="1" customFormat="1" ht="26.45" customHeight="1">
      <c r="B291" s="32"/>
      <c r="C291" s="136" t="s">
        <v>785</v>
      </c>
      <c r="D291" s="136" t="s">
        <v>195</v>
      </c>
      <c r="E291" s="137" t="s">
        <v>3840</v>
      </c>
      <c r="F291" s="138" t="s">
        <v>3841</v>
      </c>
      <c r="G291" s="139" t="s">
        <v>403</v>
      </c>
      <c r="H291" s="140">
        <v>264</v>
      </c>
      <c r="I291" s="141"/>
      <c r="J291" s="142">
        <f>ROUND(I291*H291,2)</f>
        <v>0</v>
      </c>
      <c r="K291" s="138" t="s">
        <v>199</v>
      </c>
      <c r="L291" s="32"/>
      <c r="M291" s="143" t="s">
        <v>1</v>
      </c>
      <c r="N291" s="144" t="s">
        <v>41</v>
      </c>
      <c r="P291" s="145">
        <f>O291*H291</f>
        <v>0</v>
      </c>
      <c r="Q291" s="145">
        <v>0</v>
      </c>
      <c r="R291" s="145">
        <f>Q291*H291</f>
        <v>0</v>
      </c>
      <c r="S291" s="145">
        <v>0</v>
      </c>
      <c r="T291" s="146">
        <f>S291*H291</f>
        <v>0</v>
      </c>
      <c r="AR291" s="147" t="s">
        <v>224</v>
      </c>
      <c r="AT291" s="147" t="s">
        <v>195</v>
      </c>
      <c r="AU291" s="147" t="s">
        <v>85</v>
      </c>
      <c r="AY291" s="17" t="s">
        <v>191</v>
      </c>
      <c r="BE291" s="148">
        <f>IF(N291="základní",J291,0)</f>
        <v>0</v>
      </c>
      <c r="BF291" s="148">
        <f>IF(N291="snížená",J291,0)</f>
        <v>0</v>
      </c>
      <c r="BG291" s="148">
        <f>IF(N291="zákl. přenesená",J291,0)</f>
        <v>0</v>
      </c>
      <c r="BH291" s="148">
        <f>IF(N291="sníž. přenesená",J291,0)</f>
        <v>0</v>
      </c>
      <c r="BI291" s="148">
        <f>IF(N291="nulová",J291,0)</f>
        <v>0</v>
      </c>
      <c r="BJ291" s="17" t="s">
        <v>83</v>
      </c>
      <c r="BK291" s="148">
        <f>ROUND(I291*H291,2)</f>
        <v>0</v>
      </c>
      <c r="BL291" s="17" t="s">
        <v>224</v>
      </c>
      <c r="BM291" s="147" t="s">
        <v>3842</v>
      </c>
    </row>
    <row r="292" spans="2:65" s="1" customFormat="1">
      <c r="B292" s="32"/>
      <c r="D292" s="149" t="s">
        <v>203</v>
      </c>
      <c r="F292" s="150" t="s">
        <v>3843</v>
      </c>
      <c r="I292" s="151"/>
      <c r="L292" s="32"/>
      <c r="M292" s="152"/>
      <c r="T292" s="56"/>
      <c r="AT292" s="17" t="s">
        <v>203</v>
      </c>
      <c r="AU292" s="17" t="s">
        <v>85</v>
      </c>
    </row>
    <row r="293" spans="2:65" s="1" customFormat="1" ht="26.45" customHeight="1">
      <c r="B293" s="32"/>
      <c r="C293" s="181" t="s">
        <v>791</v>
      </c>
      <c r="D293" s="181" t="s">
        <v>388</v>
      </c>
      <c r="E293" s="182" t="s">
        <v>3844</v>
      </c>
      <c r="F293" s="183" t="s">
        <v>3845</v>
      </c>
      <c r="G293" s="184" t="s">
        <v>403</v>
      </c>
      <c r="H293" s="185">
        <v>110</v>
      </c>
      <c r="I293" s="186"/>
      <c r="J293" s="187">
        <f>ROUND(I293*H293,2)</f>
        <v>0</v>
      </c>
      <c r="K293" s="183" t="s">
        <v>1</v>
      </c>
      <c r="L293" s="188"/>
      <c r="M293" s="189" t="s">
        <v>1</v>
      </c>
      <c r="N293" s="190" t="s">
        <v>41</v>
      </c>
      <c r="P293" s="145">
        <f>O293*H293</f>
        <v>0</v>
      </c>
      <c r="Q293" s="145">
        <v>0</v>
      </c>
      <c r="R293" s="145">
        <f>Q293*H293</f>
        <v>0</v>
      </c>
      <c r="S293" s="145">
        <v>0</v>
      </c>
      <c r="T293" s="146">
        <f>S293*H293</f>
        <v>0</v>
      </c>
      <c r="AR293" s="147" t="s">
        <v>1132</v>
      </c>
      <c r="AT293" s="147" t="s">
        <v>388</v>
      </c>
      <c r="AU293" s="147" t="s">
        <v>85</v>
      </c>
      <c r="AY293" s="17" t="s">
        <v>191</v>
      </c>
      <c r="BE293" s="148">
        <f>IF(N293="základní",J293,0)</f>
        <v>0</v>
      </c>
      <c r="BF293" s="148">
        <f>IF(N293="snížená",J293,0)</f>
        <v>0</v>
      </c>
      <c r="BG293" s="148">
        <f>IF(N293="zákl. přenesená",J293,0)</f>
        <v>0</v>
      </c>
      <c r="BH293" s="148">
        <f>IF(N293="sníž. přenesená",J293,0)</f>
        <v>0</v>
      </c>
      <c r="BI293" s="148">
        <f>IF(N293="nulová",J293,0)</f>
        <v>0</v>
      </c>
      <c r="BJ293" s="17" t="s">
        <v>83</v>
      </c>
      <c r="BK293" s="148">
        <f>ROUND(I293*H293,2)</f>
        <v>0</v>
      </c>
      <c r="BL293" s="17" t="s">
        <v>1132</v>
      </c>
      <c r="BM293" s="147" t="s">
        <v>3846</v>
      </c>
    </row>
    <row r="294" spans="2:65" s="13" customFormat="1">
      <c r="B294" s="160"/>
      <c r="D294" s="154" t="s">
        <v>205</v>
      </c>
      <c r="E294" s="161" t="s">
        <v>1</v>
      </c>
      <c r="F294" s="162" t="s">
        <v>3847</v>
      </c>
      <c r="H294" s="163">
        <v>97</v>
      </c>
      <c r="I294" s="164"/>
      <c r="L294" s="160"/>
      <c r="M294" s="165"/>
      <c r="T294" s="166"/>
      <c r="AT294" s="161" t="s">
        <v>205</v>
      </c>
      <c r="AU294" s="161" t="s">
        <v>85</v>
      </c>
      <c r="AV294" s="13" t="s">
        <v>85</v>
      </c>
      <c r="AW294" s="13" t="s">
        <v>34</v>
      </c>
      <c r="AX294" s="13" t="s">
        <v>76</v>
      </c>
      <c r="AY294" s="161" t="s">
        <v>191</v>
      </c>
    </row>
    <row r="295" spans="2:65" s="13" customFormat="1">
      <c r="B295" s="160"/>
      <c r="D295" s="154" t="s">
        <v>205</v>
      </c>
      <c r="E295" s="161" t="s">
        <v>1</v>
      </c>
      <c r="F295" s="162" t="s">
        <v>3848</v>
      </c>
      <c r="H295" s="163">
        <v>13</v>
      </c>
      <c r="I295" s="164"/>
      <c r="L295" s="160"/>
      <c r="M295" s="165"/>
      <c r="T295" s="166"/>
      <c r="AT295" s="161" t="s">
        <v>205</v>
      </c>
      <c r="AU295" s="161" t="s">
        <v>85</v>
      </c>
      <c r="AV295" s="13" t="s">
        <v>85</v>
      </c>
      <c r="AW295" s="13" t="s">
        <v>34</v>
      </c>
      <c r="AX295" s="13" t="s">
        <v>76</v>
      </c>
      <c r="AY295" s="161" t="s">
        <v>191</v>
      </c>
    </row>
    <row r="296" spans="2:65" s="1" customFormat="1" ht="26.45" customHeight="1">
      <c r="B296" s="32"/>
      <c r="C296" s="181" t="s">
        <v>797</v>
      </c>
      <c r="D296" s="181" t="s">
        <v>388</v>
      </c>
      <c r="E296" s="182" t="s">
        <v>3849</v>
      </c>
      <c r="F296" s="183" t="s">
        <v>3850</v>
      </c>
      <c r="G296" s="184" t="s">
        <v>403</v>
      </c>
      <c r="H296" s="185">
        <v>10</v>
      </c>
      <c r="I296" s="186"/>
      <c r="J296" s="187">
        <f>ROUND(I296*H296,2)</f>
        <v>0</v>
      </c>
      <c r="K296" s="183" t="s">
        <v>1</v>
      </c>
      <c r="L296" s="188"/>
      <c r="M296" s="189" t="s">
        <v>1</v>
      </c>
      <c r="N296" s="190" t="s">
        <v>41</v>
      </c>
      <c r="P296" s="145">
        <f>O296*H296</f>
        <v>0</v>
      </c>
      <c r="Q296" s="145">
        <v>0</v>
      </c>
      <c r="R296" s="145">
        <f>Q296*H296</f>
        <v>0</v>
      </c>
      <c r="S296" s="145">
        <v>0</v>
      </c>
      <c r="T296" s="146">
        <f>S296*H296</f>
        <v>0</v>
      </c>
      <c r="AR296" s="147" t="s">
        <v>1132</v>
      </c>
      <c r="AT296" s="147" t="s">
        <v>388</v>
      </c>
      <c r="AU296" s="147" t="s">
        <v>85</v>
      </c>
      <c r="AY296" s="17" t="s">
        <v>191</v>
      </c>
      <c r="BE296" s="148">
        <f>IF(N296="základní",J296,0)</f>
        <v>0</v>
      </c>
      <c r="BF296" s="148">
        <f>IF(N296="snížená",J296,0)</f>
        <v>0</v>
      </c>
      <c r="BG296" s="148">
        <f>IF(N296="zákl. přenesená",J296,0)</f>
        <v>0</v>
      </c>
      <c r="BH296" s="148">
        <f>IF(N296="sníž. přenesená",J296,0)</f>
        <v>0</v>
      </c>
      <c r="BI296" s="148">
        <f>IF(N296="nulová",J296,0)</f>
        <v>0</v>
      </c>
      <c r="BJ296" s="17" t="s">
        <v>83</v>
      </c>
      <c r="BK296" s="148">
        <f>ROUND(I296*H296,2)</f>
        <v>0</v>
      </c>
      <c r="BL296" s="17" t="s">
        <v>1132</v>
      </c>
      <c r="BM296" s="147" t="s">
        <v>3851</v>
      </c>
    </row>
    <row r="297" spans="2:65" s="13" customFormat="1">
      <c r="B297" s="160"/>
      <c r="D297" s="154" t="s">
        <v>205</v>
      </c>
      <c r="E297" s="161" t="s">
        <v>1</v>
      </c>
      <c r="F297" s="162" t="s">
        <v>268</v>
      </c>
      <c r="H297" s="163">
        <v>10</v>
      </c>
      <c r="I297" s="164"/>
      <c r="L297" s="160"/>
      <c r="M297" s="165"/>
      <c r="T297" s="166"/>
      <c r="AT297" s="161" t="s">
        <v>205</v>
      </c>
      <c r="AU297" s="161" t="s">
        <v>85</v>
      </c>
      <c r="AV297" s="13" t="s">
        <v>85</v>
      </c>
      <c r="AW297" s="13" t="s">
        <v>34</v>
      </c>
      <c r="AX297" s="13" t="s">
        <v>76</v>
      </c>
      <c r="AY297" s="161" t="s">
        <v>191</v>
      </c>
    </row>
    <row r="298" spans="2:65" s="1" customFormat="1" ht="40.9" customHeight="1">
      <c r="B298" s="32"/>
      <c r="C298" s="136" t="s">
        <v>803</v>
      </c>
      <c r="D298" s="136" t="s">
        <v>195</v>
      </c>
      <c r="E298" s="137" t="s">
        <v>3852</v>
      </c>
      <c r="F298" s="138" t="s">
        <v>3853</v>
      </c>
      <c r="G298" s="139" t="s">
        <v>3854</v>
      </c>
      <c r="H298" s="140">
        <v>110</v>
      </c>
      <c r="I298" s="141"/>
      <c r="J298" s="142">
        <f>ROUND(I298*H298,2)</f>
        <v>0</v>
      </c>
      <c r="K298" s="138" t="s">
        <v>1</v>
      </c>
      <c r="L298" s="32"/>
      <c r="M298" s="143" t="s">
        <v>1</v>
      </c>
      <c r="N298" s="144" t="s">
        <v>41</v>
      </c>
      <c r="P298" s="145">
        <f>O298*H298</f>
        <v>0</v>
      </c>
      <c r="Q298" s="145">
        <v>0</v>
      </c>
      <c r="R298" s="145">
        <f>Q298*H298</f>
        <v>0</v>
      </c>
      <c r="S298" s="145">
        <v>0</v>
      </c>
      <c r="T298" s="146">
        <f>S298*H298</f>
        <v>0</v>
      </c>
      <c r="AR298" s="147" t="s">
        <v>224</v>
      </c>
      <c r="AT298" s="147" t="s">
        <v>195</v>
      </c>
      <c r="AU298" s="147" t="s">
        <v>85</v>
      </c>
      <c r="AY298" s="17" t="s">
        <v>191</v>
      </c>
      <c r="BE298" s="148">
        <f>IF(N298="základní",J298,0)</f>
        <v>0</v>
      </c>
      <c r="BF298" s="148">
        <f>IF(N298="snížená",J298,0)</f>
        <v>0</v>
      </c>
      <c r="BG298" s="148">
        <f>IF(N298="zákl. přenesená",J298,0)</f>
        <v>0</v>
      </c>
      <c r="BH298" s="148">
        <f>IF(N298="sníž. přenesená",J298,0)</f>
        <v>0</v>
      </c>
      <c r="BI298" s="148">
        <f>IF(N298="nulová",J298,0)</f>
        <v>0</v>
      </c>
      <c r="BJ298" s="17" t="s">
        <v>83</v>
      </c>
      <c r="BK298" s="148">
        <f>ROUND(I298*H298,2)</f>
        <v>0</v>
      </c>
      <c r="BL298" s="17" t="s">
        <v>224</v>
      </c>
      <c r="BM298" s="147" t="s">
        <v>3855</v>
      </c>
    </row>
    <row r="299" spans="2:65" s="1" customFormat="1" ht="26.45" customHeight="1">
      <c r="B299" s="32"/>
      <c r="C299" s="181" t="s">
        <v>809</v>
      </c>
      <c r="D299" s="181" t="s">
        <v>388</v>
      </c>
      <c r="E299" s="182" t="s">
        <v>3856</v>
      </c>
      <c r="F299" s="183" t="s">
        <v>3857</v>
      </c>
      <c r="G299" s="184" t="s">
        <v>403</v>
      </c>
      <c r="H299" s="185">
        <v>3</v>
      </c>
      <c r="I299" s="186"/>
      <c r="J299" s="187">
        <f>ROUND(I299*H299,2)</f>
        <v>0</v>
      </c>
      <c r="K299" s="183" t="s">
        <v>1</v>
      </c>
      <c r="L299" s="188"/>
      <c r="M299" s="189" t="s">
        <v>1</v>
      </c>
      <c r="N299" s="190" t="s">
        <v>41</v>
      </c>
      <c r="P299" s="145">
        <f>O299*H299</f>
        <v>0</v>
      </c>
      <c r="Q299" s="145">
        <v>0</v>
      </c>
      <c r="R299" s="145">
        <f>Q299*H299</f>
        <v>0</v>
      </c>
      <c r="S299" s="145">
        <v>0</v>
      </c>
      <c r="T299" s="146">
        <f>S299*H299</f>
        <v>0</v>
      </c>
      <c r="AR299" s="147" t="s">
        <v>1132</v>
      </c>
      <c r="AT299" s="147" t="s">
        <v>388</v>
      </c>
      <c r="AU299" s="147" t="s">
        <v>85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1132</v>
      </c>
      <c r="BM299" s="147" t="s">
        <v>3858</v>
      </c>
    </row>
    <row r="300" spans="2:65" s="13" customFormat="1">
      <c r="B300" s="160"/>
      <c r="D300" s="154" t="s">
        <v>205</v>
      </c>
      <c r="E300" s="161" t="s">
        <v>1</v>
      </c>
      <c r="F300" s="162" t="s">
        <v>201</v>
      </c>
      <c r="H300" s="163">
        <v>3</v>
      </c>
      <c r="I300" s="164"/>
      <c r="L300" s="160"/>
      <c r="M300" s="165"/>
      <c r="T300" s="166"/>
      <c r="AT300" s="161" t="s">
        <v>205</v>
      </c>
      <c r="AU300" s="161" t="s">
        <v>85</v>
      </c>
      <c r="AV300" s="13" t="s">
        <v>85</v>
      </c>
      <c r="AW300" s="13" t="s">
        <v>34</v>
      </c>
      <c r="AX300" s="13" t="s">
        <v>76</v>
      </c>
      <c r="AY300" s="161" t="s">
        <v>191</v>
      </c>
    </row>
    <row r="301" spans="2:65" s="1" customFormat="1" ht="26.45" customHeight="1">
      <c r="B301" s="32"/>
      <c r="C301" s="136" t="s">
        <v>816</v>
      </c>
      <c r="D301" s="136" t="s">
        <v>195</v>
      </c>
      <c r="E301" s="137" t="s">
        <v>3859</v>
      </c>
      <c r="F301" s="138" t="s">
        <v>3860</v>
      </c>
      <c r="G301" s="139" t="s">
        <v>403</v>
      </c>
      <c r="H301" s="140">
        <v>3</v>
      </c>
      <c r="I301" s="141"/>
      <c r="J301" s="142">
        <f>ROUND(I301*H301,2)</f>
        <v>0</v>
      </c>
      <c r="K301" s="138" t="s">
        <v>199</v>
      </c>
      <c r="L301" s="32"/>
      <c r="M301" s="143" t="s">
        <v>1</v>
      </c>
      <c r="N301" s="144" t="s">
        <v>41</v>
      </c>
      <c r="P301" s="145">
        <f>O301*H301</f>
        <v>0</v>
      </c>
      <c r="Q301" s="145">
        <v>0</v>
      </c>
      <c r="R301" s="145">
        <f>Q301*H301</f>
        <v>0</v>
      </c>
      <c r="S301" s="145">
        <v>0</v>
      </c>
      <c r="T301" s="146">
        <f>S301*H301</f>
        <v>0</v>
      </c>
      <c r="AR301" s="147" t="s">
        <v>224</v>
      </c>
      <c r="AT301" s="147" t="s">
        <v>195</v>
      </c>
      <c r="AU301" s="147" t="s">
        <v>85</v>
      </c>
      <c r="AY301" s="17" t="s">
        <v>191</v>
      </c>
      <c r="BE301" s="148">
        <f>IF(N301="základní",J301,0)</f>
        <v>0</v>
      </c>
      <c r="BF301" s="148">
        <f>IF(N301="snížená",J301,0)</f>
        <v>0</v>
      </c>
      <c r="BG301" s="148">
        <f>IF(N301="zákl. přenesená",J301,0)</f>
        <v>0</v>
      </c>
      <c r="BH301" s="148">
        <f>IF(N301="sníž. přenesená",J301,0)</f>
        <v>0</v>
      </c>
      <c r="BI301" s="148">
        <f>IF(N301="nulová",J301,0)</f>
        <v>0</v>
      </c>
      <c r="BJ301" s="17" t="s">
        <v>83</v>
      </c>
      <c r="BK301" s="148">
        <f>ROUND(I301*H301,2)</f>
        <v>0</v>
      </c>
      <c r="BL301" s="17" t="s">
        <v>224</v>
      </c>
      <c r="BM301" s="147" t="s">
        <v>3861</v>
      </c>
    </row>
    <row r="302" spans="2:65" s="1" customFormat="1">
      <c r="B302" s="32"/>
      <c r="D302" s="149" t="s">
        <v>203</v>
      </c>
      <c r="F302" s="150" t="s">
        <v>3862</v>
      </c>
      <c r="I302" s="151"/>
      <c r="L302" s="32"/>
      <c r="M302" s="152"/>
      <c r="T302" s="56"/>
      <c r="AT302" s="17" t="s">
        <v>203</v>
      </c>
      <c r="AU302" s="17" t="s">
        <v>85</v>
      </c>
    </row>
    <row r="303" spans="2:65" s="1" customFormat="1" ht="26.45" customHeight="1">
      <c r="B303" s="32"/>
      <c r="C303" s="181" t="s">
        <v>822</v>
      </c>
      <c r="D303" s="181" t="s">
        <v>388</v>
      </c>
      <c r="E303" s="182" t="s">
        <v>3863</v>
      </c>
      <c r="F303" s="183" t="s">
        <v>3864</v>
      </c>
      <c r="G303" s="184" t="s">
        <v>1608</v>
      </c>
      <c r="H303" s="185">
        <v>2</v>
      </c>
      <c r="I303" s="186"/>
      <c r="J303" s="187">
        <f>ROUND(I303*H303,2)</f>
        <v>0</v>
      </c>
      <c r="K303" s="183" t="s">
        <v>1</v>
      </c>
      <c r="L303" s="188"/>
      <c r="M303" s="189" t="s">
        <v>1</v>
      </c>
      <c r="N303" s="190" t="s">
        <v>41</v>
      </c>
      <c r="P303" s="145">
        <f>O303*H303</f>
        <v>0</v>
      </c>
      <c r="Q303" s="145">
        <v>0</v>
      </c>
      <c r="R303" s="145">
        <f>Q303*H303</f>
        <v>0</v>
      </c>
      <c r="S303" s="145">
        <v>0</v>
      </c>
      <c r="T303" s="146">
        <f>S303*H303</f>
        <v>0</v>
      </c>
      <c r="AR303" s="147" t="s">
        <v>1132</v>
      </c>
      <c r="AT303" s="147" t="s">
        <v>388</v>
      </c>
      <c r="AU303" s="147" t="s">
        <v>85</v>
      </c>
      <c r="AY303" s="17" t="s">
        <v>191</v>
      </c>
      <c r="BE303" s="148">
        <f>IF(N303="základní",J303,0)</f>
        <v>0</v>
      </c>
      <c r="BF303" s="148">
        <f>IF(N303="snížená",J303,0)</f>
        <v>0</v>
      </c>
      <c r="BG303" s="148">
        <f>IF(N303="zákl. přenesená",J303,0)</f>
        <v>0</v>
      </c>
      <c r="BH303" s="148">
        <f>IF(N303="sníž. přenesená",J303,0)</f>
        <v>0</v>
      </c>
      <c r="BI303" s="148">
        <f>IF(N303="nulová",J303,0)</f>
        <v>0</v>
      </c>
      <c r="BJ303" s="17" t="s">
        <v>83</v>
      </c>
      <c r="BK303" s="148">
        <f>ROUND(I303*H303,2)</f>
        <v>0</v>
      </c>
      <c r="BL303" s="17" t="s">
        <v>1132</v>
      </c>
      <c r="BM303" s="147" t="s">
        <v>3865</v>
      </c>
    </row>
    <row r="304" spans="2:65" s="13" customFormat="1">
      <c r="B304" s="160"/>
      <c r="D304" s="154" t="s">
        <v>205</v>
      </c>
      <c r="E304" s="161" t="s">
        <v>1</v>
      </c>
      <c r="F304" s="162" t="s">
        <v>85</v>
      </c>
      <c r="H304" s="163">
        <v>2</v>
      </c>
      <c r="I304" s="164"/>
      <c r="L304" s="160"/>
      <c r="M304" s="165"/>
      <c r="T304" s="166"/>
      <c r="AT304" s="161" t="s">
        <v>205</v>
      </c>
      <c r="AU304" s="161" t="s">
        <v>85</v>
      </c>
      <c r="AV304" s="13" t="s">
        <v>85</v>
      </c>
      <c r="AW304" s="13" t="s">
        <v>34</v>
      </c>
      <c r="AX304" s="13" t="s">
        <v>76</v>
      </c>
      <c r="AY304" s="161" t="s">
        <v>191</v>
      </c>
    </row>
    <row r="305" spans="2:65" s="11" customFormat="1" ht="22.9" customHeight="1">
      <c r="B305" s="124"/>
      <c r="D305" s="125" t="s">
        <v>75</v>
      </c>
      <c r="E305" s="134" t="s">
        <v>3866</v>
      </c>
      <c r="F305" s="134" t="s">
        <v>3867</v>
      </c>
      <c r="I305" s="127"/>
      <c r="J305" s="135">
        <f>BK305</f>
        <v>0</v>
      </c>
      <c r="L305" s="124"/>
      <c r="M305" s="129"/>
      <c r="P305" s="130">
        <f>SUM(P306:P411)</f>
        <v>0</v>
      </c>
      <c r="R305" s="130">
        <f>SUM(R306:R411)</f>
        <v>0</v>
      </c>
      <c r="T305" s="131">
        <f>SUM(T306:T411)</f>
        <v>0</v>
      </c>
      <c r="AR305" s="125" t="s">
        <v>85</v>
      </c>
      <c r="AT305" s="132" t="s">
        <v>75</v>
      </c>
      <c r="AU305" s="132" t="s">
        <v>83</v>
      </c>
      <c r="AY305" s="125" t="s">
        <v>191</v>
      </c>
      <c r="BK305" s="133">
        <f>SUM(BK306:BK411)</f>
        <v>0</v>
      </c>
    </row>
    <row r="306" spans="2:65" s="1" customFormat="1" ht="26.45" customHeight="1">
      <c r="B306" s="32"/>
      <c r="C306" s="136" t="s">
        <v>828</v>
      </c>
      <c r="D306" s="136" t="s">
        <v>195</v>
      </c>
      <c r="E306" s="137" t="s">
        <v>3868</v>
      </c>
      <c r="F306" s="138" t="s">
        <v>3869</v>
      </c>
      <c r="G306" s="139" t="s">
        <v>378</v>
      </c>
      <c r="H306" s="140">
        <v>750</v>
      </c>
      <c r="I306" s="141"/>
      <c r="J306" s="142">
        <f>ROUND(I306*H306,2)</f>
        <v>0</v>
      </c>
      <c r="K306" s="138" t="s">
        <v>199</v>
      </c>
      <c r="L306" s="32"/>
      <c r="M306" s="143" t="s">
        <v>1</v>
      </c>
      <c r="N306" s="144" t="s">
        <v>41</v>
      </c>
      <c r="P306" s="145">
        <f>O306*H306</f>
        <v>0</v>
      </c>
      <c r="Q306" s="145">
        <v>0</v>
      </c>
      <c r="R306" s="145">
        <f>Q306*H306</f>
        <v>0</v>
      </c>
      <c r="S306" s="145">
        <v>0</v>
      </c>
      <c r="T306" s="146">
        <f>S306*H306</f>
        <v>0</v>
      </c>
      <c r="AR306" s="147" t="s">
        <v>224</v>
      </c>
      <c r="AT306" s="147" t="s">
        <v>195</v>
      </c>
      <c r="AU306" s="147" t="s">
        <v>85</v>
      </c>
      <c r="AY306" s="17" t="s">
        <v>191</v>
      </c>
      <c r="BE306" s="148">
        <f>IF(N306="základní",J306,0)</f>
        <v>0</v>
      </c>
      <c r="BF306" s="148">
        <f>IF(N306="snížená",J306,0)</f>
        <v>0</v>
      </c>
      <c r="BG306" s="148">
        <f>IF(N306="zákl. přenesená",J306,0)</f>
        <v>0</v>
      </c>
      <c r="BH306" s="148">
        <f>IF(N306="sníž. přenesená",J306,0)</f>
        <v>0</v>
      </c>
      <c r="BI306" s="148">
        <f>IF(N306="nulová",J306,0)</f>
        <v>0</v>
      </c>
      <c r="BJ306" s="17" t="s">
        <v>83</v>
      </c>
      <c r="BK306" s="148">
        <f>ROUND(I306*H306,2)</f>
        <v>0</v>
      </c>
      <c r="BL306" s="17" t="s">
        <v>224</v>
      </c>
      <c r="BM306" s="147" t="s">
        <v>3870</v>
      </c>
    </row>
    <row r="307" spans="2:65" s="1" customFormat="1">
      <c r="B307" s="32"/>
      <c r="D307" s="149" t="s">
        <v>203</v>
      </c>
      <c r="F307" s="150" t="s">
        <v>3871</v>
      </c>
      <c r="I307" s="151"/>
      <c r="L307" s="32"/>
      <c r="M307" s="152"/>
      <c r="T307" s="56"/>
      <c r="AT307" s="17" t="s">
        <v>203</v>
      </c>
      <c r="AU307" s="17" t="s">
        <v>85</v>
      </c>
    </row>
    <row r="308" spans="2:65" s="13" customFormat="1">
      <c r="B308" s="160"/>
      <c r="D308" s="154" t="s">
        <v>205</v>
      </c>
      <c r="E308" s="161" t="s">
        <v>1</v>
      </c>
      <c r="F308" s="162" t="s">
        <v>3872</v>
      </c>
      <c r="H308" s="163">
        <v>162</v>
      </c>
      <c r="I308" s="164"/>
      <c r="L308" s="160"/>
      <c r="M308" s="165"/>
      <c r="T308" s="166"/>
      <c r="AT308" s="161" t="s">
        <v>205</v>
      </c>
      <c r="AU308" s="161" t="s">
        <v>85</v>
      </c>
      <c r="AV308" s="13" t="s">
        <v>85</v>
      </c>
      <c r="AW308" s="13" t="s">
        <v>34</v>
      </c>
      <c r="AX308" s="13" t="s">
        <v>76</v>
      </c>
      <c r="AY308" s="161" t="s">
        <v>191</v>
      </c>
    </row>
    <row r="309" spans="2:65" s="13" customFormat="1">
      <c r="B309" s="160"/>
      <c r="D309" s="154" t="s">
        <v>205</v>
      </c>
      <c r="E309" s="161" t="s">
        <v>1</v>
      </c>
      <c r="F309" s="162" t="s">
        <v>3873</v>
      </c>
      <c r="H309" s="163">
        <v>504</v>
      </c>
      <c r="I309" s="164"/>
      <c r="L309" s="160"/>
      <c r="M309" s="165"/>
      <c r="T309" s="166"/>
      <c r="AT309" s="161" t="s">
        <v>205</v>
      </c>
      <c r="AU309" s="161" t="s">
        <v>85</v>
      </c>
      <c r="AV309" s="13" t="s">
        <v>85</v>
      </c>
      <c r="AW309" s="13" t="s">
        <v>34</v>
      </c>
      <c r="AX309" s="13" t="s">
        <v>76</v>
      </c>
      <c r="AY309" s="161" t="s">
        <v>191</v>
      </c>
    </row>
    <row r="310" spans="2:65" s="13" customFormat="1">
      <c r="B310" s="160"/>
      <c r="D310" s="154" t="s">
        <v>205</v>
      </c>
      <c r="E310" s="161" t="s">
        <v>1</v>
      </c>
      <c r="F310" s="162" t="s">
        <v>3874</v>
      </c>
      <c r="H310" s="163">
        <v>30</v>
      </c>
      <c r="I310" s="164"/>
      <c r="L310" s="160"/>
      <c r="M310" s="165"/>
      <c r="T310" s="166"/>
      <c r="AT310" s="161" t="s">
        <v>205</v>
      </c>
      <c r="AU310" s="161" t="s">
        <v>85</v>
      </c>
      <c r="AV310" s="13" t="s">
        <v>85</v>
      </c>
      <c r="AW310" s="13" t="s">
        <v>34</v>
      </c>
      <c r="AX310" s="13" t="s">
        <v>76</v>
      </c>
      <c r="AY310" s="161" t="s">
        <v>191</v>
      </c>
    </row>
    <row r="311" spans="2:65" s="13" customFormat="1">
      <c r="B311" s="160"/>
      <c r="D311" s="154" t="s">
        <v>205</v>
      </c>
      <c r="E311" s="161" t="s">
        <v>1</v>
      </c>
      <c r="F311" s="162" t="s">
        <v>3875</v>
      </c>
      <c r="H311" s="163">
        <v>40</v>
      </c>
      <c r="I311" s="164"/>
      <c r="L311" s="160"/>
      <c r="M311" s="165"/>
      <c r="T311" s="166"/>
      <c r="AT311" s="161" t="s">
        <v>205</v>
      </c>
      <c r="AU311" s="161" t="s">
        <v>85</v>
      </c>
      <c r="AV311" s="13" t="s">
        <v>85</v>
      </c>
      <c r="AW311" s="13" t="s">
        <v>34</v>
      </c>
      <c r="AX311" s="13" t="s">
        <v>76</v>
      </c>
      <c r="AY311" s="161" t="s">
        <v>191</v>
      </c>
    </row>
    <row r="312" spans="2:65" s="13" customFormat="1">
      <c r="B312" s="160"/>
      <c r="D312" s="154" t="s">
        <v>205</v>
      </c>
      <c r="E312" s="161" t="s">
        <v>1</v>
      </c>
      <c r="F312" s="162" t="s">
        <v>3876</v>
      </c>
      <c r="H312" s="163">
        <v>14</v>
      </c>
      <c r="I312" s="164"/>
      <c r="L312" s="160"/>
      <c r="M312" s="165"/>
      <c r="T312" s="166"/>
      <c r="AT312" s="161" t="s">
        <v>205</v>
      </c>
      <c r="AU312" s="161" t="s">
        <v>85</v>
      </c>
      <c r="AV312" s="13" t="s">
        <v>85</v>
      </c>
      <c r="AW312" s="13" t="s">
        <v>34</v>
      </c>
      <c r="AX312" s="13" t="s">
        <v>76</v>
      </c>
      <c r="AY312" s="161" t="s">
        <v>191</v>
      </c>
    </row>
    <row r="313" spans="2:65" s="1" customFormat="1" ht="26.45" customHeight="1">
      <c r="B313" s="32"/>
      <c r="C313" s="136" t="s">
        <v>834</v>
      </c>
      <c r="D313" s="136" t="s">
        <v>195</v>
      </c>
      <c r="E313" s="137" t="s">
        <v>3877</v>
      </c>
      <c r="F313" s="138" t="s">
        <v>3878</v>
      </c>
      <c r="G313" s="139" t="s">
        <v>378</v>
      </c>
      <c r="H313" s="140">
        <v>32</v>
      </c>
      <c r="I313" s="141"/>
      <c r="J313" s="142">
        <f>ROUND(I313*H313,2)</f>
        <v>0</v>
      </c>
      <c r="K313" s="138" t="s">
        <v>199</v>
      </c>
      <c r="L313" s="32"/>
      <c r="M313" s="143" t="s">
        <v>1</v>
      </c>
      <c r="N313" s="144" t="s">
        <v>41</v>
      </c>
      <c r="P313" s="145">
        <f>O313*H313</f>
        <v>0</v>
      </c>
      <c r="Q313" s="145">
        <v>0</v>
      </c>
      <c r="R313" s="145">
        <f>Q313*H313</f>
        <v>0</v>
      </c>
      <c r="S313" s="145">
        <v>0</v>
      </c>
      <c r="T313" s="146">
        <f>S313*H313</f>
        <v>0</v>
      </c>
      <c r="AR313" s="147" t="s">
        <v>224</v>
      </c>
      <c r="AT313" s="147" t="s">
        <v>195</v>
      </c>
      <c r="AU313" s="147" t="s">
        <v>85</v>
      </c>
      <c r="AY313" s="17" t="s">
        <v>191</v>
      </c>
      <c r="BE313" s="148">
        <f>IF(N313="základní",J313,0)</f>
        <v>0</v>
      </c>
      <c r="BF313" s="148">
        <f>IF(N313="snížená",J313,0)</f>
        <v>0</v>
      </c>
      <c r="BG313" s="148">
        <f>IF(N313="zákl. přenesená",J313,0)</f>
        <v>0</v>
      </c>
      <c r="BH313" s="148">
        <f>IF(N313="sníž. přenesená",J313,0)</f>
        <v>0</v>
      </c>
      <c r="BI313" s="148">
        <f>IF(N313="nulová",J313,0)</f>
        <v>0</v>
      </c>
      <c r="BJ313" s="17" t="s">
        <v>83</v>
      </c>
      <c r="BK313" s="148">
        <f>ROUND(I313*H313,2)</f>
        <v>0</v>
      </c>
      <c r="BL313" s="17" t="s">
        <v>224</v>
      </c>
      <c r="BM313" s="147" t="s">
        <v>3879</v>
      </c>
    </row>
    <row r="314" spans="2:65" s="1" customFormat="1">
      <c r="B314" s="32"/>
      <c r="D314" s="149" t="s">
        <v>203</v>
      </c>
      <c r="F314" s="150" t="s">
        <v>3880</v>
      </c>
      <c r="I314" s="151"/>
      <c r="L314" s="32"/>
      <c r="M314" s="152"/>
      <c r="T314" s="56"/>
      <c r="AT314" s="17" t="s">
        <v>203</v>
      </c>
      <c r="AU314" s="17" t="s">
        <v>85</v>
      </c>
    </row>
    <row r="315" spans="2:65" s="13" customFormat="1">
      <c r="B315" s="160"/>
      <c r="D315" s="154" t="s">
        <v>205</v>
      </c>
      <c r="E315" s="161" t="s">
        <v>1</v>
      </c>
      <c r="F315" s="162" t="s">
        <v>3881</v>
      </c>
      <c r="H315" s="163">
        <v>10</v>
      </c>
      <c r="I315" s="164"/>
      <c r="L315" s="160"/>
      <c r="M315" s="165"/>
      <c r="T315" s="166"/>
      <c r="AT315" s="161" t="s">
        <v>205</v>
      </c>
      <c r="AU315" s="161" t="s">
        <v>85</v>
      </c>
      <c r="AV315" s="13" t="s">
        <v>85</v>
      </c>
      <c r="AW315" s="13" t="s">
        <v>34</v>
      </c>
      <c r="AX315" s="13" t="s">
        <v>76</v>
      </c>
      <c r="AY315" s="161" t="s">
        <v>191</v>
      </c>
    </row>
    <row r="316" spans="2:65" s="13" customFormat="1">
      <c r="B316" s="160"/>
      <c r="D316" s="154" t="s">
        <v>205</v>
      </c>
      <c r="E316" s="161" t="s">
        <v>1</v>
      </c>
      <c r="F316" s="162" t="s">
        <v>3882</v>
      </c>
      <c r="H316" s="163">
        <v>10</v>
      </c>
      <c r="I316" s="164"/>
      <c r="L316" s="160"/>
      <c r="M316" s="165"/>
      <c r="T316" s="166"/>
      <c r="AT316" s="161" t="s">
        <v>205</v>
      </c>
      <c r="AU316" s="161" t="s">
        <v>85</v>
      </c>
      <c r="AV316" s="13" t="s">
        <v>85</v>
      </c>
      <c r="AW316" s="13" t="s">
        <v>34</v>
      </c>
      <c r="AX316" s="13" t="s">
        <v>76</v>
      </c>
      <c r="AY316" s="161" t="s">
        <v>191</v>
      </c>
    </row>
    <row r="317" spans="2:65" s="13" customFormat="1">
      <c r="B317" s="160"/>
      <c r="D317" s="154" t="s">
        <v>205</v>
      </c>
      <c r="E317" s="161" t="s">
        <v>1</v>
      </c>
      <c r="F317" s="162" t="s">
        <v>3883</v>
      </c>
      <c r="H317" s="163">
        <v>12</v>
      </c>
      <c r="I317" s="164"/>
      <c r="L317" s="160"/>
      <c r="M317" s="165"/>
      <c r="T317" s="166"/>
      <c r="AT317" s="161" t="s">
        <v>205</v>
      </c>
      <c r="AU317" s="161" t="s">
        <v>85</v>
      </c>
      <c r="AV317" s="13" t="s">
        <v>85</v>
      </c>
      <c r="AW317" s="13" t="s">
        <v>34</v>
      </c>
      <c r="AX317" s="13" t="s">
        <v>76</v>
      </c>
      <c r="AY317" s="161" t="s">
        <v>191</v>
      </c>
    </row>
    <row r="318" spans="2:65" s="1" customFormat="1" ht="26.45" customHeight="1">
      <c r="B318" s="32"/>
      <c r="C318" s="136" t="s">
        <v>840</v>
      </c>
      <c r="D318" s="136" t="s">
        <v>195</v>
      </c>
      <c r="E318" s="137" t="s">
        <v>3884</v>
      </c>
      <c r="F318" s="138" t="s">
        <v>3885</v>
      </c>
      <c r="G318" s="139" t="s">
        <v>378</v>
      </c>
      <c r="H318" s="140">
        <v>24</v>
      </c>
      <c r="I318" s="141"/>
      <c r="J318" s="142">
        <f>ROUND(I318*H318,2)</f>
        <v>0</v>
      </c>
      <c r="K318" s="138" t="s">
        <v>199</v>
      </c>
      <c r="L318" s="32"/>
      <c r="M318" s="143" t="s">
        <v>1</v>
      </c>
      <c r="N318" s="144" t="s">
        <v>41</v>
      </c>
      <c r="P318" s="145">
        <f>O318*H318</f>
        <v>0</v>
      </c>
      <c r="Q318" s="145">
        <v>0</v>
      </c>
      <c r="R318" s="145">
        <f>Q318*H318</f>
        <v>0</v>
      </c>
      <c r="S318" s="145">
        <v>0</v>
      </c>
      <c r="T318" s="146">
        <f>S318*H318</f>
        <v>0</v>
      </c>
      <c r="AR318" s="147" t="s">
        <v>224</v>
      </c>
      <c r="AT318" s="147" t="s">
        <v>195</v>
      </c>
      <c r="AU318" s="147" t="s">
        <v>85</v>
      </c>
      <c r="AY318" s="17" t="s">
        <v>191</v>
      </c>
      <c r="BE318" s="148">
        <f>IF(N318="základní",J318,0)</f>
        <v>0</v>
      </c>
      <c r="BF318" s="148">
        <f>IF(N318="snížená",J318,0)</f>
        <v>0</v>
      </c>
      <c r="BG318" s="148">
        <f>IF(N318="zákl. přenesená",J318,0)</f>
        <v>0</v>
      </c>
      <c r="BH318" s="148">
        <f>IF(N318="sníž. přenesená",J318,0)</f>
        <v>0</v>
      </c>
      <c r="BI318" s="148">
        <f>IF(N318="nulová",J318,0)</f>
        <v>0</v>
      </c>
      <c r="BJ318" s="17" t="s">
        <v>83</v>
      </c>
      <c r="BK318" s="148">
        <f>ROUND(I318*H318,2)</f>
        <v>0</v>
      </c>
      <c r="BL318" s="17" t="s">
        <v>224</v>
      </c>
      <c r="BM318" s="147" t="s">
        <v>3886</v>
      </c>
    </row>
    <row r="319" spans="2:65" s="1" customFormat="1">
      <c r="B319" s="32"/>
      <c r="D319" s="149" t="s">
        <v>203</v>
      </c>
      <c r="F319" s="150" t="s">
        <v>3887</v>
      </c>
      <c r="I319" s="151"/>
      <c r="L319" s="32"/>
      <c r="M319" s="152"/>
      <c r="T319" s="56"/>
      <c r="AT319" s="17" t="s">
        <v>203</v>
      </c>
      <c r="AU319" s="17" t="s">
        <v>85</v>
      </c>
    </row>
    <row r="320" spans="2:65" s="13" customFormat="1">
      <c r="B320" s="160"/>
      <c r="D320" s="154" t="s">
        <v>205</v>
      </c>
      <c r="E320" s="161" t="s">
        <v>1</v>
      </c>
      <c r="F320" s="162" t="s">
        <v>3888</v>
      </c>
      <c r="H320" s="163">
        <v>20</v>
      </c>
      <c r="I320" s="164"/>
      <c r="L320" s="160"/>
      <c r="M320" s="165"/>
      <c r="T320" s="166"/>
      <c r="AT320" s="161" t="s">
        <v>205</v>
      </c>
      <c r="AU320" s="161" t="s">
        <v>85</v>
      </c>
      <c r="AV320" s="13" t="s">
        <v>85</v>
      </c>
      <c r="AW320" s="13" t="s">
        <v>34</v>
      </c>
      <c r="AX320" s="13" t="s">
        <v>76</v>
      </c>
      <c r="AY320" s="161" t="s">
        <v>191</v>
      </c>
    </row>
    <row r="321" spans="2:65" s="13" customFormat="1">
      <c r="B321" s="160"/>
      <c r="D321" s="154" t="s">
        <v>205</v>
      </c>
      <c r="E321" s="161" t="s">
        <v>1</v>
      </c>
      <c r="F321" s="162" t="s">
        <v>3889</v>
      </c>
      <c r="H321" s="163">
        <v>4</v>
      </c>
      <c r="I321" s="164"/>
      <c r="L321" s="160"/>
      <c r="M321" s="165"/>
      <c r="T321" s="166"/>
      <c r="AT321" s="161" t="s">
        <v>205</v>
      </c>
      <c r="AU321" s="161" t="s">
        <v>85</v>
      </c>
      <c r="AV321" s="13" t="s">
        <v>85</v>
      </c>
      <c r="AW321" s="13" t="s">
        <v>34</v>
      </c>
      <c r="AX321" s="13" t="s">
        <v>76</v>
      </c>
      <c r="AY321" s="161" t="s">
        <v>191</v>
      </c>
    </row>
    <row r="322" spans="2:65" s="1" customFormat="1" ht="26.45" customHeight="1">
      <c r="B322" s="32"/>
      <c r="C322" s="136" t="s">
        <v>845</v>
      </c>
      <c r="D322" s="136" t="s">
        <v>195</v>
      </c>
      <c r="E322" s="137" t="s">
        <v>3890</v>
      </c>
      <c r="F322" s="138" t="s">
        <v>3891</v>
      </c>
      <c r="G322" s="139" t="s">
        <v>378</v>
      </c>
      <c r="H322" s="140">
        <v>6</v>
      </c>
      <c r="I322" s="141"/>
      <c r="J322" s="142">
        <f>ROUND(I322*H322,2)</f>
        <v>0</v>
      </c>
      <c r="K322" s="138" t="s">
        <v>199</v>
      </c>
      <c r="L322" s="32"/>
      <c r="M322" s="143" t="s">
        <v>1</v>
      </c>
      <c r="N322" s="144" t="s">
        <v>41</v>
      </c>
      <c r="P322" s="145">
        <f>O322*H322</f>
        <v>0</v>
      </c>
      <c r="Q322" s="145">
        <v>0</v>
      </c>
      <c r="R322" s="145">
        <f>Q322*H322</f>
        <v>0</v>
      </c>
      <c r="S322" s="145">
        <v>0</v>
      </c>
      <c r="T322" s="146">
        <f>S322*H322</f>
        <v>0</v>
      </c>
      <c r="AR322" s="147" t="s">
        <v>224</v>
      </c>
      <c r="AT322" s="147" t="s">
        <v>195</v>
      </c>
      <c r="AU322" s="147" t="s">
        <v>85</v>
      </c>
      <c r="AY322" s="17" t="s">
        <v>191</v>
      </c>
      <c r="BE322" s="148">
        <f>IF(N322="základní",J322,0)</f>
        <v>0</v>
      </c>
      <c r="BF322" s="148">
        <f>IF(N322="snížená",J322,0)</f>
        <v>0</v>
      </c>
      <c r="BG322" s="148">
        <f>IF(N322="zákl. přenesená",J322,0)</f>
        <v>0</v>
      </c>
      <c r="BH322" s="148">
        <f>IF(N322="sníž. přenesená",J322,0)</f>
        <v>0</v>
      </c>
      <c r="BI322" s="148">
        <f>IF(N322="nulová",J322,0)</f>
        <v>0</v>
      </c>
      <c r="BJ322" s="17" t="s">
        <v>83</v>
      </c>
      <c r="BK322" s="148">
        <f>ROUND(I322*H322,2)</f>
        <v>0</v>
      </c>
      <c r="BL322" s="17" t="s">
        <v>224</v>
      </c>
      <c r="BM322" s="147" t="s">
        <v>3892</v>
      </c>
    </row>
    <row r="323" spans="2:65" s="1" customFormat="1">
      <c r="B323" s="32"/>
      <c r="D323" s="149" t="s">
        <v>203</v>
      </c>
      <c r="F323" s="150" t="s">
        <v>3893</v>
      </c>
      <c r="I323" s="151"/>
      <c r="L323" s="32"/>
      <c r="M323" s="152"/>
      <c r="T323" s="56"/>
      <c r="AT323" s="17" t="s">
        <v>203</v>
      </c>
      <c r="AU323" s="17" t="s">
        <v>85</v>
      </c>
    </row>
    <row r="324" spans="2:65" s="13" customFormat="1">
      <c r="B324" s="160"/>
      <c r="D324" s="154" t="s">
        <v>205</v>
      </c>
      <c r="E324" s="161" t="s">
        <v>1</v>
      </c>
      <c r="F324" s="162" t="s">
        <v>3894</v>
      </c>
      <c r="H324" s="163">
        <v>0</v>
      </c>
      <c r="I324" s="164"/>
      <c r="L324" s="160"/>
      <c r="M324" s="165"/>
      <c r="T324" s="166"/>
      <c r="AT324" s="161" t="s">
        <v>205</v>
      </c>
      <c r="AU324" s="161" t="s">
        <v>85</v>
      </c>
      <c r="AV324" s="13" t="s">
        <v>85</v>
      </c>
      <c r="AW324" s="13" t="s">
        <v>34</v>
      </c>
      <c r="AX324" s="13" t="s">
        <v>76</v>
      </c>
      <c r="AY324" s="161" t="s">
        <v>191</v>
      </c>
    </row>
    <row r="325" spans="2:65" s="13" customFormat="1">
      <c r="B325" s="160"/>
      <c r="D325" s="154" t="s">
        <v>205</v>
      </c>
      <c r="E325" s="161" t="s">
        <v>1</v>
      </c>
      <c r="F325" s="162" t="s">
        <v>3895</v>
      </c>
      <c r="H325" s="163">
        <v>6</v>
      </c>
      <c r="I325" s="164"/>
      <c r="L325" s="160"/>
      <c r="M325" s="165"/>
      <c r="T325" s="166"/>
      <c r="AT325" s="161" t="s">
        <v>205</v>
      </c>
      <c r="AU325" s="161" t="s">
        <v>85</v>
      </c>
      <c r="AV325" s="13" t="s">
        <v>85</v>
      </c>
      <c r="AW325" s="13" t="s">
        <v>34</v>
      </c>
      <c r="AX325" s="13" t="s">
        <v>76</v>
      </c>
      <c r="AY325" s="161" t="s">
        <v>191</v>
      </c>
    </row>
    <row r="326" spans="2:65" s="1" customFormat="1" ht="26.45" customHeight="1">
      <c r="B326" s="32"/>
      <c r="C326" s="136" t="s">
        <v>852</v>
      </c>
      <c r="D326" s="136" t="s">
        <v>195</v>
      </c>
      <c r="E326" s="137" t="s">
        <v>3896</v>
      </c>
      <c r="F326" s="138" t="s">
        <v>3897</v>
      </c>
      <c r="G326" s="139" t="s">
        <v>378</v>
      </c>
      <c r="H326" s="140">
        <v>16</v>
      </c>
      <c r="I326" s="141"/>
      <c r="J326" s="142">
        <f>ROUND(I326*H326,2)</f>
        <v>0</v>
      </c>
      <c r="K326" s="138" t="s">
        <v>199</v>
      </c>
      <c r="L326" s="32"/>
      <c r="M326" s="143" t="s">
        <v>1</v>
      </c>
      <c r="N326" s="144" t="s">
        <v>41</v>
      </c>
      <c r="P326" s="145">
        <f>O326*H326</f>
        <v>0</v>
      </c>
      <c r="Q326" s="145">
        <v>0</v>
      </c>
      <c r="R326" s="145">
        <f>Q326*H326</f>
        <v>0</v>
      </c>
      <c r="S326" s="145">
        <v>0</v>
      </c>
      <c r="T326" s="146">
        <f>S326*H326</f>
        <v>0</v>
      </c>
      <c r="AR326" s="147" t="s">
        <v>224</v>
      </c>
      <c r="AT326" s="147" t="s">
        <v>195</v>
      </c>
      <c r="AU326" s="147" t="s">
        <v>85</v>
      </c>
      <c r="AY326" s="17" t="s">
        <v>191</v>
      </c>
      <c r="BE326" s="148">
        <f>IF(N326="základní",J326,0)</f>
        <v>0</v>
      </c>
      <c r="BF326" s="148">
        <f>IF(N326="snížená",J326,0)</f>
        <v>0</v>
      </c>
      <c r="BG326" s="148">
        <f>IF(N326="zákl. přenesená",J326,0)</f>
        <v>0</v>
      </c>
      <c r="BH326" s="148">
        <f>IF(N326="sníž. přenesená",J326,0)</f>
        <v>0</v>
      </c>
      <c r="BI326" s="148">
        <f>IF(N326="nulová",J326,0)</f>
        <v>0</v>
      </c>
      <c r="BJ326" s="17" t="s">
        <v>83</v>
      </c>
      <c r="BK326" s="148">
        <f>ROUND(I326*H326,2)</f>
        <v>0</v>
      </c>
      <c r="BL326" s="17" t="s">
        <v>224</v>
      </c>
      <c r="BM326" s="147" t="s">
        <v>3898</v>
      </c>
    </row>
    <row r="327" spans="2:65" s="1" customFormat="1">
      <c r="B327" s="32"/>
      <c r="D327" s="149" t="s">
        <v>203</v>
      </c>
      <c r="F327" s="150" t="s">
        <v>3899</v>
      </c>
      <c r="I327" s="151"/>
      <c r="L327" s="32"/>
      <c r="M327" s="152"/>
      <c r="T327" s="56"/>
      <c r="AT327" s="17" t="s">
        <v>203</v>
      </c>
      <c r="AU327" s="17" t="s">
        <v>85</v>
      </c>
    </row>
    <row r="328" spans="2:65" s="13" customFormat="1">
      <c r="B328" s="160"/>
      <c r="D328" s="154" t="s">
        <v>205</v>
      </c>
      <c r="E328" s="161" t="s">
        <v>1</v>
      </c>
      <c r="F328" s="162" t="s">
        <v>3900</v>
      </c>
      <c r="H328" s="163">
        <v>10</v>
      </c>
      <c r="I328" s="164"/>
      <c r="L328" s="160"/>
      <c r="M328" s="165"/>
      <c r="T328" s="166"/>
      <c r="AT328" s="161" t="s">
        <v>205</v>
      </c>
      <c r="AU328" s="161" t="s">
        <v>85</v>
      </c>
      <c r="AV328" s="13" t="s">
        <v>85</v>
      </c>
      <c r="AW328" s="13" t="s">
        <v>34</v>
      </c>
      <c r="AX328" s="13" t="s">
        <v>76</v>
      </c>
      <c r="AY328" s="161" t="s">
        <v>191</v>
      </c>
    </row>
    <row r="329" spans="2:65" s="13" customFormat="1">
      <c r="B329" s="160"/>
      <c r="D329" s="154" t="s">
        <v>205</v>
      </c>
      <c r="E329" s="161" t="s">
        <v>1</v>
      </c>
      <c r="F329" s="162" t="s">
        <v>3901</v>
      </c>
      <c r="H329" s="163">
        <v>6</v>
      </c>
      <c r="I329" s="164"/>
      <c r="L329" s="160"/>
      <c r="M329" s="165"/>
      <c r="T329" s="166"/>
      <c r="AT329" s="161" t="s">
        <v>205</v>
      </c>
      <c r="AU329" s="161" t="s">
        <v>85</v>
      </c>
      <c r="AV329" s="13" t="s">
        <v>85</v>
      </c>
      <c r="AW329" s="13" t="s">
        <v>34</v>
      </c>
      <c r="AX329" s="13" t="s">
        <v>76</v>
      </c>
      <c r="AY329" s="161" t="s">
        <v>191</v>
      </c>
    </row>
    <row r="330" spans="2:65" s="1" customFormat="1" ht="26.45" customHeight="1">
      <c r="B330" s="32"/>
      <c r="C330" s="136" t="s">
        <v>859</v>
      </c>
      <c r="D330" s="136" t="s">
        <v>195</v>
      </c>
      <c r="E330" s="137" t="s">
        <v>3902</v>
      </c>
      <c r="F330" s="138" t="s">
        <v>3903</v>
      </c>
      <c r="G330" s="139" t="s">
        <v>378</v>
      </c>
      <c r="H330" s="140">
        <v>2</v>
      </c>
      <c r="I330" s="141"/>
      <c r="J330" s="142">
        <f>ROUND(I330*H330,2)</f>
        <v>0</v>
      </c>
      <c r="K330" s="138" t="s">
        <v>199</v>
      </c>
      <c r="L330" s="32"/>
      <c r="M330" s="143" t="s">
        <v>1</v>
      </c>
      <c r="N330" s="144" t="s">
        <v>41</v>
      </c>
      <c r="P330" s="145">
        <f>O330*H330</f>
        <v>0</v>
      </c>
      <c r="Q330" s="145">
        <v>0</v>
      </c>
      <c r="R330" s="145">
        <f>Q330*H330</f>
        <v>0</v>
      </c>
      <c r="S330" s="145">
        <v>0</v>
      </c>
      <c r="T330" s="146">
        <f>S330*H330</f>
        <v>0</v>
      </c>
      <c r="AR330" s="147" t="s">
        <v>224</v>
      </c>
      <c r="AT330" s="147" t="s">
        <v>195</v>
      </c>
      <c r="AU330" s="147" t="s">
        <v>85</v>
      </c>
      <c r="AY330" s="17" t="s">
        <v>191</v>
      </c>
      <c r="BE330" s="148">
        <f>IF(N330="základní",J330,0)</f>
        <v>0</v>
      </c>
      <c r="BF330" s="148">
        <f>IF(N330="snížená",J330,0)</f>
        <v>0</v>
      </c>
      <c r="BG330" s="148">
        <f>IF(N330="zákl. přenesená",J330,0)</f>
        <v>0</v>
      </c>
      <c r="BH330" s="148">
        <f>IF(N330="sníž. přenesená",J330,0)</f>
        <v>0</v>
      </c>
      <c r="BI330" s="148">
        <f>IF(N330="nulová",J330,0)</f>
        <v>0</v>
      </c>
      <c r="BJ330" s="17" t="s">
        <v>83</v>
      </c>
      <c r="BK330" s="148">
        <f>ROUND(I330*H330,2)</f>
        <v>0</v>
      </c>
      <c r="BL330" s="17" t="s">
        <v>224</v>
      </c>
      <c r="BM330" s="147" t="s">
        <v>3904</v>
      </c>
    </row>
    <row r="331" spans="2:65" s="1" customFormat="1">
      <c r="B331" s="32"/>
      <c r="D331" s="149" t="s">
        <v>203</v>
      </c>
      <c r="F331" s="150" t="s">
        <v>3905</v>
      </c>
      <c r="I331" s="151"/>
      <c r="L331" s="32"/>
      <c r="M331" s="152"/>
      <c r="T331" s="56"/>
      <c r="AT331" s="17" t="s">
        <v>203</v>
      </c>
      <c r="AU331" s="17" t="s">
        <v>85</v>
      </c>
    </row>
    <row r="332" spans="2:65" s="13" customFormat="1">
      <c r="B332" s="160"/>
      <c r="D332" s="154" t="s">
        <v>205</v>
      </c>
      <c r="E332" s="161" t="s">
        <v>1</v>
      </c>
      <c r="F332" s="162" t="s">
        <v>3906</v>
      </c>
      <c r="H332" s="163">
        <v>2</v>
      </c>
      <c r="I332" s="164"/>
      <c r="L332" s="160"/>
      <c r="M332" s="165"/>
      <c r="T332" s="166"/>
      <c r="AT332" s="161" t="s">
        <v>205</v>
      </c>
      <c r="AU332" s="161" t="s">
        <v>85</v>
      </c>
      <c r="AV332" s="13" t="s">
        <v>85</v>
      </c>
      <c r="AW332" s="13" t="s">
        <v>34</v>
      </c>
      <c r="AX332" s="13" t="s">
        <v>76</v>
      </c>
      <c r="AY332" s="161" t="s">
        <v>191</v>
      </c>
    </row>
    <row r="333" spans="2:65" s="1" customFormat="1" ht="26.45" customHeight="1">
      <c r="B333" s="32"/>
      <c r="C333" s="136" t="s">
        <v>866</v>
      </c>
      <c r="D333" s="136" t="s">
        <v>195</v>
      </c>
      <c r="E333" s="137" t="s">
        <v>3907</v>
      </c>
      <c r="F333" s="138" t="s">
        <v>3908</v>
      </c>
      <c r="G333" s="139" t="s">
        <v>378</v>
      </c>
      <c r="H333" s="140">
        <v>8</v>
      </c>
      <c r="I333" s="141"/>
      <c r="J333" s="142">
        <f>ROUND(I333*H333,2)</f>
        <v>0</v>
      </c>
      <c r="K333" s="138" t="s">
        <v>199</v>
      </c>
      <c r="L333" s="32"/>
      <c r="M333" s="143" t="s">
        <v>1</v>
      </c>
      <c r="N333" s="144" t="s">
        <v>41</v>
      </c>
      <c r="P333" s="145">
        <f>O333*H333</f>
        <v>0</v>
      </c>
      <c r="Q333" s="145">
        <v>0</v>
      </c>
      <c r="R333" s="145">
        <f>Q333*H333</f>
        <v>0</v>
      </c>
      <c r="S333" s="145">
        <v>0</v>
      </c>
      <c r="T333" s="146">
        <f>S333*H333</f>
        <v>0</v>
      </c>
      <c r="AR333" s="147" t="s">
        <v>224</v>
      </c>
      <c r="AT333" s="147" t="s">
        <v>195</v>
      </c>
      <c r="AU333" s="147" t="s">
        <v>85</v>
      </c>
      <c r="AY333" s="17" t="s">
        <v>191</v>
      </c>
      <c r="BE333" s="148">
        <f>IF(N333="základní",J333,0)</f>
        <v>0</v>
      </c>
      <c r="BF333" s="148">
        <f>IF(N333="snížená",J333,0)</f>
        <v>0</v>
      </c>
      <c r="BG333" s="148">
        <f>IF(N333="zákl. přenesená",J333,0)</f>
        <v>0</v>
      </c>
      <c r="BH333" s="148">
        <f>IF(N333="sníž. přenesená",J333,0)</f>
        <v>0</v>
      </c>
      <c r="BI333" s="148">
        <f>IF(N333="nulová",J333,0)</f>
        <v>0</v>
      </c>
      <c r="BJ333" s="17" t="s">
        <v>83</v>
      </c>
      <c r="BK333" s="148">
        <f>ROUND(I333*H333,2)</f>
        <v>0</v>
      </c>
      <c r="BL333" s="17" t="s">
        <v>224</v>
      </c>
      <c r="BM333" s="147" t="s">
        <v>3909</v>
      </c>
    </row>
    <row r="334" spans="2:65" s="1" customFormat="1">
      <c r="B334" s="32"/>
      <c r="D334" s="149" t="s">
        <v>203</v>
      </c>
      <c r="F334" s="150" t="s">
        <v>3910</v>
      </c>
      <c r="I334" s="151"/>
      <c r="L334" s="32"/>
      <c r="M334" s="152"/>
      <c r="T334" s="56"/>
      <c r="AT334" s="17" t="s">
        <v>203</v>
      </c>
      <c r="AU334" s="17" t="s">
        <v>85</v>
      </c>
    </row>
    <row r="335" spans="2:65" s="13" customFormat="1">
      <c r="B335" s="160"/>
      <c r="D335" s="154" t="s">
        <v>205</v>
      </c>
      <c r="E335" s="161" t="s">
        <v>1</v>
      </c>
      <c r="F335" s="162" t="s">
        <v>3911</v>
      </c>
      <c r="H335" s="163">
        <v>8</v>
      </c>
      <c r="I335" s="164"/>
      <c r="L335" s="160"/>
      <c r="M335" s="165"/>
      <c r="T335" s="166"/>
      <c r="AT335" s="161" t="s">
        <v>205</v>
      </c>
      <c r="AU335" s="161" t="s">
        <v>85</v>
      </c>
      <c r="AV335" s="13" t="s">
        <v>85</v>
      </c>
      <c r="AW335" s="13" t="s">
        <v>34</v>
      </c>
      <c r="AX335" s="13" t="s">
        <v>76</v>
      </c>
      <c r="AY335" s="161" t="s">
        <v>191</v>
      </c>
    </row>
    <row r="336" spans="2:65" s="1" customFormat="1" ht="26.45" customHeight="1">
      <c r="B336" s="32"/>
      <c r="C336" s="136" t="s">
        <v>877</v>
      </c>
      <c r="D336" s="136" t="s">
        <v>195</v>
      </c>
      <c r="E336" s="137" t="s">
        <v>3912</v>
      </c>
      <c r="F336" s="138" t="s">
        <v>3913</v>
      </c>
      <c r="G336" s="139" t="s">
        <v>378</v>
      </c>
      <c r="H336" s="140">
        <v>4</v>
      </c>
      <c r="I336" s="141"/>
      <c r="J336" s="142">
        <f>ROUND(I336*H336,2)</f>
        <v>0</v>
      </c>
      <c r="K336" s="138" t="s">
        <v>199</v>
      </c>
      <c r="L336" s="32"/>
      <c r="M336" s="143" t="s">
        <v>1</v>
      </c>
      <c r="N336" s="144" t="s">
        <v>41</v>
      </c>
      <c r="P336" s="145">
        <f>O336*H336</f>
        <v>0</v>
      </c>
      <c r="Q336" s="145">
        <v>0</v>
      </c>
      <c r="R336" s="145">
        <f>Q336*H336</f>
        <v>0</v>
      </c>
      <c r="S336" s="145">
        <v>0</v>
      </c>
      <c r="T336" s="146">
        <f>S336*H336</f>
        <v>0</v>
      </c>
      <c r="AR336" s="147" t="s">
        <v>224</v>
      </c>
      <c r="AT336" s="147" t="s">
        <v>195</v>
      </c>
      <c r="AU336" s="147" t="s">
        <v>85</v>
      </c>
      <c r="AY336" s="17" t="s">
        <v>191</v>
      </c>
      <c r="BE336" s="148">
        <f>IF(N336="základní",J336,0)</f>
        <v>0</v>
      </c>
      <c r="BF336" s="148">
        <f>IF(N336="snížená",J336,0)</f>
        <v>0</v>
      </c>
      <c r="BG336" s="148">
        <f>IF(N336="zákl. přenesená",J336,0)</f>
        <v>0</v>
      </c>
      <c r="BH336" s="148">
        <f>IF(N336="sníž. přenesená",J336,0)</f>
        <v>0</v>
      </c>
      <c r="BI336" s="148">
        <f>IF(N336="nulová",J336,0)</f>
        <v>0</v>
      </c>
      <c r="BJ336" s="17" t="s">
        <v>83</v>
      </c>
      <c r="BK336" s="148">
        <f>ROUND(I336*H336,2)</f>
        <v>0</v>
      </c>
      <c r="BL336" s="17" t="s">
        <v>224</v>
      </c>
      <c r="BM336" s="147" t="s">
        <v>3914</v>
      </c>
    </row>
    <row r="337" spans="2:65" s="1" customFormat="1">
      <c r="B337" s="32"/>
      <c r="D337" s="149" t="s">
        <v>203</v>
      </c>
      <c r="F337" s="150" t="s">
        <v>3915</v>
      </c>
      <c r="I337" s="151"/>
      <c r="L337" s="32"/>
      <c r="M337" s="152"/>
      <c r="T337" s="56"/>
      <c r="AT337" s="17" t="s">
        <v>203</v>
      </c>
      <c r="AU337" s="17" t="s">
        <v>85</v>
      </c>
    </row>
    <row r="338" spans="2:65" s="13" customFormat="1">
      <c r="B338" s="160"/>
      <c r="D338" s="154" t="s">
        <v>205</v>
      </c>
      <c r="E338" s="161" t="s">
        <v>1</v>
      </c>
      <c r="F338" s="162" t="s">
        <v>3916</v>
      </c>
      <c r="H338" s="163">
        <v>4</v>
      </c>
      <c r="I338" s="164"/>
      <c r="L338" s="160"/>
      <c r="M338" s="165"/>
      <c r="T338" s="166"/>
      <c r="AT338" s="161" t="s">
        <v>205</v>
      </c>
      <c r="AU338" s="161" t="s">
        <v>85</v>
      </c>
      <c r="AV338" s="13" t="s">
        <v>85</v>
      </c>
      <c r="AW338" s="13" t="s">
        <v>34</v>
      </c>
      <c r="AX338" s="13" t="s">
        <v>76</v>
      </c>
      <c r="AY338" s="161" t="s">
        <v>191</v>
      </c>
    </row>
    <row r="339" spans="2:65" s="1" customFormat="1" ht="26.45" customHeight="1">
      <c r="B339" s="32"/>
      <c r="C339" s="136" t="s">
        <v>882</v>
      </c>
      <c r="D339" s="136" t="s">
        <v>195</v>
      </c>
      <c r="E339" s="137" t="s">
        <v>3917</v>
      </c>
      <c r="F339" s="138" t="s">
        <v>3918</v>
      </c>
      <c r="G339" s="139" t="s">
        <v>378</v>
      </c>
      <c r="H339" s="140">
        <v>12</v>
      </c>
      <c r="I339" s="141"/>
      <c r="J339" s="142">
        <f>ROUND(I339*H339,2)</f>
        <v>0</v>
      </c>
      <c r="K339" s="138" t="s">
        <v>199</v>
      </c>
      <c r="L339" s="32"/>
      <c r="M339" s="143" t="s">
        <v>1</v>
      </c>
      <c r="N339" s="144" t="s">
        <v>41</v>
      </c>
      <c r="P339" s="145">
        <f>O339*H339</f>
        <v>0</v>
      </c>
      <c r="Q339" s="145">
        <v>0</v>
      </c>
      <c r="R339" s="145">
        <f>Q339*H339</f>
        <v>0</v>
      </c>
      <c r="S339" s="145">
        <v>0</v>
      </c>
      <c r="T339" s="146">
        <f>S339*H339</f>
        <v>0</v>
      </c>
      <c r="AR339" s="147" t="s">
        <v>224</v>
      </c>
      <c r="AT339" s="147" t="s">
        <v>195</v>
      </c>
      <c r="AU339" s="147" t="s">
        <v>85</v>
      </c>
      <c r="AY339" s="17" t="s">
        <v>191</v>
      </c>
      <c r="BE339" s="148">
        <f>IF(N339="základní",J339,0)</f>
        <v>0</v>
      </c>
      <c r="BF339" s="148">
        <f>IF(N339="snížená",J339,0)</f>
        <v>0</v>
      </c>
      <c r="BG339" s="148">
        <f>IF(N339="zákl. přenesená",J339,0)</f>
        <v>0</v>
      </c>
      <c r="BH339" s="148">
        <f>IF(N339="sníž. přenesená",J339,0)</f>
        <v>0</v>
      </c>
      <c r="BI339" s="148">
        <f>IF(N339="nulová",J339,0)</f>
        <v>0</v>
      </c>
      <c r="BJ339" s="17" t="s">
        <v>83</v>
      </c>
      <c r="BK339" s="148">
        <f>ROUND(I339*H339,2)</f>
        <v>0</v>
      </c>
      <c r="BL339" s="17" t="s">
        <v>224</v>
      </c>
      <c r="BM339" s="147" t="s">
        <v>3919</v>
      </c>
    </row>
    <row r="340" spans="2:65" s="1" customFormat="1">
      <c r="B340" s="32"/>
      <c r="D340" s="149" t="s">
        <v>203</v>
      </c>
      <c r="F340" s="150" t="s">
        <v>3920</v>
      </c>
      <c r="I340" s="151"/>
      <c r="L340" s="32"/>
      <c r="M340" s="152"/>
      <c r="T340" s="56"/>
      <c r="AT340" s="17" t="s">
        <v>203</v>
      </c>
      <c r="AU340" s="17" t="s">
        <v>85</v>
      </c>
    </row>
    <row r="341" spans="2:65" s="13" customFormat="1">
      <c r="B341" s="160"/>
      <c r="D341" s="154" t="s">
        <v>205</v>
      </c>
      <c r="E341" s="161" t="s">
        <v>1</v>
      </c>
      <c r="F341" s="162" t="s">
        <v>3921</v>
      </c>
      <c r="H341" s="163">
        <v>12</v>
      </c>
      <c r="I341" s="164"/>
      <c r="L341" s="160"/>
      <c r="M341" s="165"/>
      <c r="T341" s="166"/>
      <c r="AT341" s="161" t="s">
        <v>205</v>
      </c>
      <c r="AU341" s="161" t="s">
        <v>85</v>
      </c>
      <c r="AV341" s="13" t="s">
        <v>85</v>
      </c>
      <c r="AW341" s="13" t="s">
        <v>34</v>
      </c>
      <c r="AX341" s="13" t="s">
        <v>76</v>
      </c>
      <c r="AY341" s="161" t="s">
        <v>191</v>
      </c>
    </row>
    <row r="342" spans="2:65" s="1" customFormat="1" ht="16.5" customHeight="1">
      <c r="B342" s="32"/>
      <c r="C342" s="181" t="s">
        <v>891</v>
      </c>
      <c r="D342" s="181" t="s">
        <v>388</v>
      </c>
      <c r="E342" s="182" t="s">
        <v>3922</v>
      </c>
      <c r="F342" s="183" t="s">
        <v>3923</v>
      </c>
      <c r="G342" s="184" t="s">
        <v>403</v>
      </c>
      <c r="H342" s="185">
        <v>110</v>
      </c>
      <c r="I342" s="186"/>
      <c r="J342" s="187">
        <f>ROUND(I342*H342,2)</f>
        <v>0</v>
      </c>
      <c r="K342" s="183" t="s">
        <v>1</v>
      </c>
      <c r="L342" s="188"/>
      <c r="M342" s="189" t="s">
        <v>1</v>
      </c>
      <c r="N342" s="190" t="s">
        <v>41</v>
      </c>
      <c r="P342" s="145">
        <f>O342*H342</f>
        <v>0</v>
      </c>
      <c r="Q342" s="145">
        <v>0</v>
      </c>
      <c r="R342" s="145">
        <f>Q342*H342</f>
        <v>0</v>
      </c>
      <c r="S342" s="145">
        <v>0</v>
      </c>
      <c r="T342" s="146">
        <f>S342*H342</f>
        <v>0</v>
      </c>
      <c r="AR342" s="147" t="s">
        <v>1132</v>
      </c>
      <c r="AT342" s="147" t="s">
        <v>388</v>
      </c>
      <c r="AU342" s="147" t="s">
        <v>85</v>
      </c>
      <c r="AY342" s="17" t="s">
        <v>191</v>
      </c>
      <c r="BE342" s="148">
        <f>IF(N342="základní",J342,0)</f>
        <v>0</v>
      </c>
      <c r="BF342" s="148">
        <f>IF(N342="snížená",J342,0)</f>
        <v>0</v>
      </c>
      <c r="BG342" s="148">
        <f>IF(N342="zákl. přenesená",J342,0)</f>
        <v>0</v>
      </c>
      <c r="BH342" s="148">
        <f>IF(N342="sníž. přenesená",J342,0)</f>
        <v>0</v>
      </c>
      <c r="BI342" s="148">
        <f>IF(N342="nulová",J342,0)</f>
        <v>0</v>
      </c>
      <c r="BJ342" s="17" t="s">
        <v>83</v>
      </c>
      <c r="BK342" s="148">
        <f>ROUND(I342*H342,2)</f>
        <v>0</v>
      </c>
      <c r="BL342" s="17" t="s">
        <v>1132</v>
      </c>
      <c r="BM342" s="147" t="s">
        <v>3924</v>
      </c>
    </row>
    <row r="343" spans="2:65" s="13" customFormat="1">
      <c r="B343" s="160"/>
      <c r="D343" s="154" t="s">
        <v>205</v>
      </c>
      <c r="E343" s="161" t="s">
        <v>1</v>
      </c>
      <c r="F343" s="162" t="s">
        <v>3925</v>
      </c>
      <c r="H343" s="163">
        <v>80</v>
      </c>
      <c r="I343" s="164"/>
      <c r="L343" s="160"/>
      <c r="M343" s="165"/>
      <c r="T343" s="166"/>
      <c r="AT343" s="161" t="s">
        <v>205</v>
      </c>
      <c r="AU343" s="161" t="s">
        <v>85</v>
      </c>
      <c r="AV343" s="13" t="s">
        <v>85</v>
      </c>
      <c r="AW343" s="13" t="s">
        <v>34</v>
      </c>
      <c r="AX343" s="13" t="s">
        <v>76</v>
      </c>
      <c r="AY343" s="161" t="s">
        <v>191</v>
      </c>
    </row>
    <row r="344" spans="2:65" s="13" customFormat="1">
      <c r="B344" s="160"/>
      <c r="D344" s="154" t="s">
        <v>205</v>
      </c>
      <c r="E344" s="161" t="s">
        <v>1</v>
      </c>
      <c r="F344" s="162" t="s">
        <v>3926</v>
      </c>
      <c r="H344" s="163">
        <v>30</v>
      </c>
      <c r="I344" s="164"/>
      <c r="L344" s="160"/>
      <c r="M344" s="165"/>
      <c r="T344" s="166"/>
      <c r="AT344" s="161" t="s">
        <v>205</v>
      </c>
      <c r="AU344" s="161" t="s">
        <v>85</v>
      </c>
      <c r="AV344" s="13" t="s">
        <v>85</v>
      </c>
      <c r="AW344" s="13" t="s">
        <v>34</v>
      </c>
      <c r="AX344" s="13" t="s">
        <v>76</v>
      </c>
      <c r="AY344" s="161" t="s">
        <v>191</v>
      </c>
    </row>
    <row r="345" spans="2:65" s="1" customFormat="1" ht="26.45" customHeight="1">
      <c r="B345" s="32"/>
      <c r="C345" s="136" t="s">
        <v>899</v>
      </c>
      <c r="D345" s="136" t="s">
        <v>195</v>
      </c>
      <c r="E345" s="137" t="s">
        <v>3927</v>
      </c>
      <c r="F345" s="138" t="s">
        <v>3928</v>
      </c>
      <c r="G345" s="139" t="s">
        <v>403</v>
      </c>
      <c r="H345" s="140">
        <v>350</v>
      </c>
      <c r="I345" s="141"/>
      <c r="J345" s="142">
        <f>ROUND(I345*H345,2)</f>
        <v>0</v>
      </c>
      <c r="K345" s="138" t="s">
        <v>199</v>
      </c>
      <c r="L345" s="32"/>
      <c r="M345" s="143" t="s">
        <v>1</v>
      </c>
      <c r="N345" s="144" t="s">
        <v>41</v>
      </c>
      <c r="P345" s="145">
        <f>O345*H345</f>
        <v>0</v>
      </c>
      <c r="Q345" s="145">
        <v>0</v>
      </c>
      <c r="R345" s="145">
        <f>Q345*H345</f>
        <v>0</v>
      </c>
      <c r="S345" s="145">
        <v>0</v>
      </c>
      <c r="T345" s="146">
        <f>S345*H345</f>
        <v>0</v>
      </c>
      <c r="AR345" s="147" t="s">
        <v>224</v>
      </c>
      <c r="AT345" s="147" t="s">
        <v>195</v>
      </c>
      <c r="AU345" s="147" t="s">
        <v>85</v>
      </c>
      <c r="AY345" s="17" t="s">
        <v>191</v>
      </c>
      <c r="BE345" s="148">
        <f>IF(N345="základní",J345,0)</f>
        <v>0</v>
      </c>
      <c r="BF345" s="148">
        <f>IF(N345="snížená",J345,0)</f>
        <v>0</v>
      </c>
      <c r="BG345" s="148">
        <f>IF(N345="zákl. přenesená",J345,0)</f>
        <v>0</v>
      </c>
      <c r="BH345" s="148">
        <f>IF(N345="sníž. přenesená",J345,0)</f>
        <v>0</v>
      </c>
      <c r="BI345" s="148">
        <f>IF(N345="nulová",J345,0)</f>
        <v>0</v>
      </c>
      <c r="BJ345" s="17" t="s">
        <v>83</v>
      </c>
      <c r="BK345" s="148">
        <f>ROUND(I345*H345,2)</f>
        <v>0</v>
      </c>
      <c r="BL345" s="17" t="s">
        <v>224</v>
      </c>
      <c r="BM345" s="147" t="s">
        <v>3929</v>
      </c>
    </row>
    <row r="346" spans="2:65" s="1" customFormat="1">
      <c r="B346" s="32"/>
      <c r="D346" s="149" t="s">
        <v>203</v>
      </c>
      <c r="F346" s="150" t="s">
        <v>3930</v>
      </c>
      <c r="I346" s="151"/>
      <c r="L346" s="32"/>
      <c r="M346" s="152"/>
      <c r="T346" s="56"/>
      <c r="AT346" s="17" t="s">
        <v>203</v>
      </c>
      <c r="AU346" s="17" t="s">
        <v>85</v>
      </c>
    </row>
    <row r="347" spans="2:65" s="1" customFormat="1" ht="16.5" customHeight="1">
      <c r="B347" s="32"/>
      <c r="C347" s="181" t="s">
        <v>909</v>
      </c>
      <c r="D347" s="181" t="s">
        <v>388</v>
      </c>
      <c r="E347" s="182" t="s">
        <v>3931</v>
      </c>
      <c r="F347" s="183" t="s">
        <v>3932</v>
      </c>
      <c r="G347" s="184" t="s">
        <v>403</v>
      </c>
      <c r="H347" s="185">
        <v>250</v>
      </c>
      <c r="I347" s="186"/>
      <c r="J347" s="187">
        <f>ROUND(I347*H347,2)</f>
        <v>0</v>
      </c>
      <c r="K347" s="183" t="s">
        <v>1</v>
      </c>
      <c r="L347" s="188"/>
      <c r="M347" s="189" t="s">
        <v>1</v>
      </c>
      <c r="N347" s="190" t="s">
        <v>41</v>
      </c>
      <c r="P347" s="145">
        <f>O347*H347</f>
        <v>0</v>
      </c>
      <c r="Q347" s="145">
        <v>0</v>
      </c>
      <c r="R347" s="145">
        <f>Q347*H347</f>
        <v>0</v>
      </c>
      <c r="S347" s="145">
        <v>0</v>
      </c>
      <c r="T347" s="146">
        <f>S347*H347</f>
        <v>0</v>
      </c>
      <c r="AR347" s="147" t="s">
        <v>1132</v>
      </c>
      <c r="AT347" s="147" t="s">
        <v>388</v>
      </c>
      <c r="AU347" s="147" t="s">
        <v>85</v>
      </c>
      <c r="AY347" s="17" t="s">
        <v>191</v>
      </c>
      <c r="BE347" s="148">
        <f>IF(N347="základní",J347,0)</f>
        <v>0</v>
      </c>
      <c r="BF347" s="148">
        <f>IF(N347="snížená",J347,0)</f>
        <v>0</v>
      </c>
      <c r="BG347" s="148">
        <f>IF(N347="zákl. přenesená",J347,0)</f>
        <v>0</v>
      </c>
      <c r="BH347" s="148">
        <f>IF(N347="sníž. přenesená",J347,0)</f>
        <v>0</v>
      </c>
      <c r="BI347" s="148">
        <f>IF(N347="nulová",J347,0)</f>
        <v>0</v>
      </c>
      <c r="BJ347" s="17" t="s">
        <v>83</v>
      </c>
      <c r="BK347" s="148">
        <f>ROUND(I347*H347,2)</f>
        <v>0</v>
      </c>
      <c r="BL347" s="17" t="s">
        <v>1132</v>
      </c>
      <c r="BM347" s="147" t="s">
        <v>3933</v>
      </c>
    </row>
    <row r="348" spans="2:65" s="13" customFormat="1">
      <c r="B348" s="160"/>
      <c r="D348" s="154" t="s">
        <v>205</v>
      </c>
      <c r="E348" s="161" t="s">
        <v>1</v>
      </c>
      <c r="F348" s="162" t="s">
        <v>3934</v>
      </c>
      <c r="H348" s="163">
        <v>178</v>
      </c>
      <c r="I348" s="164"/>
      <c r="L348" s="160"/>
      <c r="M348" s="165"/>
      <c r="T348" s="166"/>
      <c r="AT348" s="161" t="s">
        <v>205</v>
      </c>
      <c r="AU348" s="161" t="s">
        <v>85</v>
      </c>
      <c r="AV348" s="13" t="s">
        <v>85</v>
      </c>
      <c r="AW348" s="13" t="s">
        <v>34</v>
      </c>
      <c r="AX348" s="13" t="s">
        <v>76</v>
      </c>
      <c r="AY348" s="161" t="s">
        <v>191</v>
      </c>
    </row>
    <row r="349" spans="2:65" s="13" customFormat="1">
      <c r="B349" s="160"/>
      <c r="D349" s="154" t="s">
        <v>205</v>
      </c>
      <c r="E349" s="161" t="s">
        <v>1</v>
      </c>
      <c r="F349" s="162" t="s">
        <v>3935</v>
      </c>
      <c r="H349" s="163">
        <v>72</v>
      </c>
      <c r="I349" s="164"/>
      <c r="L349" s="160"/>
      <c r="M349" s="165"/>
      <c r="T349" s="166"/>
      <c r="AT349" s="161" t="s">
        <v>205</v>
      </c>
      <c r="AU349" s="161" t="s">
        <v>85</v>
      </c>
      <c r="AV349" s="13" t="s">
        <v>85</v>
      </c>
      <c r="AW349" s="13" t="s">
        <v>34</v>
      </c>
      <c r="AX349" s="13" t="s">
        <v>76</v>
      </c>
      <c r="AY349" s="161" t="s">
        <v>191</v>
      </c>
    </row>
    <row r="350" spans="2:65" s="1" customFormat="1" ht="26.45" customHeight="1">
      <c r="B350" s="32"/>
      <c r="C350" s="136" t="s">
        <v>916</v>
      </c>
      <c r="D350" s="136" t="s">
        <v>195</v>
      </c>
      <c r="E350" s="137" t="s">
        <v>3936</v>
      </c>
      <c r="F350" s="138" t="s">
        <v>3937</v>
      </c>
      <c r="G350" s="139" t="s">
        <v>403</v>
      </c>
      <c r="H350" s="140">
        <v>250</v>
      </c>
      <c r="I350" s="141"/>
      <c r="J350" s="142">
        <f>ROUND(I350*H350,2)</f>
        <v>0</v>
      </c>
      <c r="K350" s="138" t="s">
        <v>199</v>
      </c>
      <c r="L350" s="32"/>
      <c r="M350" s="143" t="s">
        <v>1</v>
      </c>
      <c r="N350" s="144" t="s">
        <v>41</v>
      </c>
      <c r="P350" s="145">
        <f>O350*H350</f>
        <v>0</v>
      </c>
      <c r="Q350" s="145">
        <v>0</v>
      </c>
      <c r="R350" s="145">
        <f>Q350*H350</f>
        <v>0</v>
      </c>
      <c r="S350" s="145">
        <v>0</v>
      </c>
      <c r="T350" s="146">
        <f>S350*H350</f>
        <v>0</v>
      </c>
      <c r="AR350" s="147" t="s">
        <v>224</v>
      </c>
      <c r="AT350" s="147" t="s">
        <v>195</v>
      </c>
      <c r="AU350" s="147" t="s">
        <v>85</v>
      </c>
      <c r="AY350" s="17" t="s">
        <v>191</v>
      </c>
      <c r="BE350" s="148">
        <f>IF(N350="základní",J350,0)</f>
        <v>0</v>
      </c>
      <c r="BF350" s="148">
        <f>IF(N350="snížená",J350,0)</f>
        <v>0</v>
      </c>
      <c r="BG350" s="148">
        <f>IF(N350="zákl. přenesená",J350,0)</f>
        <v>0</v>
      </c>
      <c r="BH350" s="148">
        <f>IF(N350="sníž. přenesená",J350,0)</f>
        <v>0</v>
      </c>
      <c r="BI350" s="148">
        <f>IF(N350="nulová",J350,0)</f>
        <v>0</v>
      </c>
      <c r="BJ350" s="17" t="s">
        <v>83</v>
      </c>
      <c r="BK350" s="148">
        <f>ROUND(I350*H350,2)</f>
        <v>0</v>
      </c>
      <c r="BL350" s="17" t="s">
        <v>224</v>
      </c>
      <c r="BM350" s="147" t="s">
        <v>3938</v>
      </c>
    </row>
    <row r="351" spans="2:65" s="1" customFormat="1">
      <c r="B351" s="32"/>
      <c r="D351" s="149" t="s">
        <v>203</v>
      </c>
      <c r="F351" s="150" t="s">
        <v>3939</v>
      </c>
      <c r="I351" s="151"/>
      <c r="L351" s="32"/>
      <c r="M351" s="152"/>
      <c r="T351" s="56"/>
      <c r="AT351" s="17" t="s">
        <v>203</v>
      </c>
      <c r="AU351" s="17" t="s">
        <v>85</v>
      </c>
    </row>
    <row r="352" spans="2:65" s="1" customFormat="1" ht="16.5" customHeight="1">
      <c r="B352" s="32"/>
      <c r="C352" s="181" t="s">
        <v>864</v>
      </c>
      <c r="D352" s="181" t="s">
        <v>388</v>
      </c>
      <c r="E352" s="182" t="s">
        <v>3940</v>
      </c>
      <c r="F352" s="183" t="s">
        <v>3941</v>
      </c>
      <c r="G352" s="184" t="s">
        <v>403</v>
      </c>
      <c r="H352" s="185">
        <v>56</v>
      </c>
      <c r="I352" s="186"/>
      <c r="J352" s="187">
        <f>ROUND(I352*H352,2)</f>
        <v>0</v>
      </c>
      <c r="K352" s="183" t="s">
        <v>1</v>
      </c>
      <c r="L352" s="188"/>
      <c r="M352" s="189" t="s">
        <v>1</v>
      </c>
      <c r="N352" s="190" t="s">
        <v>41</v>
      </c>
      <c r="P352" s="145">
        <f>O352*H352</f>
        <v>0</v>
      </c>
      <c r="Q352" s="145">
        <v>0</v>
      </c>
      <c r="R352" s="145">
        <f>Q352*H352</f>
        <v>0</v>
      </c>
      <c r="S352" s="145">
        <v>0</v>
      </c>
      <c r="T352" s="146">
        <f>S352*H352</f>
        <v>0</v>
      </c>
      <c r="AR352" s="147" t="s">
        <v>1132</v>
      </c>
      <c r="AT352" s="147" t="s">
        <v>388</v>
      </c>
      <c r="AU352" s="147" t="s">
        <v>85</v>
      </c>
      <c r="AY352" s="17" t="s">
        <v>191</v>
      </c>
      <c r="BE352" s="148">
        <f>IF(N352="základní",J352,0)</f>
        <v>0</v>
      </c>
      <c r="BF352" s="148">
        <f>IF(N352="snížená",J352,0)</f>
        <v>0</v>
      </c>
      <c r="BG352" s="148">
        <f>IF(N352="zákl. přenesená",J352,0)</f>
        <v>0</v>
      </c>
      <c r="BH352" s="148">
        <f>IF(N352="sníž. přenesená",J352,0)</f>
        <v>0</v>
      </c>
      <c r="BI352" s="148">
        <f>IF(N352="nulová",J352,0)</f>
        <v>0</v>
      </c>
      <c r="BJ352" s="17" t="s">
        <v>83</v>
      </c>
      <c r="BK352" s="148">
        <f>ROUND(I352*H352,2)</f>
        <v>0</v>
      </c>
      <c r="BL352" s="17" t="s">
        <v>1132</v>
      </c>
      <c r="BM352" s="147" t="s">
        <v>3942</v>
      </c>
    </row>
    <row r="353" spans="2:65" s="13" customFormat="1">
      <c r="B353" s="160"/>
      <c r="D353" s="154" t="s">
        <v>205</v>
      </c>
      <c r="E353" s="161" t="s">
        <v>1</v>
      </c>
      <c r="F353" s="162" t="s">
        <v>465</v>
      </c>
      <c r="H353" s="163">
        <v>40</v>
      </c>
      <c r="I353" s="164"/>
      <c r="L353" s="160"/>
      <c r="M353" s="165"/>
      <c r="T353" s="166"/>
      <c r="AT353" s="161" t="s">
        <v>205</v>
      </c>
      <c r="AU353" s="161" t="s">
        <v>85</v>
      </c>
      <c r="AV353" s="13" t="s">
        <v>85</v>
      </c>
      <c r="AW353" s="13" t="s">
        <v>34</v>
      </c>
      <c r="AX353" s="13" t="s">
        <v>76</v>
      </c>
      <c r="AY353" s="161" t="s">
        <v>191</v>
      </c>
    </row>
    <row r="354" spans="2:65" s="13" customFormat="1">
      <c r="B354" s="160"/>
      <c r="D354" s="154" t="s">
        <v>205</v>
      </c>
      <c r="E354" s="161" t="s">
        <v>1</v>
      </c>
      <c r="F354" s="162" t="s">
        <v>3943</v>
      </c>
      <c r="H354" s="163">
        <v>16</v>
      </c>
      <c r="I354" s="164"/>
      <c r="L354" s="160"/>
      <c r="M354" s="165"/>
      <c r="T354" s="166"/>
      <c r="AT354" s="161" t="s">
        <v>205</v>
      </c>
      <c r="AU354" s="161" t="s">
        <v>85</v>
      </c>
      <c r="AV354" s="13" t="s">
        <v>85</v>
      </c>
      <c r="AW354" s="13" t="s">
        <v>34</v>
      </c>
      <c r="AX354" s="13" t="s">
        <v>76</v>
      </c>
      <c r="AY354" s="161" t="s">
        <v>191</v>
      </c>
    </row>
    <row r="355" spans="2:65" s="1" customFormat="1" ht="16.5" customHeight="1">
      <c r="B355" s="32"/>
      <c r="C355" s="181" t="s">
        <v>926</v>
      </c>
      <c r="D355" s="181" t="s">
        <v>388</v>
      </c>
      <c r="E355" s="182" t="s">
        <v>3944</v>
      </c>
      <c r="F355" s="183" t="s">
        <v>3945</v>
      </c>
      <c r="G355" s="184" t="s">
        <v>403</v>
      </c>
      <c r="H355" s="185">
        <v>25</v>
      </c>
      <c r="I355" s="186"/>
      <c r="J355" s="187">
        <f>ROUND(I355*H355,2)</f>
        <v>0</v>
      </c>
      <c r="K355" s="183" t="s">
        <v>1</v>
      </c>
      <c r="L355" s="188"/>
      <c r="M355" s="189" t="s">
        <v>1</v>
      </c>
      <c r="N355" s="190" t="s">
        <v>41</v>
      </c>
      <c r="P355" s="145">
        <f>O355*H355</f>
        <v>0</v>
      </c>
      <c r="Q355" s="145">
        <v>0</v>
      </c>
      <c r="R355" s="145">
        <f>Q355*H355</f>
        <v>0</v>
      </c>
      <c r="S355" s="145">
        <v>0</v>
      </c>
      <c r="T355" s="146">
        <f>S355*H355</f>
        <v>0</v>
      </c>
      <c r="AR355" s="147" t="s">
        <v>1132</v>
      </c>
      <c r="AT355" s="147" t="s">
        <v>388</v>
      </c>
      <c r="AU355" s="147" t="s">
        <v>85</v>
      </c>
      <c r="AY355" s="17" t="s">
        <v>191</v>
      </c>
      <c r="BE355" s="148">
        <f>IF(N355="základní",J355,0)</f>
        <v>0</v>
      </c>
      <c r="BF355" s="148">
        <f>IF(N355="snížená",J355,0)</f>
        <v>0</v>
      </c>
      <c r="BG355" s="148">
        <f>IF(N355="zákl. přenesená",J355,0)</f>
        <v>0</v>
      </c>
      <c r="BH355" s="148">
        <f>IF(N355="sníž. přenesená",J355,0)</f>
        <v>0</v>
      </c>
      <c r="BI355" s="148">
        <f>IF(N355="nulová",J355,0)</f>
        <v>0</v>
      </c>
      <c r="BJ355" s="17" t="s">
        <v>83</v>
      </c>
      <c r="BK355" s="148">
        <f>ROUND(I355*H355,2)</f>
        <v>0</v>
      </c>
      <c r="BL355" s="17" t="s">
        <v>1132</v>
      </c>
      <c r="BM355" s="147" t="s">
        <v>3946</v>
      </c>
    </row>
    <row r="356" spans="2:65" s="13" customFormat="1">
      <c r="B356" s="160"/>
      <c r="D356" s="154" t="s">
        <v>205</v>
      </c>
      <c r="E356" s="161" t="s">
        <v>1</v>
      </c>
      <c r="F356" s="162" t="s">
        <v>266</v>
      </c>
      <c r="H356" s="163">
        <v>17</v>
      </c>
      <c r="I356" s="164"/>
      <c r="L356" s="160"/>
      <c r="M356" s="165"/>
      <c r="T356" s="166"/>
      <c r="AT356" s="161" t="s">
        <v>205</v>
      </c>
      <c r="AU356" s="161" t="s">
        <v>85</v>
      </c>
      <c r="AV356" s="13" t="s">
        <v>85</v>
      </c>
      <c r="AW356" s="13" t="s">
        <v>34</v>
      </c>
      <c r="AX356" s="13" t="s">
        <v>76</v>
      </c>
      <c r="AY356" s="161" t="s">
        <v>191</v>
      </c>
    </row>
    <row r="357" spans="2:65" s="13" customFormat="1">
      <c r="B357" s="160"/>
      <c r="D357" s="154" t="s">
        <v>205</v>
      </c>
      <c r="E357" s="161" t="s">
        <v>1</v>
      </c>
      <c r="F357" s="162" t="s">
        <v>3947</v>
      </c>
      <c r="H357" s="163">
        <v>8</v>
      </c>
      <c r="I357" s="164"/>
      <c r="L357" s="160"/>
      <c r="M357" s="165"/>
      <c r="T357" s="166"/>
      <c r="AT357" s="161" t="s">
        <v>205</v>
      </c>
      <c r="AU357" s="161" t="s">
        <v>85</v>
      </c>
      <c r="AV357" s="13" t="s">
        <v>85</v>
      </c>
      <c r="AW357" s="13" t="s">
        <v>34</v>
      </c>
      <c r="AX357" s="13" t="s">
        <v>76</v>
      </c>
      <c r="AY357" s="161" t="s">
        <v>191</v>
      </c>
    </row>
    <row r="358" spans="2:65" s="1" customFormat="1" ht="26.45" customHeight="1">
      <c r="B358" s="32"/>
      <c r="C358" s="136" t="s">
        <v>934</v>
      </c>
      <c r="D358" s="136" t="s">
        <v>195</v>
      </c>
      <c r="E358" s="137" t="s">
        <v>3948</v>
      </c>
      <c r="F358" s="138" t="s">
        <v>3949</v>
      </c>
      <c r="G358" s="139" t="s">
        <v>403</v>
      </c>
      <c r="H358" s="140">
        <v>81</v>
      </c>
      <c r="I358" s="141"/>
      <c r="J358" s="142">
        <f>ROUND(I358*H358,2)</f>
        <v>0</v>
      </c>
      <c r="K358" s="138" t="s">
        <v>199</v>
      </c>
      <c r="L358" s="32"/>
      <c r="M358" s="143" t="s">
        <v>1</v>
      </c>
      <c r="N358" s="144" t="s">
        <v>41</v>
      </c>
      <c r="P358" s="145">
        <f>O358*H358</f>
        <v>0</v>
      </c>
      <c r="Q358" s="145">
        <v>0</v>
      </c>
      <c r="R358" s="145">
        <f>Q358*H358</f>
        <v>0</v>
      </c>
      <c r="S358" s="145">
        <v>0</v>
      </c>
      <c r="T358" s="146">
        <f>S358*H358</f>
        <v>0</v>
      </c>
      <c r="AR358" s="147" t="s">
        <v>224</v>
      </c>
      <c r="AT358" s="147" t="s">
        <v>195</v>
      </c>
      <c r="AU358" s="147" t="s">
        <v>85</v>
      </c>
      <c r="AY358" s="17" t="s">
        <v>191</v>
      </c>
      <c r="BE358" s="148">
        <f>IF(N358="základní",J358,0)</f>
        <v>0</v>
      </c>
      <c r="BF358" s="148">
        <f>IF(N358="snížená",J358,0)</f>
        <v>0</v>
      </c>
      <c r="BG358" s="148">
        <f>IF(N358="zákl. přenesená",J358,0)</f>
        <v>0</v>
      </c>
      <c r="BH358" s="148">
        <f>IF(N358="sníž. přenesená",J358,0)</f>
        <v>0</v>
      </c>
      <c r="BI358" s="148">
        <f>IF(N358="nulová",J358,0)</f>
        <v>0</v>
      </c>
      <c r="BJ358" s="17" t="s">
        <v>83</v>
      </c>
      <c r="BK358" s="148">
        <f>ROUND(I358*H358,2)</f>
        <v>0</v>
      </c>
      <c r="BL358" s="17" t="s">
        <v>224</v>
      </c>
      <c r="BM358" s="147" t="s">
        <v>3950</v>
      </c>
    </row>
    <row r="359" spans="2:65" s="1" customFormat="1">
      <c r="B359" s="32"/>
      <c r="D359" s="149" t="s">
        <v>203</v>
      </c>
      <c r="F359" s="150" t="s">
        <v>3951</v>
      </c>
      <c r="I359" s="151"/>
      <c r="L359" s="32"/>
      <c r="M359" s="152"/>
      <c r="T359" s="56"/>
      <c r="AT359" s="17" t="s">
        <v>203</v>
      </c>
      <c r="AU359" s="17" t="s">
        <v>85</v>
      </c>
    </row>
    <row r="360" spans="2:65" s="1" customFormat="1" ht="16.5" customHeight="1">
      <c r="B360" s="32"/>
      <c r="C360" s="181" t="s">
        <v>942</v>
      </c>
      <c r="D360" s="181" t="s">
        <v>388</v>
      </c>
      <c r="E360" s="182" t="s">
        <v>3952</v>
      </c>
      <c r="F360" s="183" t="s">
        <v>3953</v>
      </c>
      <c r="G360" s="184" t="s">
        <v>403</v>
      </c>
      <c r="H360" s="185">
        <v>56</v>
      </c>
      <c r="I360" s="186"/>
      <c r="J360" s="187">
        <f>ROUND(I360*H360,2)</f>
        <v>0</v>
      </c>
      <c r="K360" s="183" t="s">
        <v>1</v>
      </c>
      <c r="L360" s="188"/>
      <c r="M360" s="189" t="s">
        <v>1</v>
      </c>
      <c r="N360" s="190" t="s">
        <v>41</v>
      </c>
      <c r="P360" s="145">
        <f>O360*H360</f>
        <v>0</v>
      </c>
      <c r="Q360" s="145">
        <v>0</v>
      </c>
      <c r="R360" s="145">
        <f>Q360*H360</f>
        <v>0</v>
      </c>
      <c r="S360" s="145">
        <v>0</v>
      </c>
      <c r="T360" s="146">
        <f>S360*H360</f>
        <v>0</v>
      </c>
      <c r="AR360" s="147" t="s">
        <v>1132</v>
      </c>
      <c r="AT360" s="147" t="s">
        <v>388</v>
      </c>
      <c r="AU360" s="147" t="s">
        <v>85</v>
      </c>
      <c r="AY360" s="17" t="s">
        <v>191</v>
      </c>
      <c r="BE360" s="148">
        <f>IF(N360="základní",J360,0)</f>
        <v>0</v>
      </c>
      <c r="BF360" s="148">
        <f>IF(N360="snížená",J360,0)</f>
        <v>0</v>
      </c>
      <c r="BG360" s="148">
        <f>IF(N360="zákl. přenesená",J360,0)</f>
        <v>0</v>
      </c>
      <c r="BH360" s="148">
        <f>IF(N360="sníž. přenesená",J360,0)</f>
        <v>0</v>
      </c>
      <c r="BI360" s="148">
        <f>IF(N360="nulová",J360,0)</f>
        <v>0</v>
      </c>
      <c r="BJ360" s="17" t="s">
        <v>83</v>
      </c>
      <c r="BK360" s="148">
        <f>ROUND(I360*H360,2)</f>
        <v>0</v>
      </c>
      <c r="BL360" s="17" t="s">
        <v>1132</v>
      </c>
      <c r="BM360" s="147" t="s">
        <v>3954</v>
      </c>
    </row>
    <row r="361" spans="2:65" s="13" customFormat="1">
      <c r="B361" s="160"/>
      <c r="D361" s="154" t="s">
        <v>205</v>
      </c>
      <c r="E361" s="161" t="s">
        <v>1</v>
      </c>
      <c r="F361" s="162" t="s">
        <v>465</v>
      </c>
      <c r="H361" s="163">
        <v>40</v>
      </c>
      <c r="I361" s="164"/>
      <c r="L361" s="160"/>
      <c r="M361" s="165"/>
      <c r="T361" s="166"/>
      <c r="AT361" s="161" t="s">
        <v>205</v>
      </c>
      <c r="AU361" s="161" t="s">
        <v>85</v>
      </c>
      <c r="AV361" s="13" t="s">
        <v>85</v>
      </c>
      <c r="AW361" s="13" t="s">
        <v>34</v>
      </c>
      <c r="AX361" s="13" t="s">
        <v>76</v>
      </c>
      <c r="AY361" s="161" t="s">
        <v>191</v>
      </c>
    </row>
    <row r="362" spans="2:65" s="13" customFormat="1">
      <c r="B362" s="160"/>
      <c r="D362" s="154" t="s">
        <v>205</v>
      </c>
      <c r="E362" s="161" t="s">
        <v>1</v>
      </c>
      <c r="F362" s="162" t="s">
        <v>3943</v>
      </c>
      <c r="H362" s="163">
        <v>16</v>
      </c>
      <c r="I362" s="164"/>
      <c r="L362" s="160"/>
      <c r="M362" s="165"/>
      <c r="T362" s="166"/>
      <c r="AT362" s="161" t="s">
        <v>205</v>
      </c>
      <c r="AU362" s="161" t="s">
        <v>85</v>
      </c>
      <c r="AV362" s="13" t="s">
        <v>85</v>
      </c>
      <c r="AW362" s="13" t="s">
        <v>34</v>
      </c>
      <c r="AX362" s="13" t="s">
        <v>76</v>
      </c>
      <c r="AY362" s="161" t="s">
        <v>191</v>
      </c>
    </row>
    <row r="363" spans="2:65" s="1" customFormat="1" ht="26.45" customHeight="1">
      <c r="B363" s="32"/>
      <c r="C363" s="136" t="s">
        <v>955</v>
      </c>
      <c r="D363" s="136" t="s">
        <v>195</v>
      </c>
      <c r="E363" s="137" t="s">
        <v>3955</v>
      </c>
      <c r="F363" s="138" t="s">
        <v>3956</v>
      </c>
      <c r="G363" s="139" t="s">
        <v>403</v>
      </c>
      <c r="H363" s="140">
        <v>56</v>
      </c>
      <c r="I363" s="141"/>
      <c r="J363" s="142">
        <f>ROUND(I363*H363,2)</f>
        <v>0</v>
      </c>
      <c r="K363" s="138" t="s">
        <v>199</v>
      </c>
      <c r="L363" s="32"/>
      <c r="M363" s="143" t="s">
        <v>1</v>
      </c>
      <c r="N363" s="144" t="s">
        <v>41</v>
      </c>
      <c r="P363" s="145">
        <f>O363*H363</f>
        <v>0</v>
      </c>
      <c r="Q363" s="145">
        <v>0</v>
      </c>
      <c r="R363" s="145">
        <f>Q363*H363</f>
        <v>0</v>
      </c>
      <c r="S363" s="145">
        <v>0</v>
      </c>
      <c r="T363" s="146">
        <f>S363*H363</f>
        <v>0</v>
      </c>
      <c r="AR363" s="147" t="s">
        <v>224</v>
      </c>
      <c r="AT363" s="147" t="s">
        <v>195</v>
      </c>
      <c r="AU363" s="147" t="s">
        <v>85</v>
      </c>
      <c r="AY363" s="17" t="s">
        <v>191</v>
      </c>
      <c r="BE363" s="148">
        <f>IF(N363="základní",J363,0)</f>
        <v>0</v>
      </c>
      <c r="BF363" s="148">
        <f>IF(N363="snížená",J363,0)</f>
        <v>0</v>
      </c>
      <c r="BG363" s="148">
        <f>IF(N363="zákl. přenesená",J363,0)</f>
        <v>0</v>
      </c>
      <c r="BH363" s="148">
        <f>IF(N363="sníž. přenesená",J363,0)</f>
        <v>0</v>
      </c>
      <c r="BI363" s="148">
        <f>IF(N363="nulová",J363,0)</f>
        <v>0</v>
      </c>
      <c r="BJ363" s="17" t="s">
        <v>83</v>
      </c>
      <c r="BK363" s="148">
        <f>ROUND(I363*H363,2)</f>
        <v>0</v>
      </c>
      <c r="BL363" s="17" t="s">
        <v>224</v>
      </c>
      <c r="BM363" s="147" t="s">
        <v>3957</v>
      </c>
    </row>
    <row r="364" spans="2:65" s="1" customFormat="1">
      <c r="B364" s="32"/>
      <c r="D364" s="149" t="s">
        <v>203</v>
      </c>
      <c r="F364" s="150" t="s">
        <v>3958</v>
      </c>
      <c r="I364" s="151"/>
      <c r="L364" s="32"/>
      <c r="M364" s="152"/>
      <c r="T364" s="56"/>
      <c r="AT364" s="17" t="s">
        <v>203</v>
      </c>
      <c r="AU364" s="17" t="s">
        <v>85</v>
      </c>
    </row>
    <row r="365" spans="2:65" s="1" customFormat="1" ht="16.5" customHeight="1">
      <c r="B365" s="32"/>
      <c r="C365" s="181" t="s">
        <v>959</v>
      </c>
      <c r="D365" s="181" t="s">
        <v>388</v>
      </c>
      <c r="E365" s="182" t="s">
        <v>3959</v>
      </c>
      <c r="F365" s="183" t="s">
        <v>3960</v>
      </c>
      <c r="G365" s="184" t="s">
        <v>403</v>
      </c>
      <c r="H365" s="185">
        <v>22</v>
      </c>
      <c r="I365" s="186"/>
      <c r="J365" s="187">
        <f>ROUND(I365*H365,2)</f>
        <v>0</v>
      </c>
      <c r="K365" s="183" t="s">
        <v>1</v>
      </c>
      <c r="L365" s="188"/>
      <c r="M365" s="189" t="s">
        <v>1</v>
      </c>
      <c r="N365" s="190" t="s">
        <v>41</v>
      </c>
      <c r="P365" s="145">
        <f>O365*H365</f>
        <v>0</v>
      </c>
      <c r="Q365" s="145">
        <v>0</v>
      </c>
      <c r="R365" s="145">
        <f>Q365*H365</f>
        <v>0</v>
      </c>
      <c r="S365" s="145">
        <v>0</v>
      </c>
      <c r="T365" s="146">
        <f>S365*H365</f>
        <v>0</v>
      </c>
      <c r="AR365" s="147" t="s">
        <v>1132</v>
      </c>
      <c r="AT365" s="147" t="s">
        <v>388</v>
      </c>
      <c r="AU365" s="147" t="s">
        <v>85</v>
      </c>
      <c r="AY365" s="17" t="s">
        <v>191</v>
      </c>
      <c r="BE365" s="148">
        <f>IF(N365="základní",J365,0)</f>
        <v>0</v>
      </c>
      <c r="BF365" s="148">
        <f>IF(N365="snížená",J365,0)</f>
        <v>0</v>
      </c>
      <c r="BG365" s="148">
        <f>IF(N365="zákl. přenesená",J365,0)</f>
        <v>0</v>
      </c>
      <c r="BH365" s="148">
        <f>IF(N365="sníž. přenesená",J365,0)</f>
        <v>0</v>
      </c>
      <c r="BI365" s="148">
        <f>IF(N365="nulová",J365,0)</f>
        <v>0</v>
      </c>
      <c r="BJ365" s="17" t="s">
        <v>83</v>
      </c>
      <c r="BK365" s="148">
        <f>ROUND(I365*H365,2)</f>
        <v>0</v>
      </c>
      <c r="BL365" s="17" t="s">
        <v>1132</v>
      </c>
      <c r="BM365" s="147" t="s">
        <v>3961</v>
      </c>
    </row>
    <row r="366" spans="2:65" s="13" customFormat="1">
      <c r="B366" s="160"/>
      <c r="D366" s="154" t="s">
        <v>205</v>
      </c>
      <c r="E366" s="161" t="s">
        <v>1</v>
      </c>
      <c r="F366" s="162" t="s">
        <v>3962</v>
      </c>
      <c r="H366" s="163">
        <v>16</v>
      </c>
      <c r="I366" s="164"/>
      <c r="L366" s="160"/>
      <c r="M366" s="165"/>
      <c r="T366" s="166"/>
      <c r="AT366" s="161" t="s">
        <v>205</v>
      </c>
      <c r="AU366" s="161" t="s">
        <v>85</v>
      </c>
      <c r="AV366" s="13" t="s">
        <v>85</v>
      </c>
      <c r="AW366" s="13" t="s">
        <v>34</v>
      </c>
      <c r="AX366" s="13" t="s">
        <v>76</v>
      </c>
      <c r="AY366" s="161" t="s">
        <v>191</v>
      </c>
    </row>
    <row r="367" spans="2:65" s="13" customFormat="1">
      <c r="B367" s="160"/>
      <c r="D367" s="154" t="s">
        <v>205</v>
      </c>
      <c r="E367" s="161" t="s">
        <v>1</v>
      </c>
      <c r="F367" s="162" t="s">
        <v>3963</v>
      </c>
      <c r="H367" s="163">
        <v>6</v>
      </c>
      <c r="I367" s="164"/>
      <c r="L367" s="160"/>
      <c r="M367" s="165"/>
      <c r="T367" s="166"/>
      <c r="AT367" s="161" t="s">
        <v>205</v>
      </c>
      <c r="AU367" s="161" t="s">
        <v>85</v>
      </c>
      <c r="AV367" s="13" t="s">
        <v>85</v>
      </c>
      <c r="AW367" s="13" t="s">
        <v>34</v>
      </c>
      <c r="AX367" s="13" t="s">
        <v>76</v>
      </c>
      <c r="AY367" s="161" t="s">
        <v>191</v>
      </c>
    </row>
    <row r="368" spans="2:65" s="1" customFormat="1" ht="26.45" customHeight="1">
      <c r="B368" s="32"/>
      <c r="C368" s="136" t="s">
        <v>968</v>
      </c>
      <c r="D368" s="136" t="s">
        <v>195</v>
      </c>
      <c r="E368" s="137" t="s">
        <v>3964</v>
      </c>
      <c r="F368" s="138" t="s">
        <v>3965</v>
      </c>
      <c r="G368" s="139" t="s">
        <v>403</v>
      </c>
      <c r="H368" s="140">
        <v>22</v>
      </c>
      <c r="I368" s="141"/>
      <c r="J368" s="142">
        <f>ROUND(I368*H368,2)</f>
        <v>0</v>
      </c>
      <c r="K368" s="138" t="s">
        <v>199</v>
      </c>
      <c r="L368" s="32"/>
      <c r="M368" s="143" t="s">
        <v>1</v>
      </c>
      <c r="N368" s="144" t="s">
        <v>41</v>
      </c>
      <c r="P368" s="145">
        <f>O368*H368</f>
        <v>0</v>
      </c>
      <c r="Q368" s="145">
        <v>0</v>
      </c>
      <c r="R368" s="145">
        <f>Q368*H368</f>
        <v>0</v>
      </c>
      <c r="S368" s="145">
        <v>0</v>
      </c>
      <c r="T368" s="146">
        <f>S368*H368</f>
        <v>0</v>
      </c>
      <c r="AR368" s="147" t="s">
        <v>224</v>
      </c>
      <c r="AT368" s="147" t="s">
        <v>195</v>
      </c>
      <c r="AU368" s="147" t="s">
        <v>85</v>
      </c>
      <c r="AY368" s="17" t="s">
        <v>191</v>
      </c>
      <c r="BE368" s="148">
        <f>IF(N368="základní",J368,0)</f>
        <v>0</v>
      </c>
      <c r="BF368" s="148">
        <f>IF(N368="snížená",J368,0)</f>
        <v>0</v>
      </c>
      <c r="BG368" s="148">
        <f>IF(N368="zákl. přenesená",J368,0)</f>
        <v>0</v>
      </c>
      <c r="BH368" s="148">
        <f>IF(N368="sníž. přenesená",J368,0)</f>
        <v>0</v>
      </c>
      <c r="BI368" s="148">
        <f>IF(N368="nulová",J368,0)</f>
        <v>0</v>
      </c>
      <c r="BJ368" s="17" t="s">
        <v>83</v>
      </c>
      <c r="BK368" s="148">
        <f>ROUND(I368*H368,2)</f>
        <v>0</v>
      </c>
      <c r="BL368" s="17" t="s">
        <v>224</v>
      </c>
      <c r="BM368" s="147" t="s">
        <v>3966</v>
      </c>
    </row>
    <row r="369" spans="2:65" s="1" customFormat="1">
      <c r="B369" s="32"/>
      <c r="D369" s="149" t="s">
        <v>203</v>
      </c>
      <c r="F369" s="150" t="s">
        <v>3967</v>
      </c>
      <c r="I369" s="151"/>
      <c r="L369" s="32"/>
      <c r="M369" s="152"/>
      <c r="T369" s="56"/>
      <c r="AT369" s="17" t="s">
        <v>203</v>
      </c>
      <c r="AU369" s="17" t="s">
        <v>85</v>
      </c>
    </row>
    <row r="370" spans="2:65" s="1" customFormat="1" ht="26.45" customHeight="1">
      <c r="B370" s="32"/>
      <c r="C370" s="181" t="s">
        <v>974</v>
      </c>
      <c r="D370" s="181" t="s">
        <v>388</v>
      </c>
      <c r="E370" s="182" t="s">
        <v>3968</v>
      </c>
      <c r="F370" s="183" t="s">
        <v>3969</v>
      </c>
      <c r="G370" s="184" t="s">
        <v>403</v>
      </c>
      <c r="H370" s="185">
        <v>53</v>
      </c>
      <c r="I370" s="186"/>
      <c r="J370" s="187">
        <f>ROUND(I370*H370,2)</f>
        <v>0</v>
      </c>
      <c r="K370" s="183" t="s">
        <v>1</v>
      </c>
      <c r="L370" s="188"/>
      <c r="M370" s="189" t="s">
        <v>1</v>
      </c>
      <c r="N370" s="190" t="s">
        <v>41</v>
      </c>
      <c r="P370" s="145">
        <f>O370*H370</f>
        <v>0</v>
      </c>
      <c r="Q370" s="145">
        <v>0</v>
      </c>
      <c r="R370" s="145">
        <f>Q370*H370</f>
        <v>0</v>
      </c>
      <c r="S370" s="145">
        <v>0</v>
      </c>
      <c r="T370" s="146">
        <f>S370*H370</f>
        <v>0</v>
      </c>
      <c r="AR370" s="147" t="s">
        <v>1132</v>
      </c>
      <c r="AT370" s="147" t="s">
        <v>388</v>
      </c>
      <c r="AU370" s="147" t="s">
        <v>85</v>
      </c>
      <c r="AY370" s="17" t="s">
        <v>191</v>
      </c>
      <c r="BE370" s="148">
        <f>IF(N370="základní",J370,0)</f>
        <v>0</v>
      </c>
      <c r="BF370" s="148">
        <f>IF(N370="snížená",J370,0)</f>
        <v>0</v>
      </c>
      <c r="BG370" s="148">
        <f>IF(N370="zákl. přenesená",J370,0)</f>
        <v>0</v>
      </c>
      <c r="BH370" s="148">
        <f>IF(N370="sníž. přenesená",J370,0)</f>
        <v>0</v>
      </c>
      <c r="BI370" s="148">
        <f>IF(N370="nulová",J370,0)</f>
        <v>0</v>
      </c>
      <c r="BJ370" s="17" t="s">
        <v>83</v>
      </c>
      <c r="BK370" s="148">
        <f>ROUND(I370*H370,2)</f>
        <v>0</v>
      </c>
      <c r="BL370" s="17" t="s">
        <v>1132</v>
      </c>
      <c r="BM370" s="147" t="s">
        <v>3970</v>
      </c>
    </row>
    <row r="371" spans="2:65" s="13" customFormat="1">
      <c r="B371" s="160"/>
      <c r="D371" s="154" t="s">
        <v>205</v>
      </c>
      <c r="E371" s="161" t="s">
        <v>1</v>
      </c>
      <c r="F371" s="162" t="s">
        <v>3971</v>
      </c>
      <c r="H371" s="163">
        <v>38</v>
      </c>
      <c r="I371" s="164"/>
      <c r="L371" s="160"/>
      <c r="M371" s="165"/>
      <c r="T371" s="166"/>
      <c r="AT371" s="161" t="s">
        <v>205</v>
      </c>
      <c r="AU371" s="161" t="s">
        <v>85</v>
      </c>
      <c r="AV371" s="13" t="s">
        <v>85</v>
      </c>
      <c r="AW371" s="13" t="s">
        <v>34</v>
      </c>
      <c r="AX371" s="13" t="s">
        <v>76</v>
      </c>
      <c r="AY371" s="161" t="s">
        <v>191</v>
      </c>
    </row>
    <row r="372" spans="2:65" s="13" customFormat="1">
      <c r="B372" s="160"/>
      <c r="D372" s="154" t="s">
        <v>205</v>
      </c>
      <c r="E372" s="161" t="s">
        <v>1</v>
      </c>
      <c r="F372" s="162" t="s">
        <v>3972</v>
      </c>
      <c r="H372" s="163">
        <v>15</v>
      </c>
      <c r="I372" s="164"/>
      <c r="L372" s="160"/>
      <c r="M372" s="165"/>
      <c r="T372" s="166"/>
      <c r="AT372" s="161" t="s">
        <v>205</v>
      </c>
      <c r="AU372" s="161" t="s">
        <v>85</v>
      </c>
      <c r="AV372" s="13" t="s">
        <v>85</v>
      </c>
      <c r="AW372" s="13" t="s">
        <v>34</v>
      </c>
      <c r="AX372" s="13" t="s">
        <v>76</v>
      </c>
      <c r="AY372" s="161" t="s">
        <v>191</v>
      </c>
    </row>
    <row r="373" spans="2:65" s="1" customFormat="1" ht="26.45" customHeight="1">
      <c r="B373" s="32"/>
      <c r="C373" s="136" t="s">
        <v>983</v>
      </c>
      <c r="D373" s="136" t="s">
        <v>195</v>
      </c>
      <c r="E373" s="137" t="s">
        <v>3973</v>
      </c>
      <c r="F373" s="138" t="s">
        <v>3974</v>
      </c>
      <c r="G373" s="139" t="s">
        <v>403</v>
      </c>
      <c r="H373" s="140">
        <v>53</v>
      </c>
      <c r="I373" s="141"/>
      <c r="J373" s="142">
        <f>ROUND(I373*H373,2)</f>
        <v>0</v>
      </c>
      <c r="K373" s="138" t="s">
        <v>199</v>
      </c>
      <c r="L373" s="32"/>
      <c r="M373" s="143" t="s">
        <v>1</v>
      </c>
      <c r="N373" s="144" t="s">
        <v>41</v>
      </c>
      <c r="P373" s="145">
        <f>O373*H373</f>
        <v>0</v>
      </c>
      <c r="Q373" s="145">
        <v>0</v>
      </c>
      <c r="R373" s="145">
        <f>Q373*H373</f>
        <v>0</v>
      </c>
      <c r="S373" s="145">
        <v>0</v>
      </c>
      <c r="T373" s="146">
        <f>S373*H373</f>
        <v>0</v>
      </c>
      <c r="AR373" s="147" t="s">
        <v>224</v>
      </c>
      <c r="AT373" s="147" t="s">
        <v>195</v>
      </c>
      <c r="AU373" s="147" t="s">
        <v>85</v>
      </c>
      <c r="AY373" s="17" t="s">
        <v>191</v>
      </c>
      <c r="BE373" s="148">
        <f>IF(N373="základní",J373,0)</f>
        <v>0</v>
      </c>
      <c r="BF373" s="148">
        <f>IF(N373="snížená",J373,0)</f>
        <v>0</v>
      </c>
      <c r="BG373" s="148">
        <f>IF(N373="zákl. přenesená",J373,0)</f>
        <v>0</v>
      </c>
      <c r="BH373" s="148">
        <f>IF(N373="sníž. přenesená",J373,0)</f>
        <v>0</v>
      </c>
      <c r="BI373" s="148">
        <f>IF(N373="nulová",J373,0)</f>
        <v>0</v>
      </c>
      <c r="BJ373" s="17" t="s">
        <v>83</v>
      </c>
      <c r="BK373" s="148">
        <f>ROUND(I373*H373,2)</f>
        <v>0</v>
      </c>
      <c r="BL373" s="17" t="s">
        <v>224</v>
      </c>
      <c r="BM373" s="147" t="s">
        <v>3975</v>
      </c>
    </row>
    <row r="374" spans="2:65" s="1" customFormat="1">
      <c r="B374" s="32"/>
      <c r="D374" s="149" t="s">
        <v>203</v>
      </c>
      <c r="F374" s="150" t="s">
        <v>3976</v>
      </c>
      <c r="I374" s="151"/>
      <c r="L374" s="32"/>
      <c r="M374" s="152"/>
      <c r="T374" s="56"/>
      <c r="AT374" s="17" t="s">
        <v>203</v>
      </c>
      <c r="AU374" s="17" t="s">
        <v>85</v>
      </c>
    </row>
    <row r="375" spans="2:65" s="1" customFormat="1" ht="26.45" customHeight="1">
      <c r="B375" s="32"/>
      <c r="C375" s="181" t="s">
        <v>988</v>
      </c>
      <c r="D375" s="181" t="s">
        <v>388</v>
      </c>
      <c r="E375" s="182" t="s">
        <v>3977</v>
      </c>
      <c r="F375" s="183" t="s">
        <v>3978</v>
      </c>
      <c r="G375" s="184" t="s">
        <v>403</v>
      </c>
      <c r="H375" s="185">
        <v>869</v>
      </c>
      <c r="I375" s="186"/>
      <c r="J375" s="187">
        <f>ROUND(I375*H375,2)</f>
        <v>0</v>
      </c>
      <c r="K375" s="183" t="s">
        <v>1</v>
      </c>
      <c r="L375" s="188"/>
      <c r="M375" s="189" t="s">
        <v>1</v>
      </c>
      <c r="N375" s="190" t="s">
        <v>41</v>
      </c>
      <c r="P375" s="145">
        <f>O375*H375</f>
        <v>0</v>
      </c>
      <c r="Q375" s="145">
        <v>0</v>
      </c>
      <c r="R375" s="145">
        <f>Q375*H375</f>
        <v>0</v>
      </c>
      <c r="S375" s="145">
        <v>0</v>
      </c>
      <c r="T375" s="146">
        <f>S375*H375</f>
        <v>0</v>
      </c>
      <c r="AR375" s="147" t="s">
        <v>1132</v>
      </c>
      <c r="AT375" s="147" t="s">
        <v>388</v>
      </c>
      <c r="AU375" s="147" t="s">
        <v>85</v>
      </c>
      <c r="AY375" s="17" t="s">
        <v>191</v>
      </c>
      <c r="BE375" s="148">
        <f>IF(N375="základní",J375,0)</f>
        <v>0</v>
      </c>
      <c r="BF375" s="148">
        <f>IF(N375="snížená",J375,0)</f>
        <v>0</v>
      </c>
      <c r="BG375" s="148">
        <f>IF(N375="zákl. přenesená",J375,0)</f>
        <v>0</v>
      </c>
      <c r="BH375" s="148">
        <f>IF(N375="sníž. přenesená",J375,0)</f>
        <v>0</v>
      </c>
      <c r="BI375" s="148">
        <f>IF(N375="nulová",J375,0)</f>
        <v>0</v>
      </c>
      <c r="BJ375" s="17" t="s">
        <v>83</v>
      </c>
      <c r="BK375" s="148">
        <f>ROUND(I375*H375,2)</f>
        <v>0</v>
      </c>
      <c r="BL375" s="17" t="s">
        <v>1132</v>
      </c>
      <c r="BM375" s="147" t="s">
        <v>3979</v>
      </c>
    </row>
    <row r="376" spans="2:65" s="13" customFormat="1">
      <c r="B376" s="160"/>
      <c r="D376" s="154" t="s">
        <v>205</v>
      </c>
      <c r="E376" s="161" t="s">
        <v>1</v>
      </c>
      <c r="F376" s="162" t="s">
        <v>3980</v>
      </c>
      <c r="H376" s="163">
        <v>536</v>
      </c>
      <c r="I376" s="164"/>
      <c r="L376" s="160"/>
      <c r="M376" s="165"/>
      <c r="T376" s="166"/>
      <c r="AT376" s="161" t="s">
        <v>205</v>
      </c>
      <c r="AU376" s="161" t="s">
        <v>85</v>
      </c>
      <c r="AV376" s="13" t="s">
        <v>85</v>
      </c>
      <c r="AW376" s="13" t="s">
        <v>34</v>
      </c>
      <c r="AX376" s="13" t="s">
        <v>76</v>
      </c>
      <c r="AY376" s="161" t="s">
        <v>191</v>
      </c>
    </row>
    <row r="377" spans="2:65" s="13" customFormat="1">
      <c r="B377" s="160"/>
      <c r="D377" s="154" t="s">
        <v>205</v>
      </c>
      <c r="E377" s="161" t="s">
        <v>1</v>
      </c>
      <c r="F377" s="162" t="s">
        <v>3981</v>
      </c>
      <c r="H377" s="163">
        <v>45</v>
      </c>
      <c r="I377" s="164"/>
      <c r="L377" s="160"/>
      <c r="M377" s="165"/>
      <c r="T377" s="166"/>
      <c r="AT377" s="161" t="s">
        <v>205</v>
      </c>
      <c r="AU377" s="161" t="s">
        <v>85</v>
      </c>
      <c r="AV377" s="13" t="s">
        <v>85</v>
      </c>
      <c r="AW377" s="13" t="s">
        <v>34</v>
      </c>
      <c r="AX377" s="13" t="s">
        <v>76</v>
      </c>
      <c r="AY377" s="161" t="s">
        <v>191</v>
      </c>
    </row>
    <row r="378" spans="2:65" s="13" customFormat="1">
      <c r="B378" s="160"/>
      <c r="D378" s="154" t="s">
        <v>205</v>
      </c>
      <c r="E378" s="161" t="s">
        <v>1</v>
      </c>
      <c r="F378" s="162" t="s">
        <v>3982</v>
      </c>
      <c r="H378" s="163">
        <v>40</v>
      </c>
      <c r="I378" s="164"/>
      <c r="L378" s="160"/>
      <c r="M378" s="165"/>
      <c r="T378" s="166"/>
      <c r="AT378" s="161" t="s">
        <v>205</v>
      </c>
      <c r="AU378" s="161" t="s">
        <v>85</v>
      </c>
      <c r="AV378" s="13" t="s">
        <v>85</v>
      </c>
      <c r="AW378" s="13" t="s">
        <v>34</v>
      </c>
      <c r="AX378" s="13" t="s">
        <v>76</v>
      </c>
      <c r="AY378" s="161" t="s">
        <v>191</v>
      </c>
    </row>
    <row r="379" spans="2:65" s="13" customFormat="1">
      <c r="B379" s="160"/>
      <c r="D379" s="154" t="s">
        <v>205</v>
      </c>
      <c r="E379" s="161" t="s">
        <v>1</v>
      </c>
      <c r="F379" s="162" t="s">
        <v>3983</v>
      </c>
      <c r="H379" s="163">
        <v>248</v>
      </c>
      <c r="I379" s="164"/>
      <c r="L379" s="160"/>
      <c r="M379" s="165"/>
      <c r="T379" s="166"/>
      <c r="AT379" s="161" t="s">
        <v>205</v>
      </c>
      <c r="AU379" s="161" t="s">
        <v>85</v>
      </c>
      <c r="AV379" s="13" t="s">
        <v>85</v>
      </c>
      <c r="AW379" s="13" t="s">
        <v>34</v>
      </c>
      <c r="AX379" s="13" t="s">
        <v>76</v>
      </c>
      <c r="AY379" s="161" t="s">
        <v>191</v>
      </c>
    </row>
    <row r="380" spans="2:65" s="1" customFormat="1" ht="26.45" customHeight="1">
      <c r="B380" s="32"/>
      <c r="C380" s="181" t="s">
        <v>995</v>
      </c>
      <c r="D380" s="181" t="s">
        <v>388</v>
      </c>
      <c r="E380" s="182" t="s">
        <v>3984</v>
      </c>
      <c r="F380" s="183" t="s">
        <v>3985</v>
      </c>
      <c r="G380" s="184" t="s">
        <v>403</v>
      </c>
      <c r="H380" s="185">
        <v>420</v>
      </c>
      <c r="I380" s="186"/>
      <c r="J380" s="187">
        <f>ROUND(I380*H380,2)</f>
        <v>0</v>
      </c>
      <c r="K380" s="183" t="s">
        <v>1</v>
      </c>
      <c r="L380" s="188"/>
      <c r="M380" s="189" t="s">
        <v>1</v>
      </c>
      <c r="N380" s="190" t="s">
        <v>41</v>
      </c>
      <c r="P380" s="145">
        <f>O380*H380</f>
        <v>0</v>
      </c>
      <c r="Q380" s="145">
        <v>0</v>
      </c>
      <c r="R380" s="145">
        <f>Q380*H380</f>
        <v>0</v>
      </c>
      <c r="S380" s="145">
        <v>0</v>
      </c>
      <c r="T380" s="146">
        <f>S380*H380</f>
        <v>0</v>
      </c>
      <c r="AR380" s="147" t="s">
        <v>1132</v>
      </c>
      <c r="AT380" s="147" t="s">
        <v>388</v>
      </c>
      <c r="AU380" s="147" t="s">
        <v>85</v>
      </c>
      <c r="AY380" s="17" t="s">
        <v>191</v>
      </c>
      <c r="BE380" s="148">
        <f>IF(N380="základní",J380,0)</f>
        <v>0</v>
      </c>
      <c r="BF380" s="148">
        <f>IF(N380="snížená",J380,0)</f>
        <v>0</v>
      </c>
      <c r="BG380" s="148">
        <f>IF(N380="zákl. přenesená",J380,0)</f>
        <v>0</v>
      </c>
      <c r="BH380" s="148">
        <f>IF(N380="sníž. přenesená",J380,0)</f>
        <v>0</v>
      </c>
      <c r="BI380" s="148">
        <f>IF(N380="nulová",J380,0)</f>
        <v>0</v>
      </c>
      <c r="BJ380" s="17" t="s">
        <v>83</v>
      </c>
      <c r="BK380" s="148">
        <f>ROUND(I380*H380,2)</f>
        <v>0</v>
      </c>
      <c r="BL380" s="17" t="s">
        <v>1132</v>
      </c>
      <c r="BM380" s="147" t="s">
        <v>3986</v>
      </c>
    </row>
    <row r="381" spans="2:65" s="13" customFormat="1">
      <c r="B381" s="160"/>
      <c r="D381" s="154" t="s">
        <v>205</v>
      </c>
      <c r="E381" s="161" t="s">
        <v>1</v>
      </c>
      <c r="F381" s="162" t="s">
        <v>3987</v>
      </c>
      <c r="H381" s="163">
        <v>190</v>
      </c>
      <c r="I381" s="164"/>
      <c r="L381" s="160"/>
      <c r="M381" s="165"/>
      <c r="T381" s="166"/>
      <c r="AT381" s="161" t="s">
        <v>205</v>
      </c>
      <c r="AU381" s="161" t="s">
        <v>85</v>
      </c>
      <c r="AV381" s="13" t="s">
        <v>85</v>
      </c>
      <c r="AW381" s="13" t="s">
        <v>34</v>
      </c>
      <c r="AX381" s="13" t="s">
        <v>76</v>
      </c>
      <c r="AY381" s="161" t="s">
        <v>191</v>
      </c>
    </row>
    <row r="382" spans="2:65" s="13" customFormat="1">
      <c r="B382" s="160"/>
      <c r="D382" s="154" t="s">
        <v>205</v>
      </c>
      <c r="E382" s="161" t="s">
        <v>1</v>
      </c>
      <c r="F382" s="162" t="s">
        <v>3988</v>
      </c>
      <c r="H382" s="163">
        <v>110</v>
      </c>
      <c r="I382" s="164"/>
      <c r="L382" s="160"/>
      <c r="M382" s="165"/>
      <c r="T382" s="166"/>
      <c r="AT382" s="161" t="s">
        <v>205</v>
      </c>
      <c r="AU382" s="161" t="s">
        <v>85</v>
      </c>
      <c r="AV382" s="13" t="s">
        <v>85</v>
      </c>
      <c r="AW382" s="13" t="s">
        <v>34</v>
      </c>
      <c r="AX382" s="13" t="s">
        <v>76</v>
      </c>
      <c r="AY382" s="161" t="s">
        <v>191</v>
      </c>
    </row>
    <row r="383" spans="2:65" s="13" customFormat="1">
      <c r="B383" s="160"/>
      <c r="D383" s="154" t="s">
        <v>205</v>
      </c>
      <c r="E383" s="161" t="s">
        <v>1</v>
      </c>
      <c r="F383" s="162" t="s">
        <v>3989</v>
      </c>
      <c r="H383" s="163">
        <v>120</v>
      </c>
      <c r="I383" s="164"/>
      <c r="L383" s="160"/>
      <c r="M383" s="165"/>
      <c r="T383" s="166"/>
      <c r="AT383" s="161" t="s">
        <v>205</v>
      </c>
      <c r="AU383" s="161" t="s">
        <v>85</v>
      </c>
      <c r="AV383" s="13" t="s">
        <v>85</v>
      </c>
      <c r="AW383" s="13" t="s">
        <v>34</v>
      </c>
      <c r="AX383" s="13" t="s">
        <v>76</v>
      </c>
      <c r="AY383" s="161" t="s">
        <v>191</v>
      </c>
    </row>
    <row r="384" spans="2:65" s="1" customFormat="1" ht="26.45" customHeight="1">
      <c r="B384" s="32"/>
      <c r="C384" s="136" t="s">
        <v>1003</v>
      </c>
      <c r="D384" s="136" t="s">
        <v>195</v>
      </c>
      <c r="E384" s="137" t="s">
        <v>3927</v>
      </c>
      <c r="F384" s="138" t="s">
        <v>3928</v>
      </c>
      <c r="G384" s="139" t="s">
        <v>403</v>
      </c>
      <c r="H384" s="140">
        <v>1289</v>
      </c>
      <c r="I384" s="141"/>
      <c r="J384" s="142">
        <f>ROUND(I384*H384,2)</f>
        <v>0</v>
      </c>
      <c r="K384" s="138" t="s">
        <v>199</v>
      </c>
      <c r="L384" s="32"/>
      <c r="M384" s="143" t="s">
        <v>1</v>
      </c>
      <c r="N384" s="144" t="s">
        <v>41</v>
      </c>
      <c r="P384" s="145">
        <f>O384*H384</f>
        <v>0</v>
      </c>
      <c r="Q384" s="145">
        <v>0</v>
      </c>
      <c r="R384" s="145">
        <f>Q384*H384</f>
        <v>0</v>
      </c>
      <c r="S384" s="145">
        <v>0</v>
      </c>
      <c r="T384" s="146">
        <f>S384*H384</f>
        <v>0</v>
      </c>
      <c r="AR384" s="147" t="s">
        <v>224</v>
      </c>
      <c r="AT384" s="147" t="s">
        <v>195</v>
      </c>
      <c r="AU384" s="147" t="s">
        <v>85</v>
      </c>
      <c r="AY384" s="17" t="s">
        <v>191</v>
      </c>
      <c r="BE384" s="148">
        <f>IF(N384="základní",J384,0)</f>
        <v>0</v>
      </c>
      <c r="BF384" s="148">
        <f>IF(N384="snížená",J384,0)</f>
        <v>0</v>
      </c>
      <c r="BG384" s="148">
        <f>IF(N384="zákl. přenesená",J384,0)</f>
        <v>0</v>
      </c>
      <c r="BH384" s="148">
        <f>IF(N384="sníž. přenesená",J384,0)</f>
        <v>0</v>
      </c>
      <c r="BI384" s="148">
        <f>IF(N384="nulová",J384,0)</f>
        <v>0</v>
      </c>
      <c r="BJ384" s="17" t="s">
        <v>83</v>
      </c>
      <c r="BK384" s="148">
        <f>ROUND(I384*H384,2)</f>
        <v>0</v>
      </c>
      <c r="BL384" s="17" t="s">
        <v>224</v>
      </c>
      <c r="BM384" s="147" t="s">
        <v>3990</v>
      </c>
    </row>
    <row r="385" spans="2:65" s="1" customFormat="1">
      <c r="B385" s="32"/>
      <c r="D385" s="149" t="s">
        <v>203</v>
      </c>
      <c r="F385" s="150" t="s">
        <v>3930</v>
      </c>
      <c r="I385" s="151"/>
      <c r="L385" s="32"/>
      <c r="M385" s="152"/>
      <c r="T385" s="56"/>
      <c r="AT385" s="17" t="s">
        <v>203</v>
      </c>
      <c r="AU385" s="17" t="s">
        <v>85</v>
      </c>
    </row>
    <row r="386" spans="2:65" s="1" customFormat="1" ht="26.45" customHeight="1">
      <c r="B386" s="32"/>
      <c r="C386" s="181" t="s">
        <v>1011</v>
      </c>
      <c r="D386" s="181" t="s">
        <v>388</v>
      </c>
      <c r="E386" s="182" t="s">
        <v>3991</v>
      </c>
      <c r="F386" s="183" t="s">
        <v>3992</v>
      </c>
      <c r="G386" s="184" t="s">
        <v>403</v>
      </c>
      <c r="H386" s="185">
        <v>62</v>
      </c>
      <c r="I386" s="186"/>
      <c r="J386" s="187">
        <f>ROUND(I386*H386,2)</f>
        <v>0</v>
      </c>
      <c r="K386" s="183" t="s">
        <v>1</v>
      </c>
      <c r="L386" s="188"/>
      <c r="M386" s="189" t="s">
        <v>1</v>
      </c>
      <c r="N386" s="190" t="s">
        <v>41</v>
      </c>
      <c r="P386" s="145">
        <f>O386*H386</f>
        <v>0</v>
      </c>
      <c r="Q386" s="145">
        <v>0</v>
      </c>
      <c r="R386" s="145">
        <f>Q386*H386</f>
        <v>0</v>
      </c>
      <c r="S386" s="145">
        <v>0</v>
      </c>
      <c r="T386" s="146">
        <f>S386*H386</f>
        <v>0</v>
      </c>
      <c r="AR386" s="147" t="s">
        <v>1132</v>
      </c>
      <c r="AT386" s="147" t="s">
        <v>388</v>
      </c>
      <c r="AU386" s="147" t="s">
        <v>85</v>
      </c>
      <c r="AY386" s="17" t="s">
        <v>191</v>
      </c>
      <c r="BE386" s="148">
        <f>IF(N386="základní",J386,0)</f>
        <v>0</v>
      </c>
      <c r="BF386" s="148">
        <f>IF(N386="snížená",J386,0)</f>
        <v>0</v>
      </c>
      <c r="BG386" s="148">
        <f>IF(N386="zákl. přenesená",J386,0)</f>
        <v>0</v>
      </c>
      <c r="BH386" s="148">
        <f>IF(N386="sníž. přenesená",J386,0)</f>
        <v>0</v>
      </c>
      <c r="BI386" s="148">
        <f>IF(N386="nulová",J386,0)</f>
        <v>0</v>
      </c>
      <c r="BJ386" s="17" t="s">
        <v>83</v>
      </c>
      <c r="BK386" s="148">
        <f>ROUND(I386*H386,2)</f>
        <v>0</v>
      </c>
      <c r="BL386" s="17" t="s">
        <v>1132</v>
      </c>
      <c r="BM386" s="147" t="s">
        <v>3993</v>
      </c>
    </row>
    <row r="387" spans="2:65" s="13" customFormat="1">
      <c r="B387" s="160"/>
      <c r="D387" s="154" t="s">
        <v>205</v>
      </c>
      <c r="E387" s="161" t="s">
        <v>1</v>
      </c>
      <c r="F387" s="162" t="s">
        <v>3994</v>
      </c>
      <c r="H387" s="163">
        <v>44</v>
      </c>
      <c r="I387" s="164"/>
      <c r="L387" s="160"/>
      <c r="M387" s="165"/>
      <c r="T387" s="166"/>
      <c r="AT387" s="161" t="s">
        <v>205</v>
      </c>
      <c r="AU387" s="161" t="s">
        <v>85</v>
      </c>
      <c r="AV387" s="13" t="s">
        <v>85</v>
      </c>
      <c r="AW387" s="13" t="s">
        <v>34</v>
      </c>
      <c r="AX387" s="13" t="s">
        <v>76</v>
      </c>
      <c r="AY387" s="161" t="s">
        <v>191</v>
      </c>
    </row>
    <row r="388" spans="2:65" s="13" customFormat="1">
      <c r="B388" s="160"/>
      <c r="D388" s="154" t="s">
        <v>205</v>
      </c>
      <c r="E388" s="161" t="s">
        <v>1</v>
      </c>
      <c r="F388" s="162" t="s">
        <v>3995</v>
      </c>
      <c r="H388" s="163">
        <v>18</v>
      </c>
      <c r="I388" s="164"/>
      <c r="L388" s="160"/>
      <c r="M388" s="165"/>
      <c r="T388" s="166"/>
      <c r="AT388" s="161" t="s">
        <v>205</v>
      </c>
      <c r="AU388" s="161" t="s">
        <v>85</v>
      </c>
      <c r="AV388" s="13" t="s">
        <v>85</v>
      </c>
      <c r="AW388" s="13" t="s">
        <v>34</v>
      </c>
      <c r="AX388" s="13" t="s">
        <v>76</v>
      </c>
      <c r="AY388" s="161" t="s">
        <v>191</v>
      </c>
    </row>
    <row r="389" spans="2:65" s="1" customFormat="1" ht="26.45" customHeight="1">
      <c r="B389" s="32"/>
      <c r="C389" s="136" t="s">
        <v>1018</v>
      </c>
      <c r="D389" s="136" t="s">
        <v>195</v>
      </c>
      <c r="E389" s="137" t="s">
        <v>3996</v>
      </c>
      <c r="F389" s="138" t="s">
        <v>3997</v>
      </c>
      <c r="G389" s="139" t="s">
        <v>403</v>
      </c>
      <c r="H389" s="140">
        <v>62</v>
      </c>
      <c r="I389" s="141"/>
      <c r="J389" s="142">
        <f>ROUND(I389*H389,2)</f>
        <v>0</v>
      </c>
      <c r="K389" s="138" t="s">
        <v>199</v>
      </c>
      <c r="L389" s="32"/>
      <c r="M389" s="143" t="s">
        <v>1</v>
      </c>
      <c r="N389" s="144" t="s">
        <v>41</v>
      </c>
      <c r="P389" s="145">
        <f>O389*H389</f>
        <v>0</v>
      </c>
      <c r="Q389" s="145">
        <v>0</v>
      </c>
      <c r="R389" s="145">
        <f>Q389*H389</f>
        <v>0</v>
      </c>
      <c r="S389" s="145">
        <v>0</v>
      </c>
      <c r="T389" s="146">
        <f>S389*H389</f>
        <v>0</v>
      </c>
      <c r="AR389" s="147" t="s">
        <v>224</v>
      </c>
      <c r="AT389" s="147" t="s">
        <v>195</v>
      </c>
      <c r="AU389" s="147" t="s">
        <v>85</v>
      </c>
      <c r="AY389" s="17" t="s">
        <v>191</v>
      </c>
      <c r="BE389" s="148">
        <f>IF(N389="základní",J389,0)</f>
        <v>0</v>
      </c>
      <c r="BF389" s="148">
        <f>IF(N389="snížená",J389,0)</f>
        <v>0</v>
      </c>
      <c r="BG389" s="148">
        <f>IF(N389="zákl. přenesená",J389,0)</f>
        <v>0</v>
      </c>
      <c r="BH389" s="148">
        <f>IF(N389="sníž. přenesená",J389,0)</f>
        <v>0</v>
      </c>
      <c r="BI389" s="148">
        <f>IF(N389="nulová",J389,0)</f>
        <v>0</v>
      </c>
      <c r="BJ389" s="17" t="s">
        <v>83</v>
      </c>
      <c r="BK389" s="148">
        <f>ROUND(I389*H389,2)</f>
        <v>0</v>
      </c>
      <c r="BL389" s="17" t="s">
        <v>224</v>
      </c>
      <c r="BM389" s="147" t="s">
        <v>3998</v>
      </c>
    </row>
    <row r="390" spans="2:65" s="1" customFormat="1">
      <c r="B390" s="32"/>
      <c r="D390" s="149" t="s">
        <v>203</v>
      </c>
      <c r="F390" s="150" t="s">
        <v>3999</v>
      </c>
      <c r="I390" s="151"/>
      <c r="L390" s="32"/>
      <c r="M390" s="152"/>
      <c r="T390" s="56"/>
      <c r="AT390" s="17" t="s">
        <v>203</v>
      </c>
      <c r="AU390" s="17" t="s">
        <v>85</v>
      </c>
    </row>
    <row r="391" spans="2:65" s="1" customFormat="1" ht="26.45" customHeight="1">
      <c r="B391" s="32"/>
      <c r="C391" s="181" t="s">
        <v>1025</v>
      </c>
      <c r="D391" s="181" t="s">
        <v>388</v>
      </c>
      <c r="E391" s="182" t="s">
        <v>4000</v>
      </c>
      <c r="F391" s="183" t="s">
        <v>4001</v>
      </c>
      <c r="G391" s="184" t="s">
        <v>403</v>
      </c>
      <c r="H391" s="185">
        <v>85</v>
      </c>
      <c r="I391" s="186"/>
      <c r="J391" s="187">
        <f>ROUND(I391*H391,2)</f>
        <v>0</v>
      </c>
      <c r="K391" s="183" t="s">
        <v>1</v>
      </c>
      <c r="L391" s="188"/>
      <c r="M391" s="189" t="s">
        <v>1</v>
      </c>
      <c r="N391" s="190" t="s">
        <v>41</v>
      </c>
      <c r="P391" s="145">
        <f>O391*H391</f>
        <v>0</v>
      </c>
      <c r="Q391" s="145">
        <v>0</v>
      </c>
      <c r="R391" s="145">
        <f>Q391*H391</f>
        <v>0</v>
      </c>
      <c r="S391" s="145">
        <v>0</v>
      </c>
      <c r="T391" s="146">
        <f>S391*H391</f>
        <v>0</v>
      </c>
      <c r="AR391" s="147" t="s">
        <v>1132</v>
      </c>
      <c r="AT391" s="147" t="s">
        <v>388</v>
      </c>
      <c r="AU391" s="147" t="s">
        <v>85</v>
      </c>
      <c r="AY391" s="17" t="s">
        <v>191</v>
      </c>
      <c r="BE391" s="148">
        <f>IF(N391="základní",J391,0)</f>
        <v>0</v>
      </c>
      <c r="BF391" s="148">
        <f>IF(N391="snížená",J391,0)</f>
        <v>0</v>
      </c>
      <c r="BG391" s="148">
        <f>IF(N391="zákl. přenesená",J391,0)</f>
        <v>0</v>
      </c>
      <c r="BH391" s="148">
        <f>IF(N391="sníž. přenesená",J391,0)</f>
        <v>0</v>
      </c>
      <c r="BI391" s="148">
        <f>IF(N391="nulová",J391,0)</f>
        <v>0</v>
      </c>
      <c r="BJ391" s="17" t="s">
        <v>83</v>
      </c>
      <c r="BK391" s="148">
        <f>ROUND(I391*H391,2)</f>
        <v>0</v>
      </c>
      <c r="BL391" s="17" t="s">
        <v>1132</v>
      </c>
      <c r="BM391" s="147" t="s">
        <v>4002</v>
      </c>
    </row>
    <row r="392" spans="2:65" s="13" customFormat="1">
      <c r="B392" s="160"/>
      <c r="D392" s="154" t="s">
        <v>205</v>
      </c>
      <c r="E392" s="161" t="s">
        <v>1</v>
      </c>
      <c r="F392" s="162" t="s">
        <v>4003</v>
      </c>
      <c r="H392" s="163">
        <v>60</v>
      </c>
      <c r="I392" s="164"/>
      <c r="L392" s="160"/>
      <c r="M392" s="165"/>
      <c r="T392" s="166"/>
      <c r="AT392" s="161" t="s">
        <v>205</v>
      </c>
      <c r="AU392" s="161" t="s">
        <v>85</v>
      </c>
      <c r="AV392" s="13" t="s">
        <v>85</v>
      </c>
      <c r="AW392" s="13" t="s">
        <v>34</v>
      </c>
      <c r="AX392" s="13" t="s">
        <v>76</v>
      </c>
      <c r="AY392" s="161" t="s">
        <v>191</v>
      </c>
    </row>
    <row r="393" spans="2:65" s="13" customFormat="1">
      <c r="B393" s="160"/>
      <c r="D393" s="154" t="s">
        <v>205</v>
      </c>
      <c r="E393" s="161" t="s">
        <v>1</v>
      </c>
      <c r="F393" s="162" t="s">
        <v>4004</v>
      </c>
      <c r="H393" s="163">
        <v>25</v>
      </c>
      <c r="I393" s="164"/>
      <c r="L393" s="160"/>
      <c r="M393" s="165"/>
      <c r="T393" s="166"/>
      <c r="AT393" s="161" t="s">
        <v>205</v>
      </c>
      <c r="AU393" s="161" t="s">
        <v>85</v>
      </c>
      <c r="AV393" s="13" t="s">
        <v>85</v>
      </c>
      <c r="AW393" s="13" t="s">
        <v>34</v>
      </c>
      <c r="AX393" s="13" t="s">
        <v>76</v>
      </c>
      <c r="AY393" s="161" t="s">
        <v>191</v>
      </c>
    </row>
    <row r="394" spans="2:65" s="1" customFormat="1" ht="26.45" customHeight="1">
      <c r="B394" s="32"/>
      <c r="C394" s="136" t="s">
        <v>1032</v>
      </c>
      <c r="D394" s="136" t="s">
        <v>195</v>
      </c>
      <c r="E394" s="137" t="s">
        <v>3936</v>
      </c>
      <c r="F394" s="138" t="s">
        <v>3937</v>
      </c>
      <c r="G394" s="139" t="s">
        <v>403</v>
      </c>
      <c r="H394" s="140">
        <v>85</v>
      </c>
      <c r="I394" s="141"/>
      <c r="J394" s="142">
        <f>ROUND(I394*H394,2)</f>
        <v>0</v>
      </c>
      <c r="K394" s="138" t="s">
        <v>199</v>
      </c>
      <c r="L394" s="32"/>
      <c r="M394" s="143" t="s">
        <v>1</v>
      </c>
      <c r="N394" s="144" t="s">
        <v>41</v>
      </c>
      <c r="P394" s="145">
        <f>O394*H394</f>
        <v>0</v>
      </c>
      <c r="Q394" s="145">
        <v>0</v>
      </c>
      <c r="R394" s="145">
        <f>Q394*H394</f>
        <v>0</v>
      </c>
      <c r="S394" s="145">
        <v>0</v>
      </c>
      <c r="T394" s="146">
        <f>S394*H394</f>
        <v>0</v>
      </c>
      <c r="AR394" s="147" t="s">
        <v>224</v>
      </c>
      <c r="AT394" s="147" t="s">
        <v>195</v>
      </c>
      <c r="AU394" s="147" t="s">
        <v>85</v>
      </c>
      <c r="AY394" s="17" t="s">
        <v>191</v>
      </c>
      <c r="BE394" s="148">
        <f>IF(N394="základní",J394,0)</f>
        <v>0</v>
      </c>
      <c r="BF394" s="148">
        <f>IF(N394="snížená",J394,0)</f>
        <v>0</v>
      </c>
      <c r="BG394" s="148">
        <f>IF(N394="zákl. přenesená",J394,0)</f>
        <v>0</v>
      </c>
      <c r="BH394" s="148">
        <f>IF(N394="sníž. přenesená",J394,0)</f>
        <v>0</v>
      </c>
      <c r="BI394" s="148">
        <f>IF(N394="nulová",J394,0)</f>
        <v>0</v>
      </c>
      <c r="BJ394" s="17" t="s">
        <v>83</v>
      </c>
      <c r="BK394" s="148">
        <f>ROUND(I394*H394,2)</f>
        <v>0</v>
      </c>
      <c r="BL394" s="17" t="s">
        <v>224</v>
      </c>
      <c r="BM394" s="147" t="s">
        <v>4005</v>
      </c>
    </row>
    <row r="395" spans="2:65" s="1" customFormat="1">
      <c r="B395" s="32"/>
      <c r="D395" s="149" t="s">
        <v>203</v>
      </c>
      <c r="F395" s="150" t="s">
        <v>3939</v>
      </c>
      <c r="I395" s="151"/>
      <c r="L395" s="32"/>
      <c r="M395" s="152"/>
      <c r="T395" s="56"/>
      <c r="AT395" s="17" t="s">
        <v>203</v>
      </c>
      <c r="AU395" s="17" t="s">
        <v>85</v>
      </c>
    </row>
    <row r="396" spans="2:65" s="1" customFormat="1" ht="26.45" customHeight="1">
      <c r="B396" s="32"/>
      <c r="C396" s="181" t="s">
        <v>1038</v>
      </c>
      <c r="D396" s="181" t="s">
        <v>388</v>
      </c>
      <c r="E396" s="182" t="s">
        <v>4006</v>
      </c>
      <c r="F396" s="183" t="s">
        <v>4007</v>
      </c>
      <c r="G396" s="184" t="s">
        <v>403</v>
      </c>
      <c r="H396" s="185">
        <v>42</v>
      </c>
      <c r="I396" s="186"/>
      <c r="J396" s="187">
        <f>ROUND(I396*H396,2)</f>
        <v>0</v>
      </c>
      <c r="K396" s="183" t="s">
        <v>1</v>
      </c>
      <c r="L396" s="188"/>
      <c r="M396" s="189" t="s">
        <v>1</v>
      </c>
      <c r="N396" s="190" t="s">
        <v>41</v>
      </c>
      <c r="P396" s="145">
        <f>O396*H396</f>
        <v>0</v>
      </c>
      <c r="Q396" s="145">
        <v>0</v>
      </c>
      <c r="R396" s="145">
        <f>Q396*H396</f>
        <v>0</v>
      </c>
      <c r="S396" s="145">
        <v>0</v>
      </c>
      <c r="T396" s="146">
        <f>S396*H396</f>
        <v>0</v>
      </c>
      <c r="AR396" s="147" t="s">
        <v>1132</v>
      </c>
      <c r="AT396" s="147" t="s">
        <v>388</v>
      </c>
      <c r="AU396" s="147" t="s">
        <v>85</v>
      </c>
      <c r="AY396" s="17" t="s">
        <v>191</v>
      </c>
      <c r="BE396" s="148">
        <f>IF(N396="základní",J396,0)</f>
        <v>0</v>
      </c>
      <c r="BF396" s="148">
        <f>IF(N396="snížená",J396,0)</f>
        <v>0</v>
      </c>
      <c r="BG396" s="148">
        <f>IF(N396="zákl. přenesená",J396,0)</f>
        <v>0</v>
      </c>
      <c r="BH396" s="148">
        <f>IF(N396="sníž. přenesená",J396,0)</f>
        <v>0</v>
      </c>
      <c r="BI396" s="148">
        <f>IF(N396="nulová",J396,0)</f>
        <v>0</v>
      </c>
      <c r="BJ396" s="17" t="s">
        <v>83</v>
      </c>
      <c r="BK396" s="148">
        <f>ROUND(I396*H396,2)</f>
        <v>0</v>
      </c>
      <c r="BL396" s="17" t="s">
        <v>1132</v>
      </c>
      <c r="BM396" s="147" t="s">
        <v>4008</v>
      </c>
    </row>
    <row r="397" spans="2:65" s="13" customFormat="1">
      <c r="B397" s="160"/>
      <c r="D397" s="154" t="s">
        <v>205</v>
      </c>
      <c r="E397" s="161" t="s">
        <v>1</v>
      </c>
      <c r="F397" s="162" t="s">
        <v>4009</v>
      </c>
      <c r="H397" s="163">
        <v>25</v>
      </c>
      <c r="I397" s="164"/>
      <c r="L397" s="160"/>
      <c r="M397" s="165"/>
      <c r="T397" s="166"/>
      <c r="AT397" s="161" t="s">
        <v>205</v>
      </c>
      <c r="AU397" s="161" t="s">
        <v>85</v>
      </c>
      <c r="AV397" s="13" t="s">
        <v>85</v>
      </c>
      <c r="AW397" s="13" t="s">
        <v>34</v>
      </c>
      <c r="AX397" s="13" t="s">
        <v>76</v>
      </c>
      <c r="AY397" s="161" t="s">
        <v>191</v>
      </c>
    </row>
    <row r="398" spans="2:65" s="13" customFormat="1">
      <c r="B398" s="160"/>
      <c r="D398" s="154" t="s">
        <v>205</v>
      </c>
      <c r="E398" s="161" t="s">
        <v>1</v>
      </c>
      <c r="F398" s="162" t="s">
        <v>4010</v>
      </c>
      <c r="H398" s="163">
        <v>17</v>
      </c>
      <c r="I398" s="164"/>
      <c r="L398" s="160"/>
      <c r="M398" s="165"/>
      <c r="T398" s="166"/>
      <c r="AT398" s="161" t="s">
        <v>205</v>
      </c>
      <c r="AU398" s="161" t="s">
        <v>85</v>
      </c>
      <c r="AV398" s="13" t="s">
        <v>85</v>
      </c>
      <c r="AW398" s="13" t="s">
        <v>34</v>
      </c>
      <c r="AX398" s="13" t="s">
        <v>76</v>
      </c>
      <c r="AY398" s="161" t="s">
        <v>191</v>
      </c>
    </row>
    <row r="399" spans="2:65" s="1" customFormat="1" ht="26.45" customHeight="1">
      <c r="B399" s="32"/>
      <c r="C399" s="136" t="s">
        <v>1044</v>
      </c>
      <c r="D399" s="136" t="s">
        <v>195</v>
      </c>
      <c r="E399" s="137" t="s">
        <v>4011</v>
      </c>
      <c r="F399" s="138" t="s">
        <v>4012</v>
      </c>
      <c r="G399" s="139" t="s">
        <v>403</v>
      </c>
      <c r="H399" s="140">
        <v>42</v>
      </c>
      <c r="I399" s="141"/>
      <c r="J399" s="142">
        <f>ROUND(I399*H399,2)</f>
        <v>0</v>
      </c>
      <c r="K399" s="138" t="s">
        <v>199</v>
      </c>
      <c r="L399" s="32"/>
      <c r="M399" s="143" t="s">
        <v>1</v>
      </c>
      <c r="N399" s="144" t="s">
        <v>41</v>
      </c>
      <c r="P399" s="145">
        <f>O399*H399</f>
        <v>0</v>
      </c>
      <c r="Q399" s="145">
        <v>0</v>
      </c>
      <c r="R399" s="145">
        <f>Q399*H399</f>
        <v>0</v>
      </c>
      <c r="S399" s="145">
        <v>0</v>
      </c>
      <c r="T399" s="146">
        <f>S399*H399</f>
        <v>0</v>
      </c>
      <c r="AR399" s="147" t="s">
        <v>224</v>
      </c>
      <c r="AT399" s="147" t="s">
        <v>195</v>
      </c>
      <c r="AU399" s="147" t="s">
        <v>85</v>
      </c>
      <c r="AY399" s="17" t="s">
        <v>191</v>
      </c>
      <c r="BE399" s="148">
        <f>IF(N399="základní",J399,0)</f>
        <v>0</v>
      </c>
      <c r="BF399" s="148">
        <f>IF(N399="snížená",J399,0)</f>
        <v>0</v>
      </c>
      <c r="BG399" s="148">
        <f>IF(N399="zákl. přenesená",J399,0)</f>
        <v>0</v>
      </c>
      <c r="BH399" s="148">
        <f>IF(N399="sníž. přenesená",J399,0)</f>
        <v>0</v>
      </c>
      <c r="BI399" s="148">
        <f>IF(N399="nulová",J399,0)</f>
        <v>0</v>
      </c>
      <c r="BJ399" s="17" t="s">
        <v>83</v>
      </c>
      <c r="BK399" s="148">
        <f>ROUND(I399*H399,2)</f>
        <v>0</v>
      </c>
      <c r="BL399" s="17" t="s">
        <v>224</v>
      </c>
      <c r="BM399" s="147" t="s">
        <v>4013</v>
      </c>
    </row>
    <row r="400" spans="2:65" s="1" customFormat="1">
      <c r="B400" s="32"/>
      <c r="D400" s="149" t="s">
        <v>203</v>
      </c>
      <c r="F400" s="150" t="s">
        <v>4014</v>
      </c>
      <c r="I400" s="151"/>
      <c r="L400" s="32"/>
      <c r="M400" s="152"/>
      <c r="T400" s="56"/>
      <c r="AT400" s="17" t="s">
        <v>203</v>
      </c>
      <c r="AU400" s="17" t="s">
        <v>85</v>
      </c>
    </row>
    <row r="401" spans="2:65" s="1" customFormat="1" ht="16.5" customHeight="1">
      <c r="B401" s="32"/>
      <c r="C401" s="181" t="s">
        <v>1050</v>
      </c>
      <c r="D401" s="181" t="s">
        <v>388</v>
      </c>
      <c r="E401" s="182" t="s">
        <v>4015</v>
      </c>
      <c r="F401" s="183" t="s">
        <v>4016</v>
      </c>
      <c r="G401" s="184" t="s">
        <v>403</v>
      </c>
      <c r="H401" s="185">
        <v>77</v>
      </c>
      <c r="I401" s="186"/>
      <c r="J401" s="187">
        <f>ROUND(I401*H401,2)</f>
        <v>0</v>
      </c>
      <c r="K401" s="183" t="s">
        <v>1</v>
      </c>
      <c r="L401" s="188"/>
      <c r="M401" s="189" t="s">
        <v>1</v>
      </c>
      <c r="N401" s="190" t="s">
        <v>41</v>
      </c>
      <c r="P401" s="145">
        <f>O401*H401</f>
        <v>0</v>
      </c>
      <c r="Q401" s="145">
        <v>0</v>
      </c>
      <c r="R401" s="145">
        <f>Q401*H401</f>
        <v>0</v>
      </c>
      <c r="S401" s="145">
        <v>0</v>
      </c>
      <c r="T401" s="146">
        <f>S401*H401</f>
        <v>0</v>
      </c>
      <c r="AR401" s="147" t="s">
        <v>1132</v>
      </c>
      <c r="AT401" s="147" t="s">
        <v>388</v>
      </c>
      <c r="AU401" s="147" t="s">
        <v>85</v>
      </c>
      <c r="AY401" s="17" t="s">
        <v>191</v>
      </c>
      <c r="BE401" s="148">
        <f>IF(N401="základní",J401,0)</f>
        <v>0</v>
      </c>
      <c r="BF401" s="148">
        <f>IF(N401="snížená",J401,0)</f>
        <v>0</v>
      </c>
      <c r="BG401" s="148">
        <f>IF(N401="zákl. přenesená",J401,0)</f>
        <v>0</v>
      </c>
      <c r="BH401" s="148">
        <f>IF(N401="sníž. přenesená",J401,0)</f>
        <v>0</v>
      </c>
      <c r="BI401" s="148">
        <f>IF(N401="nulová",J401,0)</f>
        <v>0</v>
      </c>
      <c r="BJ401" s="17" t="s">
        <v>83</v>
      </c>
      <c r="BK401" s="148">
        <f>ROUND(I401*H401,2)</f>
        <v>0</v>
      </c>
      <c r="BL401" s="17" t="s">
        <v>1132</v>
      </c>
      <c r="BM401" s="147" t="s">
        <v>4017</v>
      </c>
    </row>
    <row r="402" spans="2:65" s="13" customFormat="1">
      <c r="B402" s="160"/>
      <c r="D402" s="154" t="s">
        <v>205</v>
      </c>
      <c r="E402" s="161" t="s">
        <v>1</v>
      </c>
      <c r="F402" s="162" t="s">
        <v>4018</v>
      </c>
      <c r="H402" s="163">
        <v>55</v>
      </c>
      <c r="I402" s="164"/>
      <c r="L402" s="160"/>
      <c r="M402" s="165"/>
      <c r="T402" s="166"/>
      <c r="AT402" s="161" t="s">
        <v>205</v>
      </c>
      <c r="AU402" s="161" t="s">
        <v>85</v>
      </c>
      <c r="AV402" s="13" t="s">
        <v>85</v>
      </c>
      <c r="AW402" s="13" t="s">
        <v>34</v>
      </c>
      <c r="AX402" s="13" t="s">
        <v>76</v>
      </c>
      <c r="AY402" s="161" t="s">
        <v>191</v>
      </c>
    </row>
    <row r="403" spans="2:65" s="13" customFormat="1">
      <c r="B403" s="160"/>
      <c r="D403" s="154" t="s">
        <v>205</v>
      </c>
      <c r="E403" s="161" t="s">
        <v>1</v>
      </c>
      <c r="F403" s="162" t="s">
        <v>4019</v>
      </c>
      <c r="H403" s="163">
        <v>22</v>
      </c>
      <c r="I403" s="164"/>
      <c r="L403" s="160"/>
      <c r="M403" s="165"/>
      <c r="T403" s="166"/>
      <c r="AT403" s="161" t="s">
        <v>205</v>
      </c>
      <c r="AU403" s="161" t="s">
        <v>85</v>
      </c>
      <c r="AV403" s="13" t="s">
        <v>85</v>
      </c>
      <c r="AW403" s="13" t="s">
        <v>34</v>
      </c>
      <c r="AX403" s="13" t="s">
        <v>76</v>
      </c>
      <c r="AY403" s="161" t="s">
        <v>191</v>
      </c>
    </row>
    <row r="404" spans="2:65" s="1" customFormat="1" ht="26.45" customHeight="1">
      <c r="B404" s="32"/>
      <c r="C404" s="136" t="s">
        <v>1056</v>
      </c>
      <c r="D404" s="136" t="s">
        <v>195</v>
      </c>
      <c r="E404" s="137" t="s">
        <v>4020</v>
      </c>
      <c r="F404" s="138" t="s">
        <v>4021</v>
      </c>
      <c r="G404" s="139" t="s">
        <v>403</v>
      </c>
      <c r="H404" s="140">
        <v>77</v>
      </c>
      <c r="I404" s="141"/>
      <c r="J404" s="142">
        <f>ROUND(I404*H404,2)</f>
        <v>0</v>
      </c>
      <c r="K404" s="138" t="s">
        <v>199</v>
      </c>
      <c r="L404" s="32"/>
      <c r="M404" s="143" t="s">
        <v>1</v>
      </c>
      <c r="N404" s="144" t="s">
        <v>41</v>
      </c>
      <c r="P404" s="145">
        <f>O404*H404</f>
        <v>0</v>
      </c>
      <c r="Q404" s="145">
        <v>0</v>
      </c>
      <c r="R404" s="145">
        <f>Q404*H404</f>
        <v>0</v>
      </c>
      <c r="S404" s="145">
        <v>0</v>
      </c>
      <c r="T404" s="146">
        <f>S404*H404</f>
        <v>0</v>
      </c>
      <c r="AR404" s="147" t="s">
        <v>224</v>
      </c>
      <c r="AT404" s="147" t="s">
        <v>195</v>
      </c>
      <c r="AU404" s="147" t="s">
        <v>85</v>
      </c>
      <c r="AY404" s="17" t="s">
        <v>191</v>
      </c>
      <c r="BE404" s="148">
        <f>IF(N404="základní",J404,0)</f>
        <v>0</v>
      </c>
      <c r="BF404" s="148">
        <f>IF(N404="snížená",J404,0)</f>
        <v>0</v>
      </c>
      <c r="BG404" s="148">
        <f>IF(N404="zákl. přenesená",J404,0)</f>
        <v>0</v>
      </c>
      <c r="BH404" s="148">
        <f>IF(N404="sníž. přenesená",J404,0)</f>
        <v>0</v>
      </c>
      <c r="BI404" s="148">
        <f>IF(N404="nulová",J404,0)</f>
        <v>0</v>
      </c>
      <c r="BJ404" s="17" t="s">
        <v>83</v>
      </c>
      <c r="BK404" s="148">
        <f>ROUND(I404*H404,2)</f>
        <v>0</v>
      </c>
      <c r="BL404" s="17" t="s">
        <v>224</v>
      </c>
      <c r="BM404" s="147" t="s">
        <v>4022</v>
      </c>
    </row>
    <row r="405" spans="2:65" s="1" customFormat="1">
      <c r="B405" s="32"/>
      <c r="D405" s="149" t="s">
        <v>203</v>
      </c>
      <c r="F405" s="150" t="s">
        <v>4023</v>
      </c>
      <c r="I405" s="151"/>
      <c r="L405" s="32"/>
      <c r="M405" s="152"/>
      <c r="T405" s="56"/>
      <c r="AT405" s="17" t="s">
        <v>203</v>
      </c>
      <c r="AU405" s="17" t="s">
        <v>85</v>
      </c>
    </row>
    <row r="406" spans="2:65" s="1" customFormat="1" ht="16.5" customHeight="1">
      <c r="B406" s="32"/>
      <c r="C406" s="181" t="s">
        <v>1062</v>
      </c>
      <c r="D406" s="181" t="s">
        <v>388</v>
      </c>
      <c r="E406" s="182" t="s">
        <v>4024</v>
      </c>
      <c r="F406" s="183" t="s">
        <v>4025</v>
      </c>
      <c r="G406" s="184" t="s">
        <v>403</v>
      </c>
      <c r="H406" s="185">
        <v>60</v>
      </c>
      <c r="I406" s="186"/>
      <c r="J406" s="187">
        <f>ROUND(I406*H406,2)</f>
        <v>0</v>
      </c>
      <c r="K406" s="183" t="s">
        <v>1</v>
      </c>
      <c r="L406" s="188"/>
      <c r="M406" s="189" t="s">
        <v>1</v>
      </c>
      <c r="N406" s="190" t="s">
        <v>41</v>
      </c>
      <c r="P406" s="145">
        <f>O406*H406</f>
        <v>0</v>
      </c>
      <c r="Q406" s="145">
        <v>0</v>
      </c>
      <c r="R406" s="145">
        <f>Q406*H406</f>
        <v>0</v>
      </c>
      <c r="S406" s="145">
        <v>0</v>
      </c>
      <c r="T406" s="146">
        <f>S406*H406</f>
        <v>0</v>
      </c>
      <c r="AR406" s="147" t="s">
        <v>1132</v>
      </c>
      <c r="AT406" s="147" t="s">
        <v>388</v>
      </c>
      <c r="AU406" s="147" t="s">
        <v>85</v>
      </c>
      <c r="AY406" s="17" t="s">
        <v>191</v>
      </c>
      <c r="BE406" s="148">
        <f>IF(N406="základní",J406,0)</f>
        <v>0</v>
      </c>
      <c r="BF406" s="148">
        <f>IF(N406="snížená",J406,0)</f>
        <v>0</v>
      </c>
      <c r="BG406" s="148">
        <f>IF(N406="zákl. přenesená",J406,0)</f>
        <v>0</v>
      </c>
      <c r="BH406" s="148">
        <f>IF(N406="sníž. přenesená",J406,0)</f>
        <v>0</v>
      </c>
      <c r="BI406" s="148">
        <f>IF(N406="nulová",J406,0)</f>
        <v>0</v>
      </c>
      <c r="BJ406" s="17" t="s">
        <v>83</v>
      </c>
      <c r="BK406" s="148">
        <f>ROUND(I406*H406,2)</f>
        <v>0</v>
      </c>
      <c r="BL406" s="17" t="s">
        <v>1132</v>
      </c>
      <c r="BM406" s="147" t="s">
        <v>4026</v>
      </c>
    </row>
    <row r="407" spans="2:65" s="13" customFormat="1">
      <c r="B407" s="160"/>
      <c r="D407" s="154" t="s">
        <v>205</v>
      </c>
      <c r="E407" s="161" t="s">
        <v>1</v>
      </c>
      <c r="F407" s="162" t="s">
        <v>4027</v>
      </c>
      <c r="H407" s="163">
        <v>60</v>
      </c>
      <c r="I407" s="164"/>
      <c r="L407" s="160"/>
      <c r="M407" s="165"/>
      <c r="T407" s="166"/>
      <c r="AT407" s="161" t="s">
        <v>205</v>
      </c>
      <c r="AU407" s="161" t="s">
        <v>85</v>
      </c>
      <c r="AV407" s="13" t="s">
        <v>85</v>
      </c>
      <c r="AW407" s="13" t="s">
        <v>34</v>
      </c>
      <c r="AX407" s="13" t="s">
        <v>76</v>
      </c>
      <c r="AY407" s="161" t="s">
        <v>191</v>
      </c>
    </row>
    <row r="408" spans="2:65" s="1" customFormat="1" ht="26.45" customHeight="1">
      <c r="B408" s="32"/>
      <c r="C408" s="136" t="s">
        <v>1068</v>
      </c>
      <c r="D408" s="136" t="s">
        <v>195</v>
      </c>
      <c r="E408" s="137" t="s">
        <v>4028</v>
      </c>
      <c r="F408" s="138" t="s">
        <v>4029</v>
      </c>
      <c r="G408" s="139" t="s">
        <v>403</v>
      </c>
      <c r="H408" s="140">
        <v>60</v>
      </c>
      <c r="I408" s="141"/>
      <c r="J408" s="142">
        <f>ROUND(I408*H408,2)</f>
        <v>0</v>
      </c>
      <c r="K408" s="138" t="s">
        <v>199</v>
      </c>
      <c r="L408" s="32"/>
      <c r="M408" s="143" t="s">
        <v>1</v>
      </c>
      <c r="N408" s="144" t="s">
        <v>41</v>
      </c>
      <c r="P408" s="145">
        <f>O408*H408</f>
        <v>0</v>
      </c>
      <c r="Q408" s="145">
        <v>0</v>
      </c>
      <c r="R408" s="145">
        <f>Q408*H408</f>
        <v>0</v>
      </c>
      <c r="S408" s="145">
        <v>0</v>
      </c>
      <c r="T408" s="146">
        <f>S408*H408</f>
        <v>0</v>
      </c>
      <c r="AR408" s="147" t="s">
        <v>224</v>
      </c>
      <c r="AT408" s="147" t="s">
        <v>195</v>
      </c>
      <c r="AU408" s="147" t="s">
        <v>85</v>
      </c>
      <c r="AY408" s="17" t="s">
        <v>191</v>
      </c>
      <c r="BE408" s="148">
        <f>IF(N408="základní",J408,0)</f>
        <v>0</v>
      </c>
      <c r="BF408" s="148">
        <f>IF(N408="snížená",J408,0)</f>
        <v>0</v>
      </c>
      <c r="BG408" s="148">
        <f>IF(N408="zákl. přenesená",J408,0)</f>
        <v>0</v>
      </c>
      <c r="BH408" s="148">
        <f>IF(N408="sníž. přenesená",J408,0)</f>
        <v>0</v>
      </c>
      <c r="BI408" s="148">
        <f>IF(N408="nulová",J408,0)</f>
        <v>0</v>
      </c>
      <c r="BJ408" s="17" t="s">
        <v>83</v>
      </c>
      <c r="BK408" s="148">
        <f>ROUND(I408*H408,2)</f>
        <v>0</v>
      </c>
      <c r="BL408" s="17" t="s">
        <v>224</v>
      </c>
      <c r="BM408" s="147" t="s">
        <v>4030</v>
      </c>
    </row>
    <row r="409" spans="2:65" s="1" customFormat="1">
      <c r="B409" s="32"/>
      <c r="D409" s="149" t="s">
        <v>203</v>
      </c>
      <c r="F409" s="150" t="s">
        <v>4031</v>
      </c>
      <c r="I409" s="151"/>
      <c r="L409" s="32"/>
      <c r="M409" s="152"/>
      <c r="T409" s="56"/>
      <c r="AT409" s="17" t="s">
        <v>203</v>
      </c>
      <c r="AU409" s="17" t="s">
        <v>85</v>
      </c>
    </row>
    <row r="410" spans="2:65" s="1" customFormat="1" ht="26.45" customHeight="1">
      <c r="B410" s="32"/>
      <c r="C410" s="181" t="s">
        <v>1074</v>
      </c>
      <c r="D410" s="181" t="s">
        <v>388</v>
      </c>
      <c r="E410" s="182" t="s">
        <v>4032</v>
      </c>
      <c r="F410" s="183" t="s">
        <v>4033</v>
      </c>
      <c r="G410" s="184" t="s">
        <v>1608</v>
      </c>
      <c r="H410" s="185">
        <v>160</v>
      </c>
      <c r="I410" s="186"/>
      <c r="J410" s="187">
        <f>ROUND(I410*H410,2)</f>
        <v>0</v>
      </c>
      <c r="K410" s="183" t="s">
        <v>1</v>
      </c>
      <c r="L410" s="188"/>
      <c r="M410" s="189" t="s">
        <v>1</v>
      </c>
      <c r="N410" s="190" t="s">
        <v>41</v>
      </c>
      <c r="P410" s="145">
        <f>O410*H410</f>
        <v>0</v>
      </c>
      <c r="Q410" s="145">
        <v>0</v>
      </c>
      <c r="R410" s="145">
        <f>Q410*H410</f>
        <v>0</v>
      </c>
      <c r="S410" s="145">
        <v>0</v>
      </c>
      <c r="T410" s="146">
        <f>S410*H410</f>
        <v>0</v>
      </c>
      <c r="AR410" s="147" t="s">
        <v>1132</v>
      </c>
      <c r="AT410" s="147" t="s">
        <v>388</v>
      </c>
      <c r="AU410" s="147" t="s">
        <v>85</v>
      </c>
      <c r="AY410" s="17" t="s">
        <v>191</v>
      </c>
      <c r="BE410" s="148">
        <f>IF(N410="základní",J410,0)</f>
        <v>0</v>
      </c>
      <c r="BF410" s="148">
        <f>IF(N410="snížená",J410,0)</f>
        <v>0</v>
      </c>
      <c r="BG410" s="148">
        <f>IF(N410="zákl. přenesená",J410,0)</f>
        <v>0</v>
      </c>
      <c r="BH410" s="148">
        <f>IF(N410="sníž. přenesená",J410,0)</f>
        <v>0</v>
      </c>
      <c r="BI410" s="148">
        <f>IF(N410="nulová",J410,0)</f>
        <v>0</v>
      </c>
      <c r="BJ410" s="17" t="s">
        <v>83</v>
      </c>
      <c r="BK410" s="148">
        <f>ROUND(I410*H410,2)</f>
        <v>0</v>
      </c>
      <c r="BL410" s="17" t="s">
        <v>1132</v>
      </c>
      <c r="BM410" s="147" t="s">
        <v>4034</v>
      </c>
    </row>
    <row r="411" spans="2:65" s="13" customFormat="1">
      <c r="B411" s="160"/>
      <c r="D411" s="154" t="s">
        <v>205</v>
      </c>
      <c r="E411" s="161" t="s">
        <v>1</v>
      </c>
      <c r="F411" s="162" t="s">
        <v>4035</v>
      </c>
      <c r="H411" s="163">
        <v>160</v>
      </c>
      <c r="I411" s="164"/>
      <c r="L411" s="160"/>
      <c r="M411" s="165"/>
      <c r="T411" s="166"/>
      <c r="AT411" s="161" t="s">
        <v>205</v>
      </c>
      <c r="AU411" s="161" t="s">
        <v>85</v>
      </c>
      <c r="AV411" s="13" t="s">
        <v>85</v>
      </c>
      <c r="AW411" s="13" t="s">
        <v>34</v>
      </c>
      <c r="AX411" s="13" t="s">
        <v>76</v>
      </c>
      <c r="AY411" s="161" t="s">
        <v>191</v>
      </c>
    </row>
    <row r="412" spans="2:65" s="11" customFormat="1" ht="22.9" customHeight="1">
      <c r="B412" s="124"/>
      <c r="D412" s="125" t="s">
        <v>75</v>
      </c>
      <c r="E412" s="134" t="s">
        <v>4036</v>
      </c>
      <c r="F412" s="134" t="s">
        <v>4037</v>
      </c>
      <c r="I412" s="127"/>
      <c r="J412" s="135">
        <f>BK412</f>
        <v>0</v>
      </c>
      <c r="L412" s="124"/>
      <c r="M412" s="129"/>
      <c r="P412" s="130">
        <f>SUM(P413:P445)</f>
        <v>0</v>
      </c>
      <c r="R412" s="130">
        <f>SUM(R413:R445)</f>
        <v>0</v>
      </c>
      <c r="T412" s="131">
        <f>SUM(T413:T445)</f>
        <v>0</v>
      </c>
      <c r="AR412" s="125" t="s">
        <v>85</v>
      </c>
      <c r="AT412" s="132" t="s">
        <v>75</v>
      </c>
      <c r="AU412" s="132" t="s">
        <v>83</v>
      </c>
      <c r="AY412" s="125" t="s">
        <v>191</v>
      </c>
      <c r="BK412" s="133">
        <f>SUM(BK413:BK445)</f>
        <v>0</v>
      </c>
    </row>
    <row r="413" spans="2:65" s="1" customFormat="1" ht="24" customHeight="1">
      <c r="B413" s="32"/>
      <c r="C413" s="181" t="s">
        <v>1079</v>
      </c>
      <c r="D413" s="181" t="s">
        <v>388</v>
      </c>
      <c r="E413" s="182" t="s">
        <v>4038</v>
      </c>
      <c r="F413" s="183" t="s">
        <v>4039</v>
      </c>
      <c r="G413" s="184" t="s">
        <v>1608</v>
      </c>
      <c r="H413" s="185">
        <v>4</v>
      </c>
      <c r="I413" s="186"/>
      <c r="J413" s="187">
        <f>ROUND(I413*H413,2)</f>
        <v>0</v>
      </c>
      <c r="K413" s="183" t="s">
        <v>1</v>
      </c>
      <c r="L413" s="188"/>
      <c r="M413" s="189" t="s">
        <v>1</v>
      </c>
      <c r="N413" s="190" t="s">
        <v>41</v>
      </c>
      <c r="P413" s="145">
        <f>O413*H413</f>
        <v>0</v>
      </c>
      <c r="Q413" s="145">
        <v>0</v>
      </c>
      <c r="R413" s="145">
        <f>Q413*H413</f>
        <v>0</v>
      </c>
      <c r="S413" s="145">
        <v>0</v>
      </c>
      <c r="T413" s="146">
        <f>S413*H413</f>
        <v>0</v>
      </c>
      <c r="AR413" s="147" t="s">
        <v>1132</v>
      </c>
      <c r="AT413" s="147" t="s">
        <v>388</v>
      </c>
      <c r="AU413" s="147" t="s">
        <v>85</v>
      </c>
      <c r="AY413" s="17" t="s">
        <v>191</v>
      </c>
      <c r="BE413" s="148">
        <f>IF(N413="základní",J413,0)</f>
        <v>0</v>
      </c>
      <c r="BF413" s="148">
        <f>IF(N413="snížená",J413,0)</f>
        <v>0</v>
      </c>
      <c r="BG413" s="148">
        <f>IF(N413="zákl. přenesená",J413,0)</f>
        <v>0</v>
      </c>
      <c r="BH413" s="148">
        <f>IF(N413="sníž. přenesená",J413,0)</f>
        <v>0</v>
      </c>
      <c r="BI413" s="148">
        <f>IF(N413="nulová",J413,0)</f>
        <v>0</v>
      </c>
      <c r="BJ413" s="17" t="s">
        <v>83</v>
      </c>
      <c r="BK413" s="148">
        <f>ROUND(I413*H413,2)</f>
        <v>0</v>
      </c>
      <c r="BL413" s="17" t="s">
        <v>1132</v>
      </c>
      <c r="BM413" s="147" t="s">
        <v>4040</v>
      </c>
    </row>
    <row r="414" spans="2:65" s="13" customFormat="1">
      <c r="B414" s="160"/>
      <c r="D414" s="154" t="s">
        <v>205</v>
      </c>
      <c r="E414" s="161" t="s">
        <v>1</v>
      </c>
      <c r="F414" s="162" t="s">
        <v>4041</v>
      </c>
      <c r="H414" s="163">
        <v>3</v>
      </c>
      <c r="I414" s="164"/>
      <c r="L414" s="160"/>
      <c r="M414" s="165"/>
      <c r="T414" s="166"/>
      <c r="AT414" s="161" t="s">
        <v>205</v>
      </c>
      <c r="AU414" s="161" t="s">
        <v>85</v>
      </c>
      <c r="AV414" s="13" t="s">
        <v>85</v>
      </c>
      <c r="AW414" s="13" t="s">
        <v>34</v>
      </c>
      <c r="AX414" s="13" t="s">
        <v>76</v>
      </c>
      <c r="AY414" s="161" t="s">
        <v>191</v>
      </c>
    </row>
    <row r="415" spans="2:65" s="13" customFormat="1">
      <c r="B415" s="160"/>
      <c r="D415" s="154" t="s">
        <v>205</v>
      </c>
      <c r="E415" s="161" t="s">
        <v>1</v>
      </c>
      <c r="F415" s="162" t="s">
        <v>4042</v>
      </c>
      <c r="H415" s="163">
        <v>1</v>
      </c>
      <c r="I415" s="164"/>
      <c r="L415" s="160"/>
      <c r="M415" s="165"/>
      <c r="T415" s="166"/>
      <c r="AT415" s="161" t="s">
        <v>205</v>
      </c>
      <c r="AU415" s="161" t="s">
        <v>85</v>
      </c>
      <c r="AV415" s="13" t="s">
        <v>85</v>
      </c>
      <c r="AW415" s="13" t="s">
        <v>34</v>
      </c>
      <c r="AX415" s="13" t="s">
        <v>76</v>
      </c>
      <c r="AY415" s="161" t="s">
        <v>191</v>
      </c>
    </row>
    <row r="416" spans="2:65" s="1" customFormat="1" ht="26.45" customHeight="1">
      <c r="B416" s="32"/>
      <c r="C416" s="136" t="s">
        <v>1085</v>
      </c>
      <c r="D416" s="136" t="s">
        <v>195</v>
      </c>
      <c r="E416" s="137" t="s">
        <v>4043</v>
      </c>
      <c r="F416" s="138" t="s">
        <v>4044</v>
      </c>
      <c r="G416" s="139" t="s">
        <v>378</v>
      </c>
      <c r="H416" s="140">
        <v>4</v>
      </c>
      <c r="I416" s="141"/>
      <c r="J416" s="142">
        <f>ROUND(I416*H416,2)</f>
        <v>0</v>
      </c>
      <c r="K416" s="138" t="s">
        <v>4045</v>
      </c>
      <c r="L416" s="32"/>
      <c r="M416" s="143" t="s">
        <v>1</v>
      </c>
      <c r="N416" s="144" t="s">
        <v>41</v>
      </c>
      <c r="P416" s="145">
        <f>O416*H416</f>
        <v>0</v>
      </c>
      <c r="Q416" s="145">
        <v>0</v>
      </c>
      <c r="R416" s="145">
        <f>Q416*H416</f>
        <v>0</v>
      </c>
      <c r="S416" s="145">
        <v>0</v>
      </c>
      <c r="T416" s="146">
        <f>S416*H416</f>
        <v>0</v>
      </c>
      <c r="AR416" s="147" t="s">
        <v>655</v>
      </c>
      <c r="AT416" s="147" t="s">
        <v>195</v>
      </c>
      <c r="AU416" s="147" t="s">
        <v>85</v>
      </c>
      <c r="AY416" s="17" t="s">
        <v>191</v>
      </c>
      <c r="BE416" s="148">
        <f>IF(N416="základní",J416,0)</f>
        <v>0</v>
      </c>
      <c r="BF416" s="148">
        <f>IF(N416="snížená",J416,0)</f>
        <v>0</v>
      </c>
      <c r="BG416" s="148">
        <f>IF(N416="zákl. přenesená",J416,0)</f>
        <v>0</v>
      </c>
      <c r="BH416" s="148">
        <f>IF(N416="sníž. přenesená",J416,0)</f>
        <v>0</v>
      </c>
      <c r="BI416" s="148">
        <f>IF(N416="nulová",J416,0)</f>
        <v>0</v>
      </c>
      <c r="BJ416" s="17" t="s">
        <v>83</v>
      </c>
      <c r="BK416" s="148">
        <f>ROUND(I416*H416,2)</f>
        <v>0</v>
      </c>
      <c r="BL416" s="17" t="s">
        <v>655</v>
      </c>
      <c r="BM416" s="147" t="s">
        <v>4046</v>
      </c>
    </row>
    <row r="417" spans="2:65" s="1" customFormat="1" ht="16.5" customHeight="1">
      <c r="B417" s="32"/>
      <c r="C417" s="181" t="s">
        <v>1091</v>
      </c>
      <c r="D417" s="181" t="s">
        <v>388</v>
      </c>
      <c r="E417" s="182" t="s">
        <v>4047</v>
      </c>
      <c r="F417" s="183" t="s">
        <v>4048</v>
      </c>
      <c r="G417" s="184" t="s">
        <v>403</v>
      </c>
      <c r="H417" s="185">
        <v>200</v>
      </c>
      <c r="I417" s="186"/>
      <c r="J417" s="187">
        <f>ROUND(I417*H417,2)</f>
        <v>0</v>
      </c>
      <c r="K417" s="183" t="s">
        <v>1</v>
      </c>
      <c r="L417" s="188"/>
      <c r="M417" s="189" t="s">
        <v>1</v>
      </c>
      <c r="N417" s="190" t="s">
        <v>41</v>
      </c>
      <c r="P417" s="145">
        <f>O417*H417</f>
        <v>0</v>
      </c>
      <c r="Q417" s="145">
        <v>0</v>
      </c>
      <c r="R417" s="145">
        <f>Q417*H417</f>
        <v>0</v>
      </c>
      <c r="S417" s="145">
        <v>0</v>
      </c>
      <c r="T417" s="146">
        <f>S417*H417</f>
        <v>0</v>
      </c>
      <c r="AR417" s="147" t="s">
        <v>1132</v>
      </c>
      <c r="AT417" s="147" t="s">
        <v>388</v>
      </c>
      <c r="AU417" s="147" t="s">
        <v>85</v>
      </c>
      <c r="AY417" s="17" t="s">
        <v>191</v>
      </c>
      <c r="BE417" s="148">
        <f>IF(N417="základní",J417,0)</f>
        <v>0</v>
      </c>
      <c r="BF417" s="148">
        <f>IF(N417="snížená",J417,0)</f>
        <v>0</v>
      </c>
      <c r="BG417" s="148">
        <f>IF(N417="zákl. přenesená",J417,0)</f>
        <v>0</v>
      </c>
      <c r="BH417" s="148">
        <f>IF(N417="sníž. přenesená",J417,0)</f>
        <v>0</v>
      </c>
      <c r="BI417" s="148">
        <f>IF(N417="nulová",J417,0)</f>
        <v>0</v>
      </c>
      <c r="BJ417" s="17" t="s">
        <v>83</v>
      </c>
      <c r="BK417" s="148">
        <f>ROUND(I417*H417,2)</f>
        <v>0</v>
      </c>
      <c r="BL417" s="17" t="s">
        <v>1132</v>
      </c>
      <c r="BM417" s="147" t="s">
        <v>4049</v>
      </c>
    </row>
    <row r="418" spans="2:65" s="13" customFormat="1">
      <c r="B418" s="160"/>
      <c r="D418" s="154" t="s">
        <v>205</v>
      </c>
      <c r="E418" s="161" t="s">
        <v>1</v>
      </c>
      <c r="F418" s="162" t="s">
        <v>4050</v>
      </c>
      <c r="H418" s="163">
        <v>200</v>
      </c>
      <c r="I418" s="164"/>
      <c r="L418" s="160"/>
      <c r="M418" s="165"/>
      <c r="T418" s="166"/>
      <c r="AT418" s="161" t="s">
        <v>205</v>
      </c>
      <c r="AU418" s="161" t="s">
        <v>85</v>
      </c>
      <c r="AV418" s="13" t="s">
        <v>85</v>
      </c>
      <c r="AW418" s="13" t="s">
        <v>34</v>
      </c>
      <c r="AX418" s="13" t="s">
        <v>76</v>
      </c>
      <c r="AY418" s="161" t="s">
        <v>191</v>
      </c>
    </row>
    <row r="419" spans="2:65" s="1" customFormat="1" ht="26.45" customHeight="1">
      <c r="B419" s="32"/>
      <c r="C419" s="136" t="s">
        <v>1096</v>
      </c>
      <c r="D419" s="136" t="s">
        <v>195</v>
      </c>
      <c r="E419" s="137" t="s">
        <v>4051</v>
      </c>
      <c r="F419" s="138" t="s">
        <v>4052</v>
      </c>
      <c r="G419" s="139" t="s">
        <v>403</v>
      </c>
      <c r="H419" s="140">
        <v>200</v>
      </c>
      <c r="I419" s="141"/>
      <c r="J419" s="142">
        <f>ROUND(I419*H419,2)</f>
        <v>0</v>
      </c>
      <c r="K419" s="138" t="s">
        <v>199</v>
      </c>
      <c r="L419" s="32"/>
      <c r="M419" s="143" t="s">
        <v>1</v>
      </c>
      <c r="N419" s="144" t="s">
        <v>41</v>
      </c>
      <c r="P419" s="145">
        <f>O419*H419</f>
        <v>0</v>
      </c>
      <c r="Q419" s="145">
        <v>0</v>
      </c>
      <c r="R419" s="145">
        <f>Q419*H419</f>
        <v>0</v>
      </c>
      <c r="S419" s="145">
        <v>0</v>
      </c>
      <c r="T419" s="146">
        <f>S419*H419</f>
        <v>0</v>
      </c>
      <c r="AR419" s="147" t="s">
        <v>224</v>
      </c>
      <c r="AT419" s="147" t="s">
        <v>195</v>
      </c>
      <c r="AU419" s="147" t="s">
        <v>85</v>
      </c>
      <c r="AY419" s="17" t="s">
        <v>191</v>
      </c>
      <c r="BE419" s="148">
        <f>IF(N419="základní",J419,0)</f>
        <v>0</v>
      </c>
      <c r="BF419" s="148">
        <f>IF(N419="snížená",J419,0)</f>
        <v>0</v>
      </c>
      <c r="BG419" s="148">
        <f>IF(N419="zákl. přenesená",J419,0)</f>
        <v>0</v>
      </c>
      <c r="BH419" s="148">
        <f>IF(N419="sníž. přenesená",J419,0)</f>
        <v>0</v>
      </c>
      <c r="BI419" s="148">
        <f>IF(N419="nulová",J419,0)</f>
        <v>0</v>
      </c>
      <c r="BJ419" s="17" t="s">
        <v>83</v>
      </c>
      <c r="BK419" s="148">
        <f>ROUND(I419*H419,2)</f>
        <v>0</v>
      </c>
      <c r="BL419" s="17" t="s">
        <v>224</v>
      </c>
      <c r="BM419" s="147" t="s">
        <v>4053</v>
      </c>
    </row>
    <row r="420" spans="2:65" s="1" customFormat="1">
      <c r="B420" s="32"/>
      <c r="D420" s="149" t="s">
        <v>203</v>
      </c>
      <c r="F420" s="150" t="s">
        <v>4054</v>
      </c>
      <c r="I420" s="151"/>
      <c r="L420" s="32"/>
      <c r="M420" s="152"/>
      <c r="T420" s="56"/>
      <c r="AT420" s="17" t="s">
        <v>203</v>
      </c>
      <c r="AU420" s="17" t="s">
        <v>85</v>
      </c>
    </row>
    <row r="421" spans="2:65" s="1" customFormat="1" ht="16.5" customHeight="1">
      <c r="B421" s="32"/>
      <c r="C421" s="181" t="s">
        <v>1102</v>
      </c>
      <c r="D421" s="181" t="s">
        <v>388</v>
      </c>
      <c r="E421" s="182" t="s">
        <v>4055</v>
      </c>
      <c r="F421" s="183" t="s">
        <v>4056</v>
      </c>
      <c r="G421" s="184" t="s">
        <v>403</v>
      </c>
      <c r="H421" s="185">
        <v>105</v>
      </c>
      <c r="I421" s="186"/>
      <c r="J421" s="187">
        <f>ROUND(I421*H421,2)</f>
        <v>0</v>
      </c>
      <c r="K421" s="183" t="s">
        <v>1</v>
      </c>
      <c r="L421" s="188"/>
      <c r="M421" s="189" t="s">
        <v>1</v>
      </c>
      <c r="N421" s="190" t="s">
        <v>41</v>
      </c>
      <c r="P421" s="145">
        <f>O421*H421</f>
        <v>0</v>
      </c>
      <c r="Q421" s="145">
        <v>0</v>
      </c>
      <c r="R421" s="145">
        <f>Q421*H421</f>
        <v>0</v>
      </c>
      <c r="S421" s="145">
        <v>0</v>
      </c>
      <c r="T421" s="146">
        <f>S421*H421</f>
        <v>0</v>
      </c>
      <c r="AR421" s="147" t="s">
        <v>1132</v>
      </c>
      <c r="AT421" s="147" t="s">
        <v>388</v>
      </c>
      <c r="AU421" s="147" t="s">
        <v>85</v>
      </c>
      <c r="AY421" s="17" t="s">
        <v>191</v>
      </c>
      <c r="BE421" s="148">
        <f>IF(N421="základní",J421,0)</f>
        <v>0</v>
      </c>
      <c r="BF421" s="148">
        <f>IF(N421="snížená",J421,0)</f>
        <v>0</v>
      </c>
      <c r="BG421" s="148">
        <f>IF(N421="zákl. přenesená",J421,0)</f>
        <v>0</v>
      </c>
      <c r="BH421" s="148">
        <f>IF(N421="sníž. přenesená",J421,0)</f>
        <v>0</v>
      </c>
      <c r="BI421" s="148">
        <f>IF(N421="nulová",J421,0)</f>
        <v>0</v>
      </c>
      <c r="BJ421" s="17" t="s">
        <v>83</v>
      </c>
      <c r="BK421" s="148">
        <f>ROUND(I421*H421,2)</f>
        <v>0</v>
      </c>
      <c r="BL421" s="17" t="s">
        <v>1132</v>
      </c>
      <c r="BM421" s="147" t="s">
        <v>4057</v>
      </c>
    </row>
    <row r="422" spans="2:65" s="13" customFormat="1">
      <c r="B422" s="160"/>
      <c r="D422" s="154" t="s">
        <v>205</v>
      </c>
      <c r="E422" s="161" t="s">
        <v>1</v>
      </c>
      <c r="F422" s="162" t="s">
        <v>4058</v>
      </c>
      <c r="H422" s="163">
        <v>65</v>
      </c>
      <c r="I422" s="164"/>
      <c r="L422" s="160"/>
      <c r="M422" s="165"/>
      <c r="T422" s="166"/>
      <c r="AT422" s="161" t="s">
        <v>205</v>
      </c>
      <c r="AU422" s="161" t="s">
        <v>85</v>
      </c>
      <c r="AV422" s="13" t="s">
        <v>85</v>
      </c>
      <c r="AW422" s="13" t="s">
        <v>34</v>
      </c>
      <c r="AX422" s="13" t="s">
        <v>76</v>
      </c>
      <c r="AY422" s="161" t="s">
        <v>191</v>
      </c>
    </row>
    <row r="423" spans="2:65" s="13" customFormat="1">
      <c r="B423" s="160"/>
      <c r="D423" s="154" t="s">
        <v>205</v>
      </c>
      <c r="E423" s="161" t="s">
        <v>1</v>
      </c>
      <c r="F423" s="162" t="s">
        <v>4059</v>
      </c>
      <c r="H423" s="163">
        <v>40</v>
      </c>
      <c r="I423" s="164"/>
      <c r="L423" s="160"/>
      <c r="M423" s="165"/>
      <c r="T423" s="166"/>
      <c r="AT423" s="161" t="s">
        <v>205</v>
      </c>
      <c r="AU423" s="161" t="s">
        <v>85</v>
      </c>
      <c r="AV423" s="13" t="s">
        <v>85</v>
      </c>
      <c r="AW423" s="13" t="s">
        <v>34</v>
      </c>
      <c r="AX423" s="13" t="s">
        <v>76</v>
      </c>
      <c r="AY423" s="161" t="s">
        <v>191</v>
      </c>
    </row>
    <row r="424" spans="2:65" s="1" customFormat="1" ht="26.45" customHeight="1">
      <c r="B424" s="32"/>
      <c r="C424" s="136" t="s">
        <v>1107</v>
      </c>
      <c r="D424" s="136" t="s">
        <v>195</v>
      </c>
      <c r="E424" s="137" t="s">
        <v>4060</v>
      </c>
      <c r="F424" s="138" t="s">
        <v>4061</v>
      </c>
      <c r="G424" s="139" t="s">
        <v>403</v>
      </c>
      <c r="H424" s="140">
        <v>105</v>
      </c>
      <c r="I424" s="141"/>
      <c r="J424" s="142">
        <f>ROUND(I424*H424,2)</f>
        <v>0</v>
      </c>
      <c r="K424" s="138" t="s">
        <v>199</v>
      </c>
      <c r="L424" s="32"/>
      <c r="M424" s="143" t="s">
        <v>1</v>
      </c>
      <c r="N424" s="144" t="s">
        <v>41</v>
      </c>
      <c r="P424" s="145">
        <f>O424*H424</f>
        <v>0</v>
      </c>
      <c r="Q424" s="145">
        <v>0</v>
      </c>
      <c r="R424" s="145">
        <f>Q424*H424</f>
        <v>0</v>
      </c>
      <c r="S424" s="145">
        <v>0</v>
      </c>
      <c r="T424" s="146">
        <f>S424*H424</f>
        <v>0</v>
      </c>
      <c r="AR424" s="147" t="s">
        <v>224</v>
      </c>
      <c r="AT424" s="147" t="s">
        <v>195</v>
      </c>
      <c r="AU424" s="147" t="s">
        <v>85</v>
      </c>
      <c r="AY424" s="17" t="s">
        <v>191</v>
      </c>
      <c r="BE424" s="148">
        <f>IF(N424="základní",J424,0)</f>
        <v>0</v>
      </c>
      <c r="BF424" s="148">
        <f>IF(N424="snížená",J424,0)</f>
        <v>0</v>
      </c>
      <c r="BG424" s="148">
        <f>IF(N424="zákl. přenesená",J424,0)</f>
        <v>0</v>
      </c>
      <c r="BH424" s="148">
        <f>IF(N424="sníž. přenesená",J424,0)</f>
        <v>0</v>
      </c>
      <c r="BI424" s="148">
        <f>IF(N424="nulová",J424,0)</f>
        <v>0</v>
      </c>
      <c r="BJ424" s="17" t="s">
        <v>83</v>
      </c>
      <c r="BK424" s="148">
        <f>ROUND(I424*H424,2)</f>
        <v>0</v>
      </c>
      <c r="BL424" s="17" t="s">
        <v>224</v>
      </c>
      <c r="BM424" s="147" t="s">
        <v>4062</v>
      </c>
    </row>
    <row r="425" spans="2:65" s="1" customFormat="1">
      <c r="B425" s="32"/>
      <c r="D425" s="149" t="s">
        <v>203</v>
      </c>
      <c r="F425" s="150" t="s">
        <v>4063</v>
      </c>
      <c r="I425" s="151"/>
      <c r="L425" s="32"/>
      <c r="M425" s="152"/>
      <c r="T425" s="56"/>
      <c r="AT425" s="17" t="s">
        <v>203</v>
      </c>
      <c r="AU425" s="17" t="s">
        <v>85</v>
      </c>
    </row>
    <row r="426" spans="2:65" s="1" customFormat="1" ht="16.5" customHeight="1">
      <c r="B426" s="32"/>
      <c r="C426" s="181" t="s">
        <v>1113</v>
      </c>
      <c r="D426" s="181" t="s">
        <v>388</v>
      </c>
      <c r="E426" s="182" t="s">
        <v>4064</v>
      </c>
      <c r="F426" s="183" t="s">
        <v>4065</v>
      </c>
      <c r="G426" s="184" t="s">
        <v>403</v>
      </c>
      <c r="H426" s="185">
        <v>65</v>
      </c>
      <c r="I426" s="186"/>
      <c r="J426" s="187">
        <f>ROUND(I426*H426,2)</f>
        <v>0</v>
      </c>
      <c r="K426" s="183" t="s">
        <v>1</v>
      </c>
      <c r="L426" s="188"/>
      <c r="M426" s="189" t="s">
        <v>1</v>
      </c>
      <c r="N426" s="190" t="s">
        <v>41</v>
      </c>
      <c r="P426" s="145">
        <f>O426*H426</f>
        <v>0</v>
      </c>
      <c r="Q426" s="145">
        <v>0</v>
      </c>
      <c r="R426" s="145">
        <f>Q426*H426</f>
        <v>0</v>
      </c>
      <c r="S426" s="145">
        <v>0</v>
      </c>
      <c r="T426" s="146">
        <f>S426*H426</f>
        <v>0</v>
      </c>
      <c r="AR426" s="147" t="s">
        <v>1132</v>
      </c>
      <c r="AT426" s="147" t="s">
        <v>388</v>
      </c>
      <c r="AU426" s="147" t="s">
        <v>85</v>
      </c>
      <c r="AY426" s="17" t="s">
        <v>191</v>
      </c>
      <c r="BE426" s="148">
        <f>IF(N426="základní",J426,0)</f>
        <v>0</v>
      </c>
      <c r="BF426" s="148">
        <f>IF(N426="snížená",J426,0)</f>
        <v>0</v>
      </c>
      <c r="BG426" s="148">
        <f>IF(N426="zákl. přenesená",J426,0)</f>
        <v>0</v>
      </c>
      <c r="BH426" s="148">
        <f>IF(N426="sníž. přenesená",J426,0)</f>
        <v>0</v>
      </c>
      <c r="BI426" s="148">
        <f>IF(N426="nulová",J426,0)</f>
        <v>0</v>
      </c>
      <c r="BJ426" s="17" t="s">
        <v>83</v>
      </c>
      <c r="BK426" s="148">
        <f>ROUND(I426*H426,2)</f>
        <v>0</v>
      </c>
      <c r="BL426" s="17" t="s">
        <v>1132</v>
      </c>
      <c r="BM426" s="147" t="s">
        <v>4066</v>
      </c>
    </row>
    <row r="427" spans="2:65" s="13" customFormat="1">
      <c r="B427" s="160"/>
      <c r="D427" s="154" t="s">
        <v>205</v>
      </c>
      <c r="E427" s="161" t="s">
        <v>1</v>
      </c>
      <c r="F427" s="162" t="s">
        <v>4067</v>
      </c>
      <c r="H427" s="163">
        <v>50</v>
      </c>
      <c r="I427" s="164"/>
      <c r="L427" s="160"/>
      <c r="M427" s="165"/>
      <c r="T427" s="166"/>
      <c r="AT427" s="161" t="s">
        <v>205</v>
      </c>
      <c r="AU427" s="161" t="s">
        <v>85</v>
      </c>
      <c r="AV427" s="13" t="s">
        <v>85</v>
      </c>
      <c r="AW427" s="13" t="s">
        <v>34</v>
      </c>
      <c r="AX427" s="13" t="s">
        <v>76</v>
      </c>
      <c r="AY427" s="161" t="s">
        <v>191</v>
      </c>
    </row>
    <row r="428" spans="2:65" s="13" customFormat="1">
      <c r="B428" s="160"/>
      <c r="D428" s="154" t="s">
        <v>205</v>
      </c>
      <c r="E428" s="161" t="s">
        <v>1</v>
      </c>
      <c r="F428" s="162" t="s">
        <v>3972</v>
      </c>
      <c r="H428" s="163">
        <v>15</v>
      </c>
      <c r="I428" s="164"/>
      <c r="L428" s="160"/>
      <c r="M428" s="165"/>
      <c r="T428" s="166"/>
      <c r="AT428" s="161" t="s">
        <v>205</v>
      </c>
      <c r="AU428" s="161" t="s">
        <v>85</v>
      </c>
      <c r="AV428" s="13" t="s">
        <v>85</v>
      </c>
      <c r="AW428" s="13" t="s">
        <v>34</v>
      </c>
      <c r="AX428" s="13" t="s">
        <v>76</v>
      </c>
      <c r="AY428" s="161" t="s">
        <v>191</v>
      </c>
    </row>
    <row r="429" spans="2:65" s="1" customFormat="1" ht="26.45" customHeight="1">
      <c r="B429" s="32"/>
      <c r="C429" s="136" t="s">
        <v>1120</v>
      </c>
      <c r="D429" s="136" t="s">
        <v>195</v>
      </c>
      <c r="E429" s="137" t="s">
        <v>4068</v>
      </c>
      <c r="F429" s="138" t="s">
        <v>4069</v>
      </c>
      <c r="G429" s="139" t="s">
        <v>403</v>
      </c>
      <c r="H429" s="140">
        <v>65</v>
      </c>
      <c r="I429" s="141"/>
      <c r="J429" s="142">
        <f>ROUND(I429*H429,2)</f>
        <v>0</v>
      </c>
      <c r="K429" s="138" t="s">
        <v>199</v>
      </c>
      <c r="L429" s="32"/>
      <c r="M429" s="143" t="s">
        <v>1</v>
      </c>
      <c r="N429" s="144" t="s">
        <v>41</v>
      </c>
      <c r="P429" s="145">
        <f>O429*H429</f>
        <v>0</v>
      </c>
      <c r="Q429" s="145">
        <v>0</v>
      </c>
      <c r="R429" s="145">
        <f>Q429*H429</f>
        <v>0</v>
      </c>
      <c r="S429" s="145">
        <v>0</v>
      </c>
      <c r="T429" s="146">
        <f>S429*H429</f>
        <v>0</v>
      </c>
      <c r="AR429" s="147" t="s">
        <v>224</v>
      </c>
      <c r="AT429" s="147" t="s">
        <v>195</v>
      </c>
      <c r="AU429" s="147" t="s">
        <v>85</v>
      </c>
      <c r="AY429" s="17" t="s">
        <v>191</v>
      </c>
      <c r="BE429" s="148">
        <f>IF(N429="základní",J429,0)</f>
        <v>0</v>
      </c>
      <c r="BF429" s="148">
        <f>IF(N429="snížená",J429,0)</f>
        <v>0</v>
      </c>
      <c r="BG429" s="148">
        <f>IF(N429="zákl. přenesená",J429,0)</f>
        <v>0</v>
      </c>
      <c r="BH429" s="148">
        <f>IF(N429="sníž. přenesená",J429,0)</f>
        <v>0</v>
      </c>
      <c r="BI429" s="148">
        <f>IF(N429="nulová",J429,0)</f>
        <v>0</v>
      </c>
      <c r="BJ429" s="17" t="s">
        <v>83</v>
      </c>
      <c r="BK429" s="148">
        <f>ROUND(I429*H429,2)</f>
        <v>0</v>
      </c>
      <c r="BL429" s="17" t="s">
        <v>224</v>
      </c>
      <c r="BM429" s="147" t="s">
        <v>4070</v>
      </c>
    </row>
    <row r="430" spans="2:65" s="1" customFormat="1">
      <c r="B430" s="32"/>
      <c r="D430" s="149" t="s">
        <v>203</v>
      </c>
      <c r="F430" s="150" t="s">
        <v>4071</v>
      </c>
      <c r="I430" s="151"/>
      <c r="L430" s="32"/>
      <c r="M430" s="152"/>
      <c r="T430" s="56"/>
      <c r="AT430" s="17" t="s">
        <v>203</v>
      </c>
      <c r="AU430" s="17" t="s">
        <v>85</v>
      </c>
    </row>
    <row r="431" spans="2:65" s="1" customFormat="1" ht="26.45" customHeight="1">
      <c r="B431" s="32"/>
      <c r="C431" s="136" t="s">
        <v>1126</v>
      </c>
      <c r="D431" s="136" t="s">
        <v>195</v>
      </c>
      <c r="E431" s="137" t="s">
        <v>4072</v>
      </c>
      <c r="F431" s="138" t="s">
        <v>4073</v>
      </c>
      <c r="G431" s="139" t="s">
        <v>403</v>
      </c>
      <c r="H431" s="140">
        <v>0</v>
      </c>
      <c r="I431" s="141"/>
      <c r="J431" s="142">
        <f>ROUND(I431*H431,2)</f>
        <v>0</v>
      </c>
      <c r="K431" s="138" t="s">
        <v>199</v>
      </c>
      <c r="L431" s="32"/>
      <c r="M431" s="143" t="s">
        <v>1</v>
      </c>
      <c r="N431" s="144" t="s">
        <v>41</v>
      </c>
      <c r="P431" s="145">
        <f>O431*H431</f>
        <v>0</v>
      </c>
      <c r="Q431" s="145">
        <v>0</v>
      </c>
      <c r="R431" s="145">
        <f>Q431*H431</f>
        <v>0</v>
      </c>
      <c r="S431" s="145">
        <v>0</v>
      </c>
      <c r="T431" s="146">
        <f>S431*H431</f>
        <v>0</v>
      </c>
      <c r="AR431" s="147" t="s">
        <v>224</v>
      </c>
      <c r="AT431" s="147" t="s">
        <v>195</v>
      </c>
      <c r="AU431" s="147" t="s">
        <v>85</v>
      </c>
      <c r="AY431" s="17" t="s">
        <v>191</v>
      </c>
      <c r="BE431" s="148">
        <f>IF(N431="základní",J431,0)</f>
        <v>0</v>
      </c>
      <c r="BF431" s="148">
        <f>IF(N431="snížená",J431,0)</f>
        <v>0</v>
      </c>
      <c r="BG431" s="148">
        <f>IF(N431="zákl. přenesená",J431,0)</f>
        <v>0</v>
      </c>
      <c r="BH431" s="148">
        <f>IF(N431="sníž. přenesená",J431,0)</f>
        <v>0</v>
      </c>
      <c r="BI431" s="148">
        <f>IF(N431="nulová",J431,0)</f>
        <v>0</v>
      </c>
      <c r="BJ431" s="17" t="s">
        <v>83</v>
      </c>
      <c r="BK431" s="148">
        <f>ROUND(I431*H431,2)</f>
        <v>0</v>
      </c>
      <c r="BL431" s="17" t="s">
        <v>224</v>
      </c>
      <c r="BM431" s="147" t="s">
        <v>4074</v>
      </c>
    </row>
    <row r="432" spans="2:65" s="1" customFormat="1">
      <c r="B432" s="32"/>
      <c r="D432" s="149" t="s">
        <v>203</v>
      </c>
      <c r="F432" s="150" t="s">
        <v>4075</v>
      </c>
      <c r="I432" s="151"/>
      <c r="L432" s="32"/>
      <c r="M432" s="152"/>
      <c r="T432" s="56"/>
      <c r="AT432" s="17" t="s">
        <v>203</v>
      </c>
      <c r="AU432" s="17" t="s">
        <v>85</v>
      </c>
    </row>
    <row r="433" spans="2:65" s="1" customFormat="1" ht="16.5" customHeight="1">
      <c r="B433" s="32"/>
      <c r="C433" s="181" t="s">
        <v>1132</v>
      </c>
      <c r="D433" s="181" t="s">
        <v>388</v>
      </c>
      <c r="E433" s="182" t="s">
        <v>4076</v>
      </c>
      <c r="F433" s="183" t="s">
        <v>4077</v>
      </c>
      <c r="G433" s="184" t="s">
        <v>1608</v>
      </c>
      <c r="H433" s="185">
        <v>20</v>
      </c>
      <c r="I433" s="186"/>
      <c r="J433" s="187">
        <f>ROUND(I433*H433,2)</f>
        <v>0</v>
      </c>
      <c r="K433" s="183" t="s">
        <v>1</v>
      </c>
      <c r="L433" s="188"/>
      <c r="M433" s="189" t="s">
        <v>1</v>
      </c>
      <c r="N433" s="190" t="s">
        <v>41</v>
      </c>
      <c r="P433" s="145">
        <f>O433*H433</f>
        <v>0</v>
      </c>
      <c r="Q433" s="145">
        <v>0</v>
      </c>
      <c r="R433" s="145">
        <f>Q433*H433</f>
        <v>0</v>
      </c>
      <c r="S433" s="145">
        <v>0</v>
      </c>
      <c r="T433" s="146">
        <f>S433*H433</f>
        <v>0</v>
      </c>
      <c r="AR433" s="147" t="s">
        <v>1132</v>
      </c>
      <c r="AT433" s="147" t="s">
        <v>388</v>
      </c>
      <c r="AU433" s="147" t="s">
        <v>85</v>
      </c>
      <c r="AY433" s="17" t="s">
        <v>191</v>
      </c>
      <c r="BE433" s="148">
        <f>IF(N433="základní",J433,0)</f>
        <v>0</v>
      </c>
      <c r="BF433" s="148">
        <f>IF(N433="snížená",J433,0)</f>
        <v>0</v>
      </c>
      <c r="BG433" s="148">
        <f>IF(N433="zákl. přenesená",J433,0)</f>
        <v>0</v>
      </c>
      <c r="BH433" s="148">
        <f>IF(N433="sníž. přenesená",J433,0)</f>
        <v>0</v>
      </c>
      <c r="BI433" s="148">
        <f>IF(N433="nulová",J433,0)</f>
        <v>0</v>
      </c>
      <c r="BJ433" s="17" t="s">
        <v>83</v>
      </c>
      <c r="BK433" s="148">
        <f>ROUND(I433*H433,2)</f>
        <v>0</v>
      </c>
      <c r="BL433" s="17" t="s">
        <v>1132</v>
      </c>
      <c r="BM433" s="147" t="s">
        <v>4078</v>
      </c>
    </row>
    <row r="434" spans="2:65" s="13" customFormat="1">
      <c r="B434" s="160"/>
      <c r="D434" s="154" t="s">
        <v>205</v>
      </c>
      <c r="E434" s="161" t="s">
        <v>1</v>
      </c>
      <c r="F434" s="162" t="s">
        <v>4079</v>
      </c>
      <c r="H434" s="163">
        <v>20</v>
      </c>
      <c r="I434" s="164"/>
      <c r="L434" s="160"/>
      <c r="M434" s="165"/>
      <c r="T434" s="166"/>
      <c r="AT434" s="161" t="s">
        <v>205</v>
      </c>
      <c r="AU434" s="161" t="s">
        <v>85</v>
      </c>
      <c r="AV434" s="13" t="s">
        <v>85</v>
      </c>
      <c r="AW434" s="13" t="s">
        <v>34</v>
      </c>
      <c r="AX434" s="13" t="s">
        <v>76</v>
      </c>
      <c r="AY434" s="161" t="s">
        <v>191</v>
      </c>
    </row>
    <row r="435" spans="2:65" s="1" customFormat="1" ht="16.5" customHeight="1">
      <c r="B435" s="32"/>
      <c r="C435" s="181" t="s">
        <v>1138</v>
      </c>
      <c r="D435" s="181" t="s">
        <v>388</v>
      </c>
      <c r="E435" s="182" t="s">
        <v>4080</v>
      </c>
      <c r="F435" s="183" t="s">
        <v>4081</v>
      </c>
      <c r="G435" s="184" t="s">
        <v>1608</v>
      </c>
      <c r="H435" s="185">
        <v>20</v>
      </c>
      <c r="I435" s="186"/>
      <c r="J435" s="187">
        <f>ROUND(I435*H435,2)</f>
        <v>0</v>
      </c>
      <c r="K435" s="183" t="s">
        <v>1</v>
      </c>
      <c r="L435" s="188"/>
      <c r="M435" s="189" t="s">
        <v>1</v>
      </c>
      <c r="N435" s="190" t="s">
        <v>41</v>
      </c>
      <c r="P435" s="145">
        <f>O435*H435</f>
        <v>0</v>
      </c>
      <c r="Q435" s="145">
        <v>0</v>
      </c>
      <c r="R435" s="145">
        <f>Q435*H435</f>
        <v>0</v>
      </c>
      <c r="S435" s="145">
        <v>0</v>
      </c>
      <c r="T435" s="146">
        <f>S435*H435</f>
        <v>0</v>
      </c>
      <c r="AR435" s="147" t="s">
        <v>1132</v>
      </c>
      <c r="AT435" s="147" t="s">
        <v>388</v>
      </c>
      <c r="AU435" s="147" t="s">
        <v>85</v>
      </c>
      <c r="AY435" s="17" t="s">
        <v>191</v>
      </c>
      <c r="BE435" s="148">
        <f>IF(N435="základní",J435,0)</f>
        <v>0</v>
      </c>
      <c r="BF435" s="148">
        <f>IF(N435="snížená",J435,0)</f>
        <v>0</v>
      </c>
      <c r="BG435" s="148">
        <f>IF(N435="zákl. přenesená",J435,0)</f>
        <v>0</v>
      </c>
      <c r="BH435" s="148">
        <f>IF(N435="sníž. přenesená",J435,0)</f>
        <v>0</v>
      </c>
      <c r="BI435" s="148">
        <f>IF(N435="nulová",J435,0)</f>
        <v>0</v>
      </c>
      <c r="BJ435" s="17" t="s">
        <v>83</v>
      </c>
      <c r="BK435" s="148">
        <f>ROUND(I435*H435,2)</f>
        <v>0</v>
      </c>
      <c r="BL435" s="17" t="s">
        <v>1132</v>
      </c>
      <c r="BM435" s="147" t="s">
        <v>4082</v>
      </c>
    </row>
    <row r="436" spans="2:65" s="1" customFormat="1" ht="26.45" customHeight="1">
      <c r="B436" s="32"/>
      <c r="C436" s="136" t="s">
        <v>1144</v>
      </c>
      <c r="D436" s="136" t="s">
        <v>195</v>
      </c>
      <c r="E436" s="137" t="s">
        <v>4083</v>
      </c>
      <c r="F436" s="138" t="s">
        <v>4084</v>
      </c>
      <c r="G436" s="139" t="s">
        <v>378</v>
      </c>
      <c r="H436" s="140">
        <v>20</v>
      </c>
      <c r="I436" s="141"/>
      <c r="J436" s="142">
        <f>ROUND(I436*H436,2)</f>
        <v>0</v>
      </c>
      <c r="K436" s="138" t="s">
        <v>199</v>
      </c>
      <c r="L436" s="32"/>
      <c r="M436" s="143" t="s">
        <v>1</v>
      </c>
      <c r="N436" s="144" t="s">
        <v>41</v>
      </c>
      <c r="P436" s="145">
        <f>O436*H436</f>
        <v>0</v>
      </c>
      <c r="Q436" s="145">
        <v>0</v>
      </c>
      <c r="R436" s="145">
        <f>Q436*H436</f>
        <v>0</v>
      </c>
      <c r="S436" s="145">
        <v>0</v>
      </c>
      <c r="T436" s="146">
        <f>S436*H436</f>
        <v>0</v>
      </c>
      <c r="AR436" s="147" t="s">
        <v>224</v>
      </c>
      <c r="AT436" s="147" t="s">
        <v>195</v>
      </c>
      <c r="AU436" s="147" t="s">
        <v>85</v>
      </c>
      <c r="AY436" s="17" t="s">
        <v>191</v>
      </c>
      <c r="BE436" s="148">
        <f>IF(N436="základní",J436,0)</f>
        <v>0</v>
      </c>
      <c r="BF436" s="148">
        <f>IF(N436="snížená",J436,0)</f>
        <v>0</v>
      </c>
      <c r="BG436" s="148">
        <f>IF(N436="zákl. přenesená",J436,0)</f>
        <v>0</v>
      </c>
      <c r="BH436" s="148">
        <f>IF(N436="sníž. přenesená",J436,0)</f>
        <v>0</v>
      </c>
      <c r="BI436" s="148">
        <f>IF(N436="nulová",J436,0)</f>
        <v>0</v>
      </c>
      <c r="BJ436" s="17" t="s">
        <v>83</v>
      </c>
      <c r="BK436" s="148">
        <f>ROUND(I436*H436,2)</f>
        <v>0</v>
      </c>
      <c r="BL436" s="17" t="s">
        <v>224</v>
      </c>
      <c r="BM436" s="147" t="s">
        <v>4085</v>
      </c>
    </row>
    <row r="437" spans="2:65" s="1" customFormat="1">
      <c r="B437" s="32"/>
      <c r="D437" s="149" t="s">
        <v>203</v>
      </c>
      <c r="F437" s="150" t="s">
        <v>4086</v>
      </c>
      <c r="I437" s="151"/>
      <c r="L437" s="32"/>
      <c r="M437" s="152"/>
      <c r="T437" s="56"/>
      <c r="AT437" s="17" t="s">
        <v>203</v>
      </c>
      <c r="AU437" s="17" t="s">
        <v>85</v>
      </c>
    </row>
    <row r="438" spans="2:65" s="1" customFormat="1" ht="16.5" customHeight="1">
      <c r="B438" s="32"/>
      <c r="C438" s="181" t="s">
        <v>1150</v>
      </c>
      <c r="D438" s="181" t="s">
        <v>388</v>
      </c>
      <c r="E438" s="182" t="s">
        <v>4087</v>
      </c>
      <c r="F438" s="183" t="s">
        <v>4088</v>
      </c>
      <c r="G438" s="184" t="s">
        <v>1608</v>
      </c>
      <c r="H438" s="185">
        <v>18</v>
      </c>
      <c r="I438" s="186"/>
      <c r="J438" s="187">
        <f>ROUND(I438*H438,2)</f>
        <v>0</v>
      </c>
      <c r="K438" s="183" t="s">
        <v>1</v>
      </c>
      <c r="L438" s="188"/>
      <c r="M438" s="189" t="s">
        <v>1</v>
      </c>
      <c r="N438" s="190" t="s">
        <v>41</v>
      </c>
      <c r="P438" s="145">
        <f>O438*H438</f>
        <v>0</v>
      </c>
      <c r="Q438" s="145">
        <v>0</v>
      </c>
      <c r="R438" s="145">
        <f>Q438*H438</f>
        <v>0</v>
      </c>
      <c r="S438" s="145">
        <v>0</v>
      </c>
      <c r="T438" s="146">
        <f>S438*H438</f>
        <v>0</v>
      </c>
      <c r="AR438" s="147" t="s">
        <v>1132</v>
      </c>
      <c r="AT438" s="147" t="s">
        <v>388</v>
      </c>
      <c r="AU438" s="147" t="s">
        <v>85</v>
      </c>
      <c r="AY438" s="17" t="s">
        <v>191</v>
      </c>
      <c r="BE438" s="148">
        <f>IF(N438="základní",J438,0)</f>
        <v>0</v>
      </c>
      <c r="BF438" s="148">
        <f>IF(N438="snížená",J438,0)</f>
        <v>0</v>
      </c>
      <c r="BG438" s="148">
        <f>IF(N438="zákl. přenesená",J438,0)</f>
        <v>0</v>
      </c>
      <c r="BH438" s="148">
        <f>IF(N438="sníž. přenesená",J438,0)</f>
        <v>0</v>
      </c>
      <c r="BI438" s="148">
        <f>IF(N438="nulová",J438,0)</f>
        <v>0</v>
      </c>
      <c r="BJ438" s="17" t="s">
        <v>83</v>
      </c>
      <c r="BK438" s="148">
        <f>ROUND(I438*H438,2)</f>
        <v>0</v>
      </c>
      <c r="BL438" s="17" t="s">
        <v>1132</v>
      </c>
      <c r="BM438" s="147" t="s">
        <v>4089</v>
      </c>
    </row>
    <row r="439" spans="2:65" s="13" customFormat="1">
      <c r="B439" s="160"/>
      <c r="D439" s="154" t="s">
        <v>205</v>
      </c>
      <c r="E439" s="161" t="s">
        <v>1</v>
      </c>
      <c r="F439" s="162" t="s">
        <v>285</v>
      </c>
      <c r="H439" s="163">
        <v>18</v>
      </c>
      <c r="I439" s="164"/>
      <c r="L439" s="160"/>
      <c r="M439" s="165"/>
      <c r="T439" s="166"/>
      <c r="AT439" s="161" t="s">
        <v>205</v>
      </c>
      <c r="AU439" s="161" t="s">
        <v>85</v>
      </c>
      <c r="AV439" s="13" t="s">
        <v>85</v>
      </c>
      <c r="AW439" s="13" t="s">
        <v>34</v>
      </c>
      <c r="AX439" s="13" t="s">
        <v>76</v>
      </c>
      <c r="AY439" s="161" t="s">
        <v>191</v>
      </c>
    </row>
    <row r="440" spans="2:65" s="1" customFormat="1" ht="16.5" customHeight="1">
      <c r="B440" s="32"/>
      <c r="C440" s="136" t="s">
        <v>1158</v>
      </c>
      <c r="D440" s="136" t="s">
        <v>195</v>
      </c>
      <c r="E440" s="137" t="s">
        <v>4090</v>
      </c>
      <c r="F440" s="138" t="s">
        <v>4091</v>
      </c>
      <c r="G440" s="139" t="s">
        <v>378</v>
      </c>
      <c r="H440" s="140">
        <v>18</v>
      </c>
      <c r="I440" s="141"/>
      <c r="J440" s="142">
        <f>ROUND(I440*H440,2)</f>
        <v>0</v>
      </c>
      <c r="K440" s="138" t="s">
        <v>199</v>
      </c>
      <c r="L440" s="32"/>
      <c r="M440" s="143" t="s">
        <v>1</v>
      </c>
      <c r="N440" s="144" t="s">
        <v>41</v>
      </c>
      <c r="P440" s="145">
        <f>O440*H440</f>
        <v>0</v>
      </c>
      <c r="Q440" s="145">
        <v>0</v>
      </c>
      <c r="R440" s="145">
        <f>Q440*H440</f>
        <v>0</v>
      </c>
      <c r="S440" s="145">
        <v>0</v>
      </c>
      <c r="T440" s="146">
        <f>S440*H440</f>
        <v>0</v>
      </c>
      <c r="AR440" s="147" t="s">
        <v>224</v>
      </c>
      <c r="AT440" s="147" t="s">
        <v>195</v>
      </c>
      <c r="AU440" s="147" t="s">
        <v>85</v>
      </c>
      <c r="AY440" s="17" t="s">
        <v>191</v>
      </c>
      <c r="BE440" s="148">
        <f>IF(N440="základní",J440,0)</f>
        <v>0</v>
      </c>
      <c r="BF440" s="148">
        <f>IF(N440="snížená",J440,0)</f>
        <v>0</v>
      </c>
      <c r="BG440" s="148">
        <f>IF(N440="zákl. přenesená",J440,0)</f>
        <v>0</v>
      </c>
      <c r="BH440" s="148">
        <f>IF(N440="sníž. přenesená",J440,0)</f>
        <v>0</v>
      </c>
      <c r="BI440" s="148">
        <f>IF(N440="nulová",J440,0)</f>
        <v>0</v>
      </c>
      <c r="BJ440" s="17" t="s">
        <v>83</v>
      </c>
      <c r="BK440" s="148">
        <f>ROUND(I440*H440,2)</f>
        <v>0</v>
      </c>
      <c r="BL440" s="17" t="s">
        <v>224</v>
      </c>
      <c r="BM440" s="147" t="s">
        <v>4092</v>
      </c>
    </row>
    <row r="441" spans="2:65" s="1" customFormat="1">
      <c r="B441" s="32"/>
      <c r="D441" s="149" t="s">
        <v>203</v>
      </c>
      <c r="F441" s="150" t="s">
        <v>4093</v>
      </c>
      <c r="I441" s="151"/>
      <c r="L441" s="32"/>
      <c r="M441" s="152"/>
      <c r="T441" s="56"/>
      <c r="AT441" s="17" t="s">
        <v>203</v>
      </c>
      <c r="AU441" s="17" t="s">
        <v>85</v>
      </c>
    </row>
    <row r="442" spans="2:65" s="1" customFormat="1" ht="24" customHeight="1">
      <c r="B442" s="32"/>
      <c r="C442" s="181" t="s">
        <v>1165</v>
      </c>
      <c r="D442" s="181" t="s">
        <v>388</v>
      </c>
      <c r="E442" s="182" t="s">
        <v>4094</v>
      </c>
      <c r="F442" s="183" t="s">
        <v>4095</v>
      </c>
      <c r="G442" s="184" t="s">
        <v>1608</v>
      </c>
      <c r="H442" s="185">
        <v>30</v>
      </c>
      <c r="I442" s="186"/>
      <c r="J442" s="187">
        <f>ROUND(I442*H442,2)</f>
        <v>0</v>
      </c>
      <c r="K442" s="183" t="s">
        <v>1</v>
      </c>
      <c r="L442" s="188"/>
      <c r="M442" s="189" t="s">
        <v>1</v>
      </c>
      <c r="N442" s="190" t="s">
        <v>41</v>
      </c>
      <c r="P442" s="145">
        <f>O442*H442</f>
        <v>0</v>
      </c>
      <c r="Q442" s="145">
        <v>0</v>
      </c>
      <c r="R442" s="145">
        <f>Q442*H442</f>
        <v>0</v>
      </c>
      <c r="S442" s="145">
        <v>0</v>
      </c>
      <c r="T442" s="146">
        <f>S442*H442</f>
        <v>0</v>
      </c>
      <c r="AR442" s="147" t="s">
        <v>1132</v>
      </c>
      <c r="AT442" s="147" t="s">
        <v>388</v>
      </c>
      <c r="AU442" s="147" t="s">
        <v>85</v>
      </c>
      <c r="AY442" s="17" t="s">
        <v>191</v>
      </c>
      <c r="BE442" s="148">
        <f>IF(N442="základní",J442,0)</f>
        <v>0</v>
      </c>
      <c r="BF442" s="148">
        <f>IF(N442="snížená",J442,0)</f>
        <v>0</v>
      </c>
      <c r="BG442" s="148">
        <f>IF(N442="zákl. přenesená",J442,0)</f>
        <v>0</v>
      </c>
      <c r="BH442" s="148">
        <f>IF(N442="sníž. přenesená",J442,0)</f>
        <v>0</v>
      </c>
      <c r="BI442" s="148">
        <f>IF(N442="nulová",J442,0)</f>
        <v>0</v>
      </c>
      <c r="BJ442" s="17" t="s">
        <v>83</v>
      </c>
      <c r="BK442" s="148">
        <f>ROUND(I442*H442,2)</f>
        <v>0</v>
      </c>
      <c r="BL442" s="17" t="s">
        <v>1132</v>
      </c>
      <c r="BM442" s="147" t="s">
        <v>4096</v>
      </c>
    </row>
    <row r="443" spans="2:65" s="13" customFormat="1">
      <c r="B443" s="160"/>
      <c r="D443" s="154" t="s">
        <v>205</v>
      </c>
      <c r="E443" s="161" t="s">
        <v>1</v>
      </c>
      <c r="F443" s="162" t="s">
        <v>4097</v>
      </c>
      <c r="H443" s="163">
        <v>30</v>
      </c>
      <c r="I443" s="164"/>
      <c r="L443" s="160"/>
      <c r="M443" s="165"/>
      <c r="T443" s="166"/>
      <c r="AT443" s="161" t="s">
        <v>205</v>
      </c>
      <c r="AU443" s="161" t="s">
        <v>85</v>
      </c>
      <c r="AV443" s="13" t="s">
        <v>85</v>
      </c>
      <c r="AW443" s="13" t="s">
        <v>34</v>
      </c>
      <c r="AX443" s="13" t="s">
        <v>76</v>
      </c>
      <c r="AY443" s="161" t="s">
        <v>191</v>
      </c>
    </row>
    <row r="444" spans="2:65" s="1" customFormat="1" ht="16.5" customHeight="1">
      <c r="B444" s="32"/>
      <c r="C444" s="136" t="s">
        <v>1175</v>
      </c>
      <c r="D444" s="136" t="s">
        <v>195</v>
      </c>
      <c r="E444" s="137" t="s">
        <v>4090</v>
      </c>
      <c r="F444" s="138" t="s">
        <v>4091</v>
      </c>
      <c r="G444" s="139" t="s">
        <v>378</v>
      </c>
      <c r="H444" s="140">
        <v>30</v>
      </c>
      <c r="I444" s="141"/>
      <c r="J444" s="142">
        <f>ROUND(I444*H444,2)</f>
        <v>0</v>
      </c>
      <c r="K444" s="138" t="s">
        <v>199</v>
      </c>
      <c r="L444" s="32"/>
      <c r="M444" s="143" t="s">
        <v>1</v>
      </c>
      <c r="N444" s="144" t="s">
        <v>41</v>
      </c>
      <c r="P444" s="145">
        <f>O444*H444</f>
        <v>0</v>
      </c>
      <c r="Q444" s="145">
        <v>0</v>
      </c>
      <c r="R444" s="145">
        <f>Q444*H444</f>
        <v>0</v>
      </c>
      <c r="S444" s="145">
        <v>0</v>
      </c>
      <c r="T444" s="146">
        <f>S444*H444</f>
        <v>0</v>
      </c>
      <c r="AR444" s="147" t="s">
        <v>224</v>
      </c>
      <c r="AT444" s="147" t="s">
        <v>195</v>
      </c>
      <c r="AU444" s="147" t="s">
        <v>85</v>
      </c>
      <c r="AY444" s="17" t="s">
        <v>191</v>
      </c>
      <c r="BE444" s="148">
        <f>IF(N444="základní",J444,0)</f>
        <v>0</v>
      </c>
      <c r="BF444" s="148">
        <f>IF(N444="snížená",J444,0)</f>
        <v>0</v>
      </c>
      <c r="BG444" s="148">
        <f>IF(N444="zákl. přenesená",J444,0)</f>
        <v>0</v>
      </c>
      <c r="BH444" s="148">
        <f>IF(N444="sníž. přenesená",J444,0)</f>
        <v>0</v>
      </c>
      <c r="BI444" s="148">
        <f>IF(N444="nulová",J444,0)</f>
        <v>0</v>
      </c>
      <c r="BJ444" s="17" t="s">
        <v>83</v>
      </c>
      <c r="BK444" s="148">
        <f>ROUND(I444*H444,2)</f>
        <v>0</v>
      </c>
      <c r="BL444" s="17" t="s">
        <v>224</v>
      </c>
      <c r="BM444" s="147" t="s">
        <v>4098</v>
      </c>
    </row>
    <row r="445" spans="2:65" s="1" customFormat="1">
      <c r="B445" s="32"/>
      <c r="D445" s="149" t="s">
        <v>203</v>
      </c>
      <c r="F445" s="150" t="s">
        <v>4093</v>
      </c>
      <c r="I445" s="151"/>
      <c r="L445" s="32"/>
      <c r="M445" s="152"/>
      <c r="T445" s="56"/>
      <c r="AT445" s="17" t="s">
        <v>203</v>
      </c>
      <c r="AU445" s="17" t="s">
        <v>85</v>
      </c>
    </row>
    <row r="446" spans="2:65" s="11" customFormat="1" ht="22.9" customHeight="1">
      <c r="B446" s="124"/>
      <c r="D446" s="125" t="s">
        <v>75</v>
      </c>
      <c r="E446" s="134" t="s">
        <v>4099</v>
      </c>
      <c r="F446" s="134" t="s">
        <v>4100</v>
      </c>
      <c r="I446" s="127"/>
      <c r="J446" s="135">
        <f>BK446</f>
        <v>0</v>
      </c>
      <c r="L446" s="124"/>
      <c r="M446" s="129"/>
      <c r="P446" s="130">
        <f>SUM(P447:P493)</f>
        <v>0</v>
      </c>
      <c r="R446" s="130">
        <f>SUM(R447:R493)</f>
        <v>1.5600000000000002E-3</v>
      </c>
      <c r="T446" s="131">
        <f>SUM(T447:T493)</f>
        <v>0</v>
      </c>
      <c r="AR446" s="125" t="s">
        <v>85</v>
      </c>
      <c r="AT446" s="132" t="s">
        <v>75</v>
      </c>
      <c r="AU446" s="132" t="s">
        <v>83</v>
      </c>
      <c r="AY446" s="125" t="s">
        <v>191</v>
      </c>
      <c r="BK446" s="133">
        <f>SUM(BK447:BK493)</f>
        <v>0</v>
      </c>
    </row>
    <row r="447" spans="2:65" s="1" customFormat="1" ht="26.45" customHeight="1">
      <c r="B447" s="32"/>
      <c r="C447" s="181" t="s">
        <v>1185</v>
      </c>
      <c r="D447" s="181" t="s">
        <v>388</v>
      </c>
      <c r="E447" s="182" t="s">
        <v>4101</v>
      </c>
      <c r="F447" s="183" t="s">
        <v>4102</v>
      </c>
      <c r="G447" s="184" t="s">
        <v>1608</v>
      </c>
      <c r="H447" s="185">
        <v>6</v>
      </c>
      <c r="I447" s="186"/>
      <c r="J447" s="187">
        <f>ROUND(I447*H447,2)</f>
        <v>0</v>
      </c>
      <c r="K447" s="183" t="s">
        <v>1</v>
      </c>
      <c r="L447" s="188"/>
      <c r="M447" s="189" t="s">
        <v>1</v>
      </c>
      <c r="N447" s="190" t="s">
        <v>41</v>
      </c>
      <c r="P447" s="145">
        <f>O447*H447</f>
        <v>0</v>
      </c>
      <c r="Q447" s="145">
        <v>0</v>
      </c>
      <c r="R447" s="145">
        <f>Q447*H447</f>
        <v>0</v>
      </c>
      <c r="S447" s="145">
        <v>0</v>
      </c>
      <c r="T447" s="146">
        <f>S447*H447</f>
        <v>0</v>
      </c>
      <c r="AR447" s="147" t="s">
        <v>1132</v>
      </c>
      <c r="AT447" s="147" t="s">
        <v>388</v>
      </c>
      <c r="AU447" s="147" t="s">
        <v>85</v>
      </c>
      <c r="AY447" s="17" t="s">
        <v>191</v>
      </c>
      <c r="BE447" s="148">
        <f>IF(N447="základní",J447,0)</f>
        <v>0</v>
      </c>
      <c r="BF447" s="148">
        <f>IF(N447="snížená",J447,0)</f>
        <v>0</v>
      </c>
      <c r="BG447" s="148">
        <f>IF(N447="zákl. přenesená",J447,0)</f>
        <v>0</v>
      </c>
      <c r="BH447" s="148">
        <f>IF(N447="sníž. přenesená",J447,0)</f>
        <v>0</v>
      </c>
      <c r="BI447" s="148">
        <f>IF(N447="nulová",J447,0)</f>
        <v>0</v>
      </c>
      <c r="BJ447" s="17" t="s">
        <v>83</v>
      </c>
      <c r="BK447" s="148">
        <f>ROUND(I447*H447,2)</f>
        <v>0</v>
      </c>
      <c r="BL447" s="17" t="s">
        <v>1132</v>
      </c>
      <c r="BM447" s="147" t="s">
        <v>4103</v>
      </c>
    </row>
    <row r="448" spans="2:65" s="13" customFormat="1">
      <c r="B448" s="160"/>
      <c r="D448" s="154" t="s">
        <v>205</v>
      </c>
      <c r="E448" s="161" t="s">
        <v>1</v>
      </c>
      <c r="F448" s="162" t="s">
        <v>4104</v>
      </c>
      <c r="H448" s="163">
        <v>2</v>
      </c>
      <c r="I448" s="164"/>
      <c r="L448" s="160"/>
      <c r="M448" s="165"/>
      <c r="T448" s="166"/>
      <c r="AT448" s="161" t="s">
        <v>205</v>
      </c>
      <c r="AU448" s="161" t="s">
        <v>85</v>
      </c>
      <c r="AV448" s="13" t="s">
        <v>85</v>
      </c>
      <c r="AW448" s="13" t="s">
        <v>34</v>
      </c>
      <c r="AX448" s="13" t="s">
        <v>76</v>
      </c>
      <c r="AY448" s="161" t="s">
        <v>191</v>
      </c>
    </row>
    <row r="449" spans="2:65" s="13" customFormat="1">
      <c r="B449" s="160"/>
      <c r="D449" s="154" t="s">
        <v>205</v>
      </c>
      <c r="E449" s="161" t="s">
        <v>1</v>
      </c>
      <c r="F449" s="162" t="s">
        <v>4105</v>
      </c>
      <c r="H449" s="163">
        <v>4</v>
      </c>
      <c r="I449" s="164"/>
      <c r="L449" s="160"/>
      <c r="M449" s="165"/>
      <c r="T449" s="166"/>
      <c r="AT449" s="161" t="s">
        <v>205</v>
      </c>
      <c r="AU449" s="161" t="s">
        <v>85</v>
      </c>
      <c r="AV449" s="13" t="s">
        <v>85</v>
      </c>
      <c r="AW449" s="13" t="s">
        <v>34</v>
      </c>
      <c r="AX449" s="13" t="s">
        <v>76</v>
      </c>
      <c r="AY449" s="161" t="s">
        <v>191</v>
      </c>
    </row>
    <row r="450" spans="2:65" s="1" customFormat="1" ht="26.45" customHeight="1">
      <c r="B450" s="32"/>
      <c r="C450" s="181" t="s">
        <v>1190</v>
      </c>
      <c r="D450" s="181" t="s">
        <v>388</v>
      </c>
      <c r="E450" s="182" t="s">
        <v>4106</v>
      </c>
      <c r="F450" s="183" t="s">
        <v>4107</v>
      </c>
      <c r="G450" s="184" t="s">
        <v>1608</v>
      </c>
      <c r="H450" s="185">
        <v>1</v>
      </c>
      <c r="I450" s="186"/>
      <c r="J450" s="187">
        <f>ROUND(I450*H450,2)</f>
        <v>0</v>
      </c>
      <c r="K450" s="183" t="s">
        <v>1</v>
      </c>
      <c r="L450" s="188"/>
      <c r="M450" s="189" t="s">
        <v>1</v>
      </c>
      <c r="N450" s="190" t="s">
        <v>41</v>
      </c>
      <c r="P450" s="145">
        <f>O450*H450</f>
        <v>0</v>
      </c>
      <c r="Q450" s="145">
        <v>0</v>
      </c>
      <c r="R450" s="145">
        <f>Q450*H450</f>
        <v>0</v>
      </c>
      <c r="S450" s="145">
        <v>0</v>
      </c>
      <c r="T450" s="146">
        <f>S450*H450</f>
        <v>0</v>
      </c>
      <c r="AR450" s="147" t="s">
        <v>1132</v>
      </c>
      <c r="AT450" s="147" t="s">
        <v>388</v>
      </c>
      <c r="AU450" s="147" t="s">
        <v>85</v>
      </c>
      <c r="AY450" s="17" t="s">
        <v>191</v>
      </c>
      <c r="BE450" s="148">
        <f>IF(N450="základní",J450,0)</f>
        <v>0</v>
      </c>
      <c r="BF450" s="148">
        <f>IF(N450="snížená",J450,0)</f>
        <v>0</v>
      </c>
      <c r="BG450" s="148">
        <f>IF(N450="zákl. přenesená",J450,0)</f>
        <v>0</v>
      </c>
      <c r="BH450" s="148">
        <f>IF(N450="sníž. přenesená",J450,0)</f>
        <v>0</v>
      </c>
      <c r="BI450" s="148">
        <f>IF(N450="nulová",J450,0)</f>
        <v>0</v>
      </c>
      <c r="BJ450" s="17" t="s">
        <v>83</v>
      </c>
      <c r="BK450" s="148">
        <f>ROUND(I450*H450,2)</f>
        <v>0</v>
      </c>
      <c r="BL450" s="17" t="s">
        <v>1132</v>
      </c>
      <c r="BM450" s="147" t="s">
        <v>4108</v>
      </c>
    </row>
    <row r="451" spans="2:65" s="13" customFormat="1">
      <c r="B451" s="160"/>
      <c r="D451" s="154" t="s">
        <v>205</v>
      </c>
      <c r="E451" s="161" t="s">
        <v>1</v>
      </c>
      <c r="F451" s="162" t="s">
        <v>4109</v>
      </c>
      <c r="H451" s="163">
        <v>1</v>
      </c>
      <c r="I451" s="164"/>
      <c r="L451" s="160"/>
      <c r="M451" s="165"/>
      <c r="T451" s="166"/>
      <c r="AT451" s="161" t="s">
        <v>205</v>
      </c>
      <c r="AU451" s="161" t="s">
        <v>85</v>
      </c>
      <c r="AV451" s="13" t="s">
        <v>85</v>
      </c>
      <c r="AW451" s="13" t="s">
        <v>34</v>
      </c>
      <c r="AX451" s="13" t="s">
        <v>76</v>
      </c>
      <c r="AY451" s="161" t="s">
        <v>191</v>
      </c>
    </row>
    <row r="452" spans="2:65" s="1" customFormat="1" ht="26.45" customHeight="1">
      <c r="B452" s="32"/>
      <c r="C452" s="136" t="s">
        <v>1195</v>
      </c>
      <c r="D452" s="136" t="s">
        <v>195</v>
      </c>
      <c r="E452" s="137" t="s">
        <v>3697</v>
      </c>
      <c r="F452" s="138" t="s">
        <v>3698</v>
      </c>
      <c r="G452" s="139" t="s">
        <v>378</v>
      </c>
      <c r="H452" s="140">
        <v>7</v>
      </c>
      <c r="I452" s="141"/>
      <c r="J452" s="142">
        <f>ROUND(I452*H452,2)</f>
        <v>0</v>
      </c>
      <c r="K452" s="138" t="s">
        <v>199</v>
      </c>
      <c r="L452" s="32"/>
      <c r="M452" s="143" t="s">
        <v>1</v>
      </c>
      <c r="N452" s="144" t="s">
        <v>41</v>
      </c>
      <c r="P452" s="145">
        <f>O452*H452</f>
        <v>0</v>
      </c>
      <c r="Q452" s="145">
        <v>0</v>
      </c>
      <c r="R452" s="145">
        <f>Q452*H452</f>
        <v>0</v>
      </c>
      <c r="S452" s="145">
        <v>0</v>
      </c>
      <c r="T452" s="146">
        <f>S452*H452</f>
        <v>0</v>
      </c>
      <c r="AR452" s="147" t="s">
        <v>224</v>
      </c>
      <c r="AT452" s="147" t="s">
        <v>195</v>
      </c>
      <c r="AU452" s="147" t="s">
        <v>85</v>
      </c>
      <c r="AY452" s="17" t="s">
        <v>191</v>
      </c>
      <c r="BE452" s="148">
        <f>IF(N452="základní",J452,0)</f>
        <v>0</v>
      </c>
      <c r="BF452" s="148">
        <f>IF(N452="snížená",J452,0)</f>
        <v>0</v>
      </c>
      <c r="BG452" s="148">
        <f>IF(N452="zákl. přenesená",J452,0)</f>
        <v>0</v>
      </c>
      <c r="BH452" s="148">
        <f>IF(N452="sníž. přenesená",J452,0)</f>
        <v>0</v>
      </c>
      <c r="BI452" s="148">
        <f>IF(N452="nulová",J452,0)</f>
        <v>0</v>
      </c>
      <c r="BJ452" s="17" t="s">
        <v>83</v>
      </c>
      <c r="BK452" s="148">
        <f>ROUND(I452*H452,2)</f>
        <v>0</v>
      </c>
      <c r="BL452" s="17" t="s">
        <v>224</v>
      </c>
      <c r="BM452" s="147" t="s">
        <v>4110</v>
      </c>
    </row>
    <row r="453" spans="2:65" s="1" customFormat="1">
      <c r="B453" s="32"/>
      <c r="D453" s="149" t="s">
        <v>203</v>
      </c>
      <c r="F453" s="150" t="s">
        <v>3700</v>
      </c>
      <c r="I453" s="151"/>
      <c r="L453" s="32"/>
      <c r="M453" s="152"/>
      <c r="T453" s="56"/>
      <c r="AT453" s="17" t="s">
        <v>203</v>
      </c>
      <c r="AU453" s="17" t="s">
        <v>85</v>
      </c>
    </row>
    <row r="454" spans="2:65" s="1" customFormat="1" ht="26.45" customHeight="1">
      <c r="B454" s="32"/>
      <c r="C454" s="181" t="s">
        <v>1200</v>
      </c>
      <c r="D454" s="181" t="s">
        <v>388</v>
      </c>
      <c r="E454" s="182" t="s">
        <v>4111</v>
      </c>
      <c r="F454" s="183" t="s">
        <v>4112</v>
      </c>
      <c r="G454" s="184" t="s">
        <v>1608</v>
      </c>
      <c r="H454" s="185">
        <v>1</v>
      </c>
      <c r="I454" s="186"/>
      <c r="J454" s="187">
        <f>ROUND(I454*H454,2)</f>
        <v>0</v>
      </c>
      <c r="K454" s="183" t="s">
        <v>1</v>
      </c>
      <c r="L454" s="188"/>
      <c r="M454" s="189" t="s">
        <v>1</v>
      </c>
      <c r="N454" s="190" t="s">
        <v>41</v>
      </c>
      <c r="P454" s="145">
        <f>O454*H454</f>
        <v>0</v>
      </c>
      <c r="Q454" s="145">
        <v>0</v>
      </c>
      <c r="R454" s="145">
        <f>Q454*H454</f>
        <v>0</v>
      </c>
      <c r="S454" s="145">
        <v>0</v>
      </c>
      <c r="T454" s="146">
        <f>S454*H454</f>
        <v>0</v>
      </c>
      <c r="AR454" s="147" t="s">
        <v>1132</v>
      </c>
      <c r="AT454" s="147" t="s">
        <v>388</v>
      </c>
      <c r="AU454" s="147" t="s">
        <v>85</v>
      </c>
      <c r="AY454" s="17" t="s">
        <v>191</v>
      </c>
      <c r="BE454" s="148">
        <f>IF(N454="základní",J454,0)</f>
        <v>0</v>
      </c>
      <c r="BF454" s="148">
        <f>IF(N454="snížená",J454,0)</f>
        <v>0</v>
      </c>
      <c r="BG454" s="148">
        <f>IF(N454="zákl. přenesená",J454,0)</f>
        <v>0</v>
      </c>
      <c r="BH454" s="148">
        <f>IF(N454="sníž. přenesená",J454,0)</f>
        <v>0</v>
      </c>
      <c r="BI454" s="148">
        <f>IF(N454="nulová",J454,0)</f>
        <v>0</v>
      </c>
      <c r="BJ454" s="17" t="s">
        <v>83</v>
      </c>
      <c r="BK454" s="148">
        <f>ROUND(I454*H454,2)</f>
        <v>0</v>
      </c>
      <c r="BL454" s="17" t="s">
        <v>1132</v>
      </c>
      <c r="BM454" s="147" t="s">
        <v>4113</v>
      </c>
    </row>
    <row r="455" spans="2:65" s="13" customFormat="1">
      <c r="B455" s="160"/>
      <c r="D455" s="154" t="s">
        <v>205</v>
      </c>
      <c r="E455" s="161" t="s">
        <v>1</v>
      </c>
      <c r="F455" s="162" t="s">
        <v>4114</v>
      </c>
      <c r="H455" s="163">
        <v>1</v>
      </c>
      <c r="I455" s="164"/>
      <c r="L455" s="160"/>
      <c r="M455" s="165"/>
      <c r="T455" s="166"/>
      <c r="AT455" s="161" t="s">
        <v>205</v>
      </c>
      <c r="AU455" s="161" t="s">
        <v>85</v>
      </c>
      <c r="AV455" s="13" t="s">
        <v>85</v>
      </c>
      <c r="AW455" s="13" t="s">
        <v>34</v>
      </c>
      <c r="AX455" s="13" t="s">
        <v>76</v>
      </c>
      <c r="AY455" s="161" t="s">
        <v>191</v>
      </c>
    </row>
    <row r="456" spans="2:65" s="1" customFormat="1" ht="26.45" customHeight="1">
      <c r="B456" s="32"/>
      <c r="C456" s="136" t="s">
        <v>1206</v>
      </c>
      <c r="D456" s="136" t="s">
        <v>195</v>
      </c>
      <c r="E456" s="137" t="s">
        <v>3734</v>
      </c>
      <c r="F456" s="138" t="s">
        <v>3735</v>
      </c>
      <c r="G456" s="139" t="s">
        <v>378</v>
      </c>
      <c r="H456" s="140">
        <v>1</v>
      </c>
      <c r="I456" s="141"/>
      <c r="J456" s="142">
        <f>ROUND(I456*H456,2)</f>
        <v>0</v>
      </c>
      <c r="K456" s="138" t="s">
        <v>199</v>
      </c>
      <c r="L456" s="32"/>
      <c r="M456" s="143" t="s">
        <v>1</v>
      </c>
      <c r="N456" s="144" t="s">
        <v>41</v>
      </c>
      <c r="P456" s="145">
        <f>O456*H456</f>
        <v>0</v>
      </c>
      <c r="Q456" s="145">
        <v>0</v>
      </c>
      <c r="R456" s="145">
        <f>Q456*H456</f>
        <v>0</v>
      </c>
      <c r="S456" s="145">
        <v>0</v>
      </c>
      <c r="T456" s="146">
        <f>S456*H456</f>
        <v>0</v>
      </c>
      <c r="AR456" s="147" t="s">
        <v>224</v>
      </c>
      <c r="AT456" s="147" t="s">
        <v>195</v>
      </c>
      <c r="AU456" s="147" t="s">
        <v>85</v>
      </c>
      <c r="AY456" s="17" t="s">
        <v>191</v>
      </c>
      <c r="BE456" s="148">
        <f>IF(N456="základní",J456,0)</f>
        <v>0</v>
      </c>
      <c r="BF456" s="148">
        <f>IF(N456="snížená",J456,0)</f>
        <v>0</v>
      </c>
      <c r="BG456" s="148">
        <f>IF(N456="zákl. přenesená",J456,0)</f>
        <v>0</v>
      </c>
      <c r="BH456" s="148">
        <f>IF(N456="sníž. přenesená",J456,0)</f>
        <v>0</v>
      </c>
      <c r="BI456" s="148">
        <f>IF(N456="nulová",J456,0)</f>
        <v>0</v>
      </c>
      <c r="BJ456" s="17" t="s">
        <v>83</v>
      </c>
      <c r="BK456" s="148">
        <f>ROUND(I456*H456,2)</f>
        <v>0</v>
      </c>
      <c r="BL456" s="17" t="s">
        <v>224</v>
      </c>
      <c r="BM456" s="147" t="s">
        <v>4115</v>
      </c>
    </row>
    <row r="457" spans="2:65" s="1" customFormat="1">
      <c r="B457" s="32"/>
      <c r="D457" s="149" t="s">
        <v>203</v>
      </c>
      <c r="F457" s="150" t="s">
        <v>3737</v>
      </c>
      <c r="I457" s="151"/>
      <c r="L457" s="32"/>
      <c r="M457" s="152"/>
      <c r="T457" s="56"/>
      <c r="AT457" s="17" t="s">
        <v>203</v>
      </c>
      <c r="AU457" s="17" t="s">
        <v>85</v>
      </c>
    </row>
    <row r="458" spans="2:65" s="1" customFormat="1" ht="26.45" customHeight="1">
      <c r="B458" s="32"/>
      <c r="C458" s="181" t="s">
        <v>1212</v>
      </c>
      <c r="D458" s="181" t="s">
        <v>388</v>
      </c>
      <c r="E458" s="182" t="s">
        <v>4116</v>
      </c>
      <c r="F458" s="183" t="s">
        <v>4117</v>
      </c>
      <c r="G458" s="184" t="s">
        <v>378</v>
      </c>
      <c r="H458" s="185">
        <v>20</v>
      </c>
      <c r="I458" s="186"/>
      <c r="J458" s="187">
        <f>ROUND(I458*H458,2)</f>
        <v>0</v>
      </c>
      <c r="K458" s="183" t="s">
        <v>1</v>
      </c>
      <c r="L458" s="188"/>
      <c r="M458" s="189" t="s">
        <v>1</v>
      </c>
      <c r="N458" s="190" t="s">
        <v>41</v>
      </c>
      <c r="P458" s="145">
        <f>O458*H458</f>
        <v>0</v>
      </c>
      <c r="Q458" s="145">
        <v>6.0000000000000002E-5</v>
      </c>
      <c r="R458" s="145">
        <f>Q458*H458</f>
        <v>1.2000000000000001E-3</v>
      </c>
      <c r="S458" s="145">
        <v>0</v>
      </c>
      <c r="T458" s="146">
        <f>S458*H458</f>
        <v>0</v>
      </c>
      <c r="AR458" s="147" t="s">
        <v>1132</v>
      </c>
      <c r="AT458" s="147" t="s">
        <v>388</v>
      </c>
      <c r="AU458" s="147" t="s">
        <v>85</v>
      </c>
      <c r="AY458" s="17" t="s">
        <v>191</v>
      </c>
      <c r="BE458" s="148">
        <f>IF(N458="základní",J458,0)</f>
        <v>0</v>
      </c>
      <c r="BF458" s="148">
        <f>IF(N458="snížená",J458,0)</f>
        <v>0</v>
      </c>
      <c r="BG458" s="148">
        <f>IF(N458="zákl. přenesená",J458,0)</f>
        <v>0</v>
      </c>
      <c r="BH458" s="148">
        <f>IF(N458="sníž. přenesená",J458,0)</f>
        <v>0</v>
      </c>
      <c r="BI458" s="148">
        <f>IF(N458="nulová",J458,0)</f>
        <v>0</v>
      </c>
      <c r="BJ458" s="17" t="s">
        <v>83</v>
      </c>
      <c r="BK458" s="148">
        <f>ROUND(I458*H458,2)</f>
        <v>0</v>
      </c>
      <c r="BL458" s="17" t="s">
        <v>1132</v>
      </c>
      <c r="BM458" s="147" t="s">
        <v>4118</v>
      </c>
    </row>
    <row r="459" spans="2:65" s="13" customFormat="1">
      <c r="B459" s="160"/>
      <c r="D459" s="154" t="s">
        <v>205</v>
      </c>
      <c r="E459" s="161" t="s">
        <v>1</v>
      </c>
      <c r="F459" s="162" t="s">
        <v>4119</v>
      </c>
      <c r="H459" s="163">
        <v>11</v>
      </c>
      <c r="I459" s="164"/>
      <c r="L459" s="160"/>
      <c r="M459" s="165"/>
      <c r="T459" s="166"/>
      <c r="AT459" s="161" t="s">
        <v>205</v>
      </c>
      <c r="AU459" s="161" t="s">
        <v>85</v>
      </c>
      <c r="AV459" s="13" t="s">
        <v>85</v>
      </c>
      <c r="AW459" s="13" t="s">
        <v>34</v>
      </c>
      <c r="AX459" s="13" t="s">
        <v>76</v>
      </c>
      <c r="AY459" s="161" t="s">
        <v>191</v>
      </c>
    </row>
    <row r="460" spans="2:65" s="13" customFormat="1">
      <c r="B460" s="160"/>
      <c r="D460" s="154" t="s">
        <v>205</v>
      </c>
      <c r="E460" s="161" t="s">
        <v>1</v>
      </c>
      <c r="F460" s="162" t="s">
        <v>4120</v>
      </c>
      <c r="H460" s="163">
        <v>1</v>
      </c>
      <c r="I460" s="164"/>
      <c r="L460" s="160"/>
      <c r="M460" s="165"/>
      <c r="T460" s="166"/>
      <c r="AT460" s="161" t="s">
        <v>205</v>
      </c>
      <c r="AU460" s="161" t="s">
        <v>85</v>
      </c>
      <c r="AV460" s="13" t="s">
        <v>85</v>
      </c>
      <c r="AW460" s="13" t="s">
        <v>34</v>
      </c>
      <c r="AX460" s="13" t="s">
        <v>76</v>
      </c>
      <c r="AY460" s="161" t="s">
        <v>191</v>
      </c>
    </row>
    <row r="461" spans="2:65" s="13" customFormat="1">
      <c r="B461" s="160"/>
      <c r="D461" s="154" t="s">
        <v>205</v>
      </c>
      <c r="E461" s="161" t="s">
        <v>1</v>
      </c>
      <c r="F461" s="162" t="s">
        <v>4121</v>
      </c>
      <c r="H461" s="163">
        <v>8</v>
      </c>
      <c r="I461" s="164"/>
      <c r="L461" s="160"/>
      <c r="M461" s="165"/>
      <c r="T461" s="166"/>
      <c r="AT461" s="161" t="s">
        <v>205</v>
      </c>
      <c r="AU461" s="161" t="s">
        <v>85</v>
      </c>
      <c r="AV461" s="13" t="s">
        <v>85</v>
      </c>
      <c r="AW461" s="13" t="s">
        <v>34</v>
      </c>
      <c r="AX461" s="13" t="s">
        <v>76</v>
      </c>
      <c r="AY461" s="161" t="s">
        <v>191</v>
      </c>
    </row>
    <row r="462" spans="2:65" s="1" customFormat="1" ht="26.45" customHeight="1">
      <c r="B462" s="32"/>
      <c r="C462" s="181" t="s">
        <v>1218</v>
      </c>
      <c r="D462" s="181" t="s">
        <v>388</v>
      </c>
      <c r="E462" s="182" t="s">
        <v>4122</v>
      </c>
      <c r="F462" s="183" t="s">
        <v>4123</v>
      </c>
      <c r="G462" s="184" t="s">
        <v>378</v>
      </c>
      <c r="H462" s="185">
        <v>4</v>
      </c>
      <c r="I462" s="186"/>
      <c r="J462" s="187">
        <f>ROUND(I462*H462,2)</f>
        <v>0</v>
      </c>
      <c r="K462" s="183" t="s">
        <v>1</v>
      </c>
      <c r="L462" s="188"/>
      <c r="M462" s="189" t="s">
        <v>1</v>
      </c>
      <c r="N462" s="190" t="s">
        <v>41</v>
      </c>
      <c r="P462" s="145">
        <f>O462*H462</f>
        <v>0</v>
      </c>
      <c r="Q462" s="145">
        <v>6.0000000000000002E-5</v>
      </c>
      <c r="R462" s="145">
        <f>Q462*H462</f>
        <v>2.4000000000000001E-4</v>
      </c>
      <c r="S462" s="145">
        <v>0</v>
      </c>
      <c r="T462" s="146">
        <f>S462*H462</f>
        <v>0</v>
      </c>
      <c r="AR462" s="147" t="s">
        <v>1132</v>
      </c>
      <c r="AT462" s="147" t="s">
        <v>388</v>
      </c>
      <c r="AU462" s="147" t="s">
        <v>85</v>
      </c>
      <c r="AY462" s="17" t="s">
        <v>191</v>
      </c>
      <c r="BE462" s="148">
        <f>IF(N462="základní",J462,0)</f>
        <v>0</v>
      </c>
      <c r="BF462" s="148">
        <f>IF(N462="snížená",J462,0)</f>
        <v>0</v>
      </c>
      <c r="BG462" s="148">
        <f>IF(N462="zákl. přenesená",J462,0)</f>
        <v>0</v>
      </c>
      <c r="BH462" s="148">
        <f>IF(N462="sníž. přenesená",J462,0)</f>
        <v>0</v>
      </c>
      <c r="BI462" s="148">
        <f>IF(N462="nulová",J462,0)</f>
        <v>0</v>
      </c>
      <c r="BJ462" s="17" t="s">
        <v>83</v>
      </c>
      <c r="BK462" s="148">
        <f>ROUND(I462*H462,2)</f>
        <v>0</v>
      </c>
      <c r="BL462" s="17" t="s">
        <v>1132</v>
      </c>
      <c r="BM462" s="147" t="s">
        <v>4124</v>
      </c>
    </row>
    <row r="463" spans="2:65" s="13" customFormat="1">
      <c r="B463" s="160"/>
      <c r="D463" s="154" t="s">
        <v>205</v>
      </c>
      <c r="E463" s="161" t="s">
        <v>1</v>
      </c>
      <c r="F463" s="162" t="s">
        <v>4125</v>
      </c>
      <c r="H463" s="163">
        <v>2</v>
      </c>
      <c r="I463" s="164"/>
      <c r="L463" s="160"/>
      <c r="M463" s="165"/>
      <c r="T463" s="166"/>
      <c r="AT463" s="161" t="s">
        <v>205</v>
      </c>
      <c r="AU463" s="161" t="s">
        <v>85</v>
      </c>
      <c r="AV463" s="13" t="s">
        <v>85</v>
      </c>
      <c r="AW463" s="13" t="s">
        <v>34</v>
      </c>
      <c r="AX463" s="13" t="s">
        <v>76</v>
      </c>
      <c r="AY463" s="161" t="s">
        <v>191</v>
      </c>
    </row>
    <row r="464" spans="2:65" s="13" customFormat="1">
      <c r="B464" s="160"/>
      <c r="D464" s="154" t="s">
        <v>205</v>
      </c>
      <c r="E464" s="161" t="s">
        <v>1</v>
      </c>
      <c r="F464" s="162" t="s">
        <v>4126</v>
      </c>
      <c r="H464" s="163">
        <v>2</v>
      </c>
      <c r="I464" s="164"/>
      <c r="L464" s="160"/>
      <c r="M464" s="165"/>
      <c r="T464" s="166"/>
      <c r="AT464" s="161" t="s">
        <v>205</v>
      </c>
      <c r="AU464" s="161" t="s">
        <v>85</v>
      </c>
      <c r="AV464" s="13" t="s">
        <v>85</v>
      </c>
      <c r="AW464" s="13" t="s">
        <v>34</v>
      </c>
      <c r="AX464" s="13" t="s">
        <v>76</v>
      </c>
      <c r="AY464" s="161" t="s">
        <v>191</v>
      </c>
    </row>
    <row r="465" spans="2:65" s="1" customFormat="1" ht="26.45" customHeight="1">
      <c r="B465" s="32"/>
      <c r="C465" s="181" t="s">
        <v>1223</v>
      </c>
      <c r="D465" s="181" t="s">
        <v>388</v>
      </c>
      <c r="E465" s="182" t="s">
        <v>4127</v>
      </c>
      <c r="F465" s="183" t="s">
        <v>4128</v>
      </c>
      <c r="G465" s="184" t="s">
        <v>378</v>
      </c>
      <c r="H465" s="185">
        <v>2</v>
      </c>
      <c r="I465" s="186"/>
      <c r="J465" s="187">
        <f>ROUND(I465*H465,2)</f>
        <v>0</v>
      </c>
      <c r="K465" s="183" t="s">
        <v>1</v>
      </c>
      <c r="L465" s="188"/>
      <c r="M465" s="189" t="s">
        <v>1</v>
      </c>
      <c r="N465" s="190" t="s">
        <v>41</v>
      </c>
      <c r="P465" s="145">
        <f>O465*H465</f>
        <v>0</v>
      </c>
      <c r="Q465" s="145">
        <v>6.0000000000000002E-5</v>
      </c>
      <c r="R465" s="145">
        <f>Q465*H465</f>
        <v>1.2E-4</v>
      </c>
      <c r="S465" s="145">
        <v>0</v>
      </c>
      <c r="T465" s="146">
        <f>S465*H465</f>
        <v>0</v>
      </c>
      <c r="AR465" s="147" t="s">
        <v>1132</v>
      </c>
      <c r="AT465" s="147" t="s">
        <v>388</v>
      </c>
      <c r="AU465" s="147" t="s">
        <v>85</v>
      </c>
      <c r="AY465" s="17" t="s">
        <v>191</v>
      </c>
      <c r="BE465" s="148">
        <f>IF(N465="základní",J465,0)</f>
        <v>0</v>
      </c>
      <c r="BF465" s="148">
        <f>IF(N465="snížená",J465,0)</f>
        <v>0</v>
      </c>
      <c r="BG465" s="148">
        <f>IF(N465="zákl. přenesená",J465,0)</f>
        <v>0</v>
      </c>
      <c r="BH465" s="148">
        <f>IF(N465="sníž. přenesená",J465,0)</f>
        <v>0</v>
      </c>
      <c r="BI465" s="148">
        <f>IF(N465="nulová",J465,0)</f>
        <v>0</v>
      </c>
      <c r="BJ465" s="17" t="s">
        <v>83</v>
      </c>
      <c r="BK465" s="148">
        <f>ROUND(I465*H465,2)</f>
        <v>0</v>
      </c>
      <c r="BL465" s="17" t="s">
        <v>1132</v>
      </c>
      <c r="BM465" s="147" t="s">
        <v>4129</v>
      </c>
    </row>
    <row r="466" spans="2:65" s="13" customFormat="1">
      <c r="B466" s="160"/>
      <c r="D466" s="154" t="s">
        <v>205</v>
      </c>
      <c r="E466" s="161" t="s">
        <v>1</v>
      </c>
      <c r="F466" s="162" t="s">
        <v>4130</v>
      </c>
      <c r="H466" s="163">
        <v>2</v>
      </c>
      <c r="I466" s="164"/>
      <c r="L466" s="160"/>
      <c r="M466" s="165"/>
      <c r="T466" s="166"/>
      <c r="AT466" s="161" t="s">
        <v>205</v>
      </c>
      <c r="AU466" s="161" t="s">
        <v>85</v>
      </c>
      <c r="AV466" s="13" t="s">
        <v>85</v>
      </c>
      <c r="AW466" s="13" t="s">
        <v>34</v>
      </c>
      <c r="AX466" s="13" t="s">
        <v>76</v>
      </c>
      <c r="AY466" s="161" t="s">
        <v>191</v>
      </c>
    </row>
    <row r="467" spans="2:65" s="1" customFormat="1" ht="26.45" customHeight="1">
      <c r="B467" s="32"/>
      <c r="C467" s="136" t="s">
        <v>1229</v>
      </c>
      <c r="D467" s="136" t="s">
        <v>195</v>
      </c>
      <c r="E467" s="137" t="s">
        <v>4131</v>
      </c>
      <c r="F467" s="138" t="s">
        <v>4132</v>
      </c>
      <c r="G467" s="139" t="s">
        <v>378</v>
      </c>
      <c r="H467" s="140">
        <v>26</v>
      </c>
      <c r="I467" s="141"/>
      <c r="J467" s="142">
        <f>ROUND(I467*H467,2)</f>
        <v>0</v>
      </c>
      <c r="K467" s="138" t="s">
        <v>199</v>
      </c>
      <c r="L467" s="32"/>
      <c r="M467" s="143" t="s">
        <v>1</v>
      </c>
      <c r="N467" s="144" t="s">
        <v>41</v>
      </c>
      <c r="P467" s="145">
        <f>O467*H467</f>
        <v>0</v>
      </c>
      <c r="Q467" s="145">
        <v>0</v>
      </c>
      <c r="R467" s="145">
        <f>Q467*H467</f>
        <v>0</v>
      </c>
      <c r="S467" s="145">
        <v>0</v>
      </c>
      <c r="T467" s="146">
        <f>S467*H467</f>
        <v>0</v>
      </c>
      <c r="AR467" s="147" t="s">
        <v>655</v>
      </c>
      <c r="AT467" s="147" t="s">
        <v>195</v>
      </c>
      <c r="AU467" s="147" t="s">
        <v>85</v>
      </c>
      <c r="AY467" s="17" t="s">
        <v>191</v>
      </c>
      <c r="BE467" s="148">
        <f>IF(N467="základní",J467,0)</f>
        <v>0</v>
      </c>
      <c r="BF467" s="148">
        <f>IF(N467="snížená",J467,0)</f>
        <v>0</v>
      </c>
      <c r="BG467" s="148">
        <f>IF(N467="zákl. přenesená",J467,0)</f>
        <v>0</v>
      </c>
      <c r="BH467" s="148">
        <f>IF(N467="sníž. přenesená",J467,0)</f>
        <v>0</v>
      </c>
      <c r="BI467" s="148">
        <f>IF(N467="nulová",J467,0)</f>
        <v>0</v>
      </c>
      <c r="BJ467" s="17" t="s">
        <v>83</v>
      </c>
      <c r="BK467" s="148">
        <f>ROUND(I467*H467,2)</f>
        <v>0</v>
      </c>
      <c r="BL467" s="17" t="s">
        <v>655</v>
      </c>
      <c r="BM467" s="147" t="s">
        <v>4133</v>
      </c>
    </row>
    <row r="468" spans="2:65" s="1" customFormat="1">
      <c r="B468" s="32"/>
      <c r="D468" s="149" t="s">
        <v>203</v>
      </c>
      <c r="F468" s="150" t="s">
        <v>4134</v>
      </c>
      <c r="I468" s="151"/>
      <c r="L468" s="32"/>
      <c r="M468" s="152"/>
      <c r="T468" s="56"/>
      <c r="AT468" s="17" t="s">
        <v>203</v>
      </c>
      <c r="AU468" s="17" t="s">
        <v>85</v>
      </c>
    </row>
    <row r="469" spans="2:65" s="1" customFormat="1" ht="26.45" customHeight="1">
      <c r="B469" s="32"/>
      <c r="C469" s="181" t="s">
        <v>1235</v>
      </c>
      <c r="D469" s="181" t="s">
        <v>388</v>
      </c>
      <c r="E469" s="182" t="s">
        <v>4135</v>
      </c>
      <c r="F469" s="183" t="s">
        <v>4136</v>
      </c>
      <c r="G469" s="184" t="s">
        <v>1608</v>
      </c>
      <c r="H469" s="185">
        <v>17</v>
      </c>
      <c r="I469" s="186"/>
      <c r="J469" s="187">
        <f>ROUND(I469*H469,2)</f>
        <v>0</v>
      </c>
      <c r="K469" s="183" t="s">
        <v>1</v>
      </c>
      <c r="L469" s="188"/>
      <c r="M469" s="189" t="s">
        <v>1</v>
      </c>
      <c r="N469" s="190" t="s">
        <v>41</v>
      </c>
      <c r="P469" s="145">
        <f>O469*H469</f>
        <v>0</v>
      </c>
      <c r="Q469" s="145">
        <v>0</v>
      </c>
      <c r="R469" s="145">
        <f>Q469*H469</f>
        <v>0</v>
      </c>
      <c r="S469" s="145">
        <v>0</v>
      </c>
      <c r="T469" s="146">
        <f>S469*H469</f>
        <v>0</v>
      </c>
      <c r="AR469" s="147" t="s">
        <v>1132</v>
      </c>
      <c r="AT469" s="147" t="s">
        <v>388</v>
      </c>
      <c r="AU469" s="147" t="s">
        <v>85</v>
      </c>
      <c r="AY469" s="17" t="s">
        <v>191</v>
      </c>
      <c r="BE469" s="148">
        <f>IF(N469="základní",J469,0)</f>
        <v>0</v>
      </c>
      <c r="BF469" s="148">
        <f>IF(N469="snížená",J469,0)</f>
        <v>0</v>
      </c>
      <c r="BG469" s="148">
        <f>IF(N469="zákl. přenesená",J469,0)</f>
        <v>0</v>
      </c>
      <c r="BH469" s="148">
        <f>IF(N469="sníž. přenesená",J469,0)</f>
        <v>0</v>
      </c>
      <c r="BI469" s="148">
        <f>IF(N469="nulová",J469,0)</f>
        <v>0</v>
      </c>
      <c r="BJ469" s="17" t="s">
        <v>83</v>
      </c>
      <c r="BK469" s="148">
        <f>ROUND(I469*H469,2)</f>
        <v>0</v>
      </c>
      <c r="BL469" s="17" t="s">
        <v>1132</v>
      </c>
      <c r="BM469" s="147" t="s">
        <v>4137</v>
      </c>
    </row>
    <row r="470" spans="2:65" s="13" customFormat="1">
      <c r="B470" s="160"/>
      <c r="D470" s="154" t="s">
        <v>205</v>
      </c>
      <c r="E470" s="161" t="s">
        <v>1</v>
      </c>
      <c r="F470" s="162" t="s">
        <v>4138</v>
      </c>
      <c r="H470" s="163">
        <v>11</v>
      </c>
      <c r="I470" s="164"/>
      <c r="L470" s="160"/>
      <c r="M470" s="165"/>
      <c r="T470" s="166"/>
      <c r="AT470" s="161" t="s">
        <v>205</v>
      </c>
      <c r="AU470" s="161" t="s">
        <v>85</v>
      </c>
      <c r="AV470" s="13" t="s">
        <v>85</v>
      </c>
      <c r="AW470" s="13" t="s">
        <v>34</v>
      </c>
      <c r="AX470" s="13" t="s">
        <v>76</v>
      </c>
      <c r="AY470" s="161" t="s">
        <v>191</v>
      </c>
    </row>
    <row r="471" spans="2:65" s="13" customFormat="1">
      <c r="B471" s="160"/>
      <c r="D471" s="154" t="s">
        <v>205</v>
      </c>
      <c r="E471" s="161" t="s">
        <v>1</v>
      </c>
      <c r="F471" s="162" t="s">
        <v>4139</v>
      </c>
      <c r="H471" s="163">
        <v>1</v>
      </c>
      <c r="I471" s="164"/>
      <c r="L471" s="160"/>
      <c r="M471" s="165"/>
      <c r="T471" s="166"/>
      <c r="AT471" s="161" t="s">
        <v>205</v>
      </c>
      <c r="AU471" s="161" t="s">
        <v>85</v>
      </c>
      <c r="AV471" s="13" t="s">
        <v>85</v>
      </c>
      <c r="AW471" s="13" t="s">
        <v>34</v>
      </c>
      <c r="AX471" s="13" t="s">
        <v>76</v>
      </c>
      <c r="AY471" s="161" t="s">
        <v>191</v>
      </c>
    </row>
    <row r="472" spans="2:65" s="13" customFormat="1">
      <c r="B472" s="160"/>
      <c r="D472" s="154" t="s">
        <v>205</v>
      </c>
      <c r="E472" s="161" t="s">
        <v>1</v>
      </c>
      <c r="F472" s="162" t="s">
        <v>4140</v>
      </c>
      <c r="H472" s="163">
        <v>2</v>
      </c>
      <c r="I472" s="164"/>
      <c r="L472" s="160"/>
      <c r="M472" s="165"/>
      <c r="T472" s="166"/>
      <c r="AT472" s="161" t="s">
        <v>205</v>
      </c>
      <c r="AU472" s="161" t="s">
        <v>85</v>
      </c>
      <c r="AV472" s="13" t="s">
        <v>85</v>
      </c>
      <c r="AW472" s="13" t="s">
        <v>34</v>
      </c>
      <c r="AX472" s="13" t="s">
        <v>76</v>
      </c>
      <c r="AY472" s="161" t="s">
        <v>191</v>
      </c>
    </row>
    <row r="473" spans="2:65" s="13" customFormat="1">
      <c r="B473" s="160"/>
      <c r="D473" s="154" t="s">
        <v>205</v>
      </c>
      <c r="E473" s="161" t="s">
        <v>1</v>
      </c>
      <c r="F473" s="162" t="s">
        <v>4130</v>
      </c>
      <c r="H473" s="163">
        <v>2</v>
      </c>
      <c r="I473" s="164"/>
      <c r="L473" s="160"/>
      <c r="M473" s="165"/>
      <c r="T473" s="166"/>
      <c r="AT473" s="161" t="s">
        <v>205</v>
      </c>
      <c r="AU473" s="161" t="s">
        <v>85</v>
      </c>
      <c r="AV473" s="13" t="s">
        <v>85</v>
      </c>
      <c r="AW473" s="13" t="s">
        <v>34</v>
      </c>
      <c r="AX473" s="13" t="s">
        <v>76</v>
      </c>
      <c r="AY473" s="161" t="s">
        <v>191</v>
      </c>
    </row>
    <row r="474" spans="2:65" s="13" customFormat="1">
      <c r="B474" s="160"/>
      <c r="D474" s="154" t="s">
        <v>205</v>
      </c>
      <c r="E474" s="161" t="s">
        <v>1</v>
      </c>
      <c r="F474" s="162" t="s">
        <v>4141</v>
      </c>
      <c r="H474" s="163">
        <v>1</v>
      </c>
      <c r="I474" s="164"/>
      <c r="L474" s="160"/>
      <c r="M474" s="165"/>
      <c r="T474" s="166"/>
      <c r="AT474" s="161" t="s">
        <v>205</v>
      </c>
      <c r="AU474" s="161" t="s">
        <v>85</v>
      </c>
      <c r="AV474" s="13" t="s">
        <v>85</v>
      </c>
      <c r="AW474" s="13" t="s">
        <v>34</v>
      </c>
      <c r="AX474" s="13" t="s">
        <v>76</v>
      </c>
      <c r="AY474" s="161" t="s">
        <v>191</v>
      </c>
    </row>
    <row r="475" spans="2:65" s="1" customFormat="1" ht="40.9" customHeight="1">
      <c r="B475" s="32"/>
      <c r="C475" s="181" t="s">
        <v>1240</v>
      </c>
      <c r="D475" s="181" t="s">
        <v>388</v>
      </c>
      <c r="E475" s="182" t="s">
        <v>4142</v>
      </c>
      <c r="F475" s="183" t="s">
        <v>4143</v>
      </c>
      <c r="G475" s="184" t="s">
        <v>1608</v>
      </c>
      <c r="H475" s="185">
        <v>5</v>
      </c>
      <c r="I475" s="186"/>
      <c r="J475" s="187">
        <f>ROUND(I475*H475,2)</f>
        <v>0</v>
      </c>
      <c r="K475" s="183" t="s">
        <v>1</v>
      </c>
      <c r="L475" s="188"/>
      <c r="M475" s="189" t="s">
        <v>1</v>
      </c>
      <c r="N475" s="190" t="s">
        <v>41</v>
      </c>
      <c r="P475" s="145">
        <f>O475*H475</f>
        <v>0</v>
      </c>
      <c r="Q475" s="145">
        <v>0</v>
      </c>
      <c r="R475" s="145">
        <f>Q475*H475</f>
        <v>0</v>
      </c>
      <c r="S475" s="145">
        <v>0</v>
      </c>
      <c r="T475" s="146">
        <f>S475*H475</f>
        <v>0</v>
      </c>
      <c r="AR475" s="147" t="s">
        <v>1132</v>
      </c>
      <c r="AT475" s="147" t="s">
        <v>388</v>
      </c>
      <c r="AU475" s="147" t="s">
        <v>85</v>
      </c>
      <c r="AY475" s="17" t="s">
        <v>191</v>
      </c>
      <c r="BE475" s="148">
        <f>IF(N475="základní",J475,0)</f>
        <v>0</v>
      </c>
      <c r="BF475" s="148">
        <f>IF(N475="snížená",J475,0)</f>
        <v>0</v>
      </c>
      <c r="BG475" s="148">
        <f>IF(N475="zákl. přenesená",J475,0)</f>
        <v>0</v>
      </c>
      <c r="BH475" s="148">
        <f>IF(N475="sníž. přenesená",J475,0)</f>
        <v>0</v>
      </c>
      <c r="BI475" s="148">
        <f>IF(N475="nulová",J475,0)</f>
        <v>0</v>
      </c>
      <c r="BJ475" s="17" t="s">
        <v>83</v>
      </c>
      <c r="BK475" s="148">
        <f>ROUND(I475*H475,2)</f>
        <v>0</v>
      </c>
      <c r="BL475" s="17" t="s">
        <v>1132</v>
      </c>
      <c r="BM475" s="147" t="s">
        <v>4144</v>
      </c>
    </row>
    <row r="476" spans="2:65" s="13" customFormat="1">
      <c r="B476" s="160"/>
      <c r="D476" s="154" t="s">
        <v>205</v>
      </c>
      <c r="E476" s="161" t="s">
        <v>1</v>
      </c>
      <c r="F476" s="162" t="s">
        <v>4145</v>
      </c>
      <c r="H476" s="163">
        <v>4</v>
      </c>
      <c r="I476" s="164"/>
      <c r="L476" s="160"/>
      <c r="M476" s="165"/>
      <c r="T476" s="166"/>
      <c r="AT476" s="161" t="s">
        <v>205</v>
      </c>
      <c r="AU476" s="161" t="s">
        <v>85</v>
      </c>
      <c r="AV476" s="13" t="s">
        <v>85</v>
      </c>
      <c r="AW476" s="13" t="s">
        <v>34</v>
      </c>
      <c r="AX476" s="13" t="s">
        <v>76</v>
      </c>
      <c r="AY476" s="161" t="s">
        <v>191</v>
      </c>
    </row>
    <row r="477" spans="2:65" s="13" customFormat="1">
      <c r="B477" s="160"/>
      <c r="D477" s="154" t="s">
        <v>205</v>
      </c>
      <c r="E477" s="161" t="s">
        <v>1</v>
      </c>
      <c r="F477" s="162" t="s">
        <v>4146</v>
      </c>
      <c r="H477" s="163">
        <v>1</v>
      </c>
      <c r="I477" s="164"/>
      <c r="L477" s="160"/>
      <c r="M477" s="165"/>
      <c r="T477" s="166"/>
      <c r="AT477" s="161" t="s">
        <v>205</v>
      </c>
      <c r="AU477" s="161" t="s">
        <v>85</v>
      </c>
      <c r="AV477" s="13" t="s">
        <v>85</v>
      </c>
      <c r="AW477" s="13" t="s">
        <v>34</v>
      </c>
      <c r="AX477" s="13" t="s">
        <v>76</v>
      </c>
      <c r="AY477" s="161" t="s">
        <v>191</v>
      </c>
    </row>
    <row r="478" spans="2:65" s="1" customFormat="1" ht="26.45" customHeight="1">
      <c r="B478" s="32"/>
      <c r="C478" s="181" t="s">
        <v>1245</v>
      </c>
      <c r="D478" s="181" t="s">
        <v>388</v>
      </c>
      <c r="E478" s="182" t="s">
        <v>4147</v>
      </c>
      <c r="F478" s="183" t="s">
        <v>4148</v>
      </c>
      <c r="G478" s="184" t="s">
        <v>1608</v>
      </c>
      <c r="H478" s="185">
        <v>6</v>
      </c>
      <c r="I478" s="186"/>
      <c r="J478" s="187">
        <f>ROUND(I478*H478,2)</f>
        <v>0</v>
      </c>
      <c r="K478" s="183" t="s">
        <v>1</v>
      </c>
      <c r="L478" s="188"/>
      <c r="M478" s="189" t="s">
        <v>1</v>
      </c>
      <c r="N478" s="190" t="s">
        <v>41</v>
      </c>
      <c r="P478" s="145">
        <f>O478*H478</f>
        <v>0</v>
      </c>
      <c r="Q478" s="145">
        <v>0</v>
      </c>
      <c r="R478" s="145">
        <f>Q478*H478</f>
        <v>0</v>
      </c>
      <c r="S478" s="145">
        <v>0</v>
      </c>
      <c r="T478" s="146">
        <f>S478*H478</f>
        <v>0</v>
      </c>
      <c r="AR478" s="147" t="s">
        <v>1132</v>
      </c>
      <c r="AT478" s="147" t="s">
        <v>388</v>
      </c>
      <c r="AU478" s="147" t="s">
        <v>85</v>
      </c>
      <c r="AY478" s="17" t="s">
        <v>191</v>
      </c>
      <c r="BE478" s="148">
        <f>IF(N478="základní",J478,0)</f>
        <v>0</v>
      </c>
      <c r="BF478" s="148">
        <f>IF(N478="snížená",J478,0)</f>
        <v>0</v>
      </c>
      <c r="BG478" s="148">
        <f>IF(N478="zákl. přenesená",J478,0)</f>
        <v>0</v>
      </c>
      <c r="BH478" s="148">
        <f>IF(N478="sníž. přenesená",J478,0)</f>
        <v>0</v>
      </c>
      <c r="BI478" s="148">
        <f>IF(N478="nulová",J478,0)</f>
        <v>0</v>
      </c>
      <c r="BJ478" s="17" t="s">
        <v>83</v>
      </c>
      <c r="BK478" s="148">
        <f>ROUND(I478*H478,2)</f>
        <v>0</v>
      </c>
      <c r="BL478" s="17" t="s">
        <v>1132</v>
      </c>
      <c r="BM478" s="147" t="s">
        <v>4149</v>
      </c>
    </row>
    <row r="479" spans="2:65" s="13" customFormat="1">
      <c r="B479" s="160"/>
      <c r="D479" s="154" t="s">
        <v>205</v>
      </c>
      <c r="E479" s="161" t="s">
        <v>1</v>
      </c>
      <c r="F479" s="162" t="s">
        <v>4150</v>
      </c>
      <c r="H479" s="163">
        <v>6</v>
      </c>
      <c r="I479" s="164"/>
      <c r="L479" s="160"/>
      <c r="M479" s="165"/>
      <c r="T479" s="166"/>
      <c r="AT479" s="161" t="s">
        <v>205</v>
      </c>
      <c r="AU479" s="161" t="s">
        <v>85</v>
      </c>
      <c r="AV479" s="13" t="s">
        <v>85</v>
      </c>
      <c r="AW479" s="13" t="s">
        <v>34</v>
      </c>
      <c r="AX479" s="13" t="s">
        <v>76</v>
      </c>
      <c r="AY479" s="161" t="s">
        <v>191</v>
      </c>
    </row>
    <row r="480" spans="2:65" s="1" customFormat="1" ht="26.45" customHeight="1">
      <c r="B480" s="32"/>
      <c r="C480" s="181" t="s">
        <v>1251</v>
      </c>
      <c r="D480" s="181" t="s">
        <v>388</v>
      </c>
      <c r="E480" s="182" t="s">
        <v>4151</v>
      </c>
      <c r="F480" s="183" t="s">
        <v>4152</v>
      </c>
      <c r="G480" s="184" t="s">
        <v>1608</v>
      </c>
      <c r="H480" s="185">
        <v>6</v>
      </c>
      <c r="I480" s="186"/>
      <c r="J480" s="187">
        <f>ROUND(I480*H480,2)</f>
        <v>0</v>
      </c>
      <c r="K480" s="183" t="s">
        <v>1</v>
      </c>
      <c r="L480" s="188"/>
      <c r="M480" s="189" t="s">
        <v>1</v>
      </c>
      <c r="N480" s="190" t="s">
        <v>41</v>
      </c>
      <c r="P480" s="145">
        <f>O480*H480</f>
        <v>0</v>
      </c>
      <c r="Q480" s="145">
        <v>0</v>
      </c>
      <c r="R480" s="145">
        <f>Q480*H480</f>
        <v>0</v>
      </c>
      <c r="S480" s="145">
        <v>0</v>
      </c>
      <c r="T480" s="146">
        <f>S480*H480</f>
        <v>0</v>
      </c>
      <c r="AR480" s="147" t="s">
        <v>1132</v>
      </c>
      <c r="AT480" s="147" t="s">
        <v>388</v>
      </c>
      <c r="AU480" s="147" t="s">
        <v>85</v>
      </c>
      <c r="AY480" s="17" t="s">
        <v>191</v>
      </c>
      <c r="BE480" s="148">
        <f>IF(N480="základní",J480,0)</f>
        <v>0</v>
      </c>
      <c r="BF480" s="148">
        <f>IF(N480="snížená",J480,0)</f>
        <v>0</v>
      </c>
      <c r="BG480" s="148">
        <f>IF(N480="zákl. přenesená",J480,0)</f>
        <v>0</v>
      </c>
      <c r="BH480" s="148">
        <f>IF(N480="sníž. přenesená",J480,0)</f>
        <v>0</v>
      </c>
      <c r="BI480" s="148">
        <f>IF(N480="nulová",J480,0)</f>
        <v>0</v>
      </c>
      <c r="BJ480" s="17" t="s">
        <v>83</v>
      </c>
      <c r="BK480" s="148">
        <f>ROUND(I480*H480,2)</f>
        <v>0</v>
      </c>
      <c r="BL480" s="17" t="s">
        <v>1132</v>
      </c>
      <c r="BM480" s="147" t="s">
        <v>4153</v>
      </c>
    </row>
    <row r="481" spans="2:65" s="13" customFormat="1">
      <c r="B481" s="160"/>
      <c r="D481" s="154" t="s">
        <v>205</v>
      </c>
      <c r="E481" s="161" t="s">
        <v>1</v>
      </c>
      <c r="F481" s="162" t="s">
        <v>4154</v>
      </c>
      <c r="H481" s="163">
        <v>6</v>
      </c>
      <c r="I481" s="164"/>
      <c r="L481" s="160"/>
      <c r="M481" s="165"/>
      <c r="T481" s="166"/>
      <c r="AT481" s="161" t="s">
        <v>205</v>
      </c>
      <c r="AU481" s="161" t="s">
        <v>85</v>
      </c>
      <c r="AV481" s="13" t="s">
        <v>85</v>
      </c>
      <c r="AW481" s="13" t="s">
        <v>34</v>
      </c>
      <c r="AX481" s="13" t="s">
        <v>76</v>
      </c>
      <c r="AY481" s="161" t="s">
        <v>191</v>
      </c>
    </row>
    <row r="482" spans="2:65" s="1" customFormat="1" ht="26.45" customHeight="1">
      <c r="B482" s="32"/>
      <c r="C482" s="136" t="s">
        <v>1256</v>
      </c>
      <c r="D482" s="136" t="s">
        <v>195</v>
      </c>
      <c r="E482" s="137" t="s">
        <v>4131</v>
      </c>
      <c r="F482" s="138" t="s">
        <v>4132</v>
      </c>
      <c r="G482" s="139" t="s">
        <v>378</v>
      </c>
      <c r="H482" s="140">
        <v>12</v>
      </c>
      <c r="I482" s="141"/>
      <c r="J482" s="142">
        <f>ROUND(I482*H482,2)</f>
        <v>0</v>
      </c>
      <c r="K482" s="138" t="s">
        <v>199</v>
      </c>
      <c r="L482" s="32"/>
      <c r="M482" s="143" t="s">
        <v>1</v>
      </c>
      <c r="N482" s="144" t="s">
        <v>41</v>
      </c>
      <c r="P482" s="145">
        <f>O482*H482</f>
        <v>0</v>
      </c>
      <c r="Q482" s="145">
        <v>0</v>
      </c>
      <c r="R482" s="145">
        <f>Q482*H482</f>
        <v>0</v>
      </c>
      <c r="S482" s="145">
        <v>0</v>
      </c>
      <c r="T482" s="146">
        <f>S482*H482</f>
        <v>0</v>
      </c>
      <c r="AR482" s="147" t="s">
        <v>655</v>
      </c>
      <c r="AT482" s="147" t="s">
        <v>195</v>
      </c>
      <c r="AU482" s="147" t="s">
        <v>85</v>
      </c>
      <c r="AY482" s="17" t="s">
        <v>191</v>
      </c>
      <c r="BE482" s="148">
        <f>IF(N482="základní",J482,0)</f>
        <v>0</v>
      </c>
      <c r="BF482" s="148">
        <f>IF(N482="snížená",J482,0)</f>
        <v>0</v>
      </c>
      <c r="BG482" s="148">
        <f>IF(N482="zákl. přenesená",J482,0)</f>
        <v>0</v>
      </c>
      <c r="BH482" s="148">
        <f>IF(N482="sníž. přenesená",J482,0)</f>
        <v>0</v>
      </c>
      <c r="BI482" s="148">
        <f>IF(N482="nulová",J482,0)</f>
        <v>0</v>
      </c>
      <c r="BJ482" s="17" t="s">
        <v>83</v>
      </c>
      <c r="BK482" s="148">
        <f>ROUND(I482*H482,2)</f>
        <v>0</v>
      </c>
      <c r="BL482" s="17" t="s">
        <v>655</v>
      </c>
      <c r="BM482" s="147" t="s">
        <v>4155</v>
      </c>
    </row>
    <row r="483" spans="2:65" s="1" customFormat="1">
      <c r="B483" s="32"/>
      <c r="D483" s="149" t="s">
        <v>203</v>
      </c>
      <c r="F483" s="150" t="s">
        <v>4134</v>
      </c>
      <c r="I483" s="151"/>
      <c r="L483" s="32"/>
      <c r="M483" s="152"/>
      <c r="T483" s="56"/>
      <c r="AT483" s="17" t="s">
        <v>203</v>
      </c>
      <c r="AU483" s="17" t="s">
        <v>85</v>
      </c>
    </row>
    <row r="484" spans="2:65" s="1" customFormat="1" ht="16.5" customHeight="1">
      <c r="B484" s="32"/>
      <c r="C484" s="181" t="s">
        <v>1262</v>
      </c>
      <c r="D484" s="181" t="s">
        <v>388</v>
      </c>
      <c r="E484" s="182" t="s">
        <v>4156</v>
      </c>
      <c r="F484" s="183" t="s">
        <v>4157</v>
      </c>
      <c r="G484" s="184" t="s">
        <v>1608</v>
      </c>
      <c r="H484" s="185">
        <v>1</v>
      </c>
      <c r="I484" s="186"/>
      <c r="J484" s="187">
        <f>ROUND(I484*H484,2)</f>
        <v>0</v>
      </c>
      <c r="K484" s="183" t="s">
        <v>1</v>
      </c>
      <c r="L484" s="188"/>
      <c r="M484" s="189" t="s">
        <v>1</v>
      </c>
      <c r="N484" s="190" t="s">
        <v>41</v>
      </c>
      <c r="P484" s="145">
        <f>O484*H484</f>
        <v>0</v>
      </c>
      <c r="Q484" s="145">
        <v>0</v>
      </c>
      <c r="R484" s="145">
        <f>Q484*H484</f>
        <v>0</v>
      </c>
      <c r="S484" s="145">
        <v>0</v>
      </c>
      <c r="T484" s="146">
        <f>S484*H484</f>
        <v>0</v>
      </c>
      <c r="AR484" s="147" t="s">
        <v>1132</v>
      </c>
      <c r="AT484" s="147" t="s">
        <v>388</v>
      </c>
      <c r="AU484" s="147" t="s">
        <v>85</v>
      </c>
      <c r="AY484" s="17" t="s">
        <v>191</v>
      </c>
      <c r="BE484" s="148">
        <f>IF(N484="základní",J484,0)</f>
        <v>0</v>
      </c>
      <c r="BF484" s="148">
        <f>IF(N484="snížená",J484,0)</f>
        <v>0</v>
      </c>
      <c r="BG484" s="148">
        <f>IF(N484="zákl. přenesená",J484,0)</f>
        <v>0</v>
      </c>
      <c r="BH484" s="148">
        <f>IF(N484="sníž. přenesená",J484,0)</f>
        <v>0</v>
      </c>
      <c r="BI484" s="148">
        <f>IF(N484="nulová",J484,0)</f>
        <v>0</v>
      </c>
      <c r="BJ484" s="17" t="s">
        <v>83</v>
      </c>
      <c r="BK484" s="148">
        <f>ROUND(I484*H484,2)</f>
        <v>0</v>
      </c>
      <c r="BL484" s="17" t="s">
        <v>1132</v>
      </c>
      <c r="BM484" s="147" t="s">
        <v>4158</v>
      </c>
    </row>
    <row r="485" spans="2:65" s="13" customFormat="1">
      <c r="B485" s="160"/>
      <c r="D485" s="154" t="s">
        <v>205</v>
      </c>
      <c r="E485" s="161" t="s">
        <v>1</v>
      </c>
      <c r="F485" s="162" t="s">
        <v>4159</v>
      </c>
      <c r="H485" s="163">
        <v>1</v>
      </c>
      <c r="I485" s="164"/>
      <c r="L485" s="160"/>
      <c r="M485" s="165"/>
      <c r="T485" s="166"/>
      <c r="AT485" s="161" t="s">
        <v>205</v>
      </c>
      <c r="AU485" s="161" t="s">
        <v>85</v>
      </c>
      <c r="AV485" s="13" t="s">
        <v>85</v>
      </c>
      <c r="AW485" s="13" t="s">
        <v>34</v>
      </c>
      <c r="AX485" s="13" t="s">
        <v>76</v>
      </c>
      <c r="AY485" s="161" t="s">
        <v>191</v>
      </c>
    </row>
    <row r="486" spans="2:65" s="1" customFormat="1" ht="26.45" customHeight="1">
      <c r="B486" s="32"/>
      <c r="C486" s="136" t="s">
        <v>1269</v>
      </c>
      <c r="D486" s="136" t="s">
        <v>195</v>
      </c>
      <c r="E486" s="137" t="s">
        <v>4160</v>
      </c>
      <c r="F486" s="138" t="s">
        <v>4161</v>
      </c>
      <c r="G486" s="139" t="s">
        <v>378</v>
      </c>
      <c r="H486" s="140">
        <v>1</v>
      </c>
      <c r="I486" s="141"/>
      <c r="J486" s="142">
        <f>ROUND(I486*H486,2)</f>
        <v>0</v>
      </c>
      <c r="K486" s="138" t="s">
        <v>199</v>
      </c>
      <c r="L486" s="32"/>
      <c r="M486" s="143" t="s">
        <v>1</v>
      </c>
      <c r="N486" s="144" t="s">
        <v>41</v>
      </c>
      <c r="P486" s="145">
        <f>O486*H486</f>
        <v>0</v>
      </c>
      <c r="Q486" s="145">
        <v>0</v>
      </c>
      <c r="R486" s="145">
        <f>Q486*H486</f>
        <v>0</v>
      </c>
      <c r="S486" s="145">
        <v>0</v>
      </c>
      <c r="T486" s="146">
        <f>S486*H486</f>
        <v>0</v>
      </c>
      <c r="AR486" s="147" t="s">
        <v>224</v>
      </c>
      <c r="AT486" s="147" t="s">
        <v>195</v>
      </c>
      <c r="AU486" s="147" t="s">
        <v>85</v>
      </c>
      <c r="AY486" s="17" t="s">
        <v>191</v>
      </c>
      <c r="BE486" s="148">
        <f>IF(N486="základní",J486,0)</f>
        <v>0</v>
      </c>
      <c r="BF486" s="148">
        <f>IF(N486="snížená",J486,0)</f>
        <v>0</v>
      </c>
      <c r="BG486" s="148">
        <f>IF(N486="zákl. přenesená",J486,0)</f>
        <v>0</v>
      </c>
      <c r="BH486" s="148">
        <f>IF(N486="sníž. přenesená",J486,0)</f>
        <v>0</v>
      </c>
      <c r="BI486" s="148">
        <f>IF(N486="nulová",J486,0)</f>
        <v>0</v>
      </c>
      <c r="BJ486" s="17" t="s">
        <v>83</v>
      </c>
      <c r="BK486" s="148">
        <f>ROUND(I486*H486,2)</f>
        <v>0</v>
      </c>
      <c r="BL486" s="17" t="s">
        <v>224</v>
      </c>
      <c r="BM486" s="147" t="s">
        <v>4162</v>
      </c>
    </row>
    <row r="487" spans="2:65" s="1" customFormat="1">
      <c r="B487" s="32"/>
      <c r="D487" s="149" t="s">
        <v>203</v>
      </c>
      <c r="F487" s="150" t="s">
        <v>4163</v>
      </c>
      <c r="I487" s="151"/>
      <c r="L487" s="32"/>
      <c r="M487" s="152"/>
      <c r="T487" s="56"/>
      <c r="AT487" s="17" t="s">
        <v>203</v>
      </c>
      <c r="AU487" s="17" t="s">
        <v>85</v>
      </c>
    </row>
    <row r="488" spans="2:65" s="1" customFormat="1" ht="26.45" customHeight="1">
      <c r="B488" s="32"/>
      <c r="C488" s="181" t="s">
        <v>1278</v>
      </c>
      <c r="D488" s="181" t="s">
        <v>388</v>
      </c>
      <c r="E488" s="182" t="s">
        <v>4164</v>
      </c>
      <c r="F488" s="183" t="s">
        <v>4165</v>
      </c>
      <c r="G488" s="184" t="s">
        <v>1608</v>
      </c>
      <c r="H488" s="185">
        <v>3</v>
      </c>
      <c r="I488" s="186"/>
      <c r="J488" s="187">
        <f>ROUND(I488*H488,2)</f>
        <v>0</v>
      </c>
      <c r="K488" s="183" t="s">
        <v>1</v>
      </c>
      <c r="L488" s="188"/>
      <c r="M488" s="189" t="s">
        <v>1</v>
      </c>
      <c r="N488" s="190" t="s">
        <v>41</v>
      </c>
      <c r="P488" s="145">
        <f>O488*H488</f>
        <v>0</v>
      </c>
      <c r="Q488" s="145">
        <v>0</v>
      </c>
      <c r="R488" s="145">
        <f>Q488*H488</f>
        <v>0</v>
      </c>
      <c r="S488" s="145">
        <v>0</v>
      </c>
      <c r="T488" s="146">
        <f>S488*H488</f>
        <v>0</v>
      </c>
      <c r="AR488" s="147" t="s">
        <v>1132</v>
      </c>
      <c r="AT488" s="147" t="s">
        <v>388</v>
      </c>
      <c r="AU488" s="147" t="s">
        <v>85</v>
      </c>
      <c r="AY488" s="17" t="s">
        <v>191</v>
      </c>
      <c r="BE488" s="148">
        <f>IF(N488="základní",J488,0)</f>
        <v>0</v>
      </c>
      <c r="BF488" s="148">
        <f>IF(N488="snížená",J488,0)</f>
        <v>0</v>
      </c>
      <c r="BG488" s="148">
        <f>IF(N488="zákl. přenesená",J488,0)</f>
        <v>0</v>
      </c>
      <c r="BH488" s="148">
        <f>IF(N488="sníž. přenesená",J488,0)</f>
        <v>0</v>
      </c>
      <c r="BI488" s="148">
        <f>IF(N488="nulová",J488,0)</f>
        <v>0</v>
      </c>
      <c r="BJ488" s="17" t="s">
        <v>83</v>
      </c>
      <c r="BK488" s="148">
        <f>ROUND(I488*H488,2)</f>
        <v>0</v>
      </c>
      <c r="BL488" s="17" t="s">
        <v>1132</v>
      </c>
      <c r="BM488" s="147" t="s">
        <v>4166</v>
      </c>
    </row>
    <row r="489" spans="2:65" s="13" customFormat="1">
      <c r="B489" s="160"/>
      <c r="D489" s="154" t="s">
        <v>205</v>
      </c>
      <c r="E489" s="161" t="s">
        <v>1</v>
      </c>
      <c r="F489" s="162" t="s">
        <v>4167</v>
      </c>
      <c r="H489" s="163">
        <v>3</v>
      </c>
      <c r="I489" s="164"/>
      <c r="L489" s="160"/>
      <c r="M489" s="165"/>
      <c r="T489" s="166"/>
      <c r="AT489" s="161" t="s">
        <v>205</v>
      </c>
      <c r="AU489" s="161" t="s">
        <v>85</v>
      </c>
      <c r="AV489" s="13" t="s">
        <v>85</v>
      </c>
      <c r="AW489" s="13" t="s">
        <v>34</v>
      </c>
      <c r="AX489" s="13" t="s">
        <v>76</v>
      </c>
      <c r="AY489" s="161" t="s">
        <v>191</v>
      </c>
    </row>
    <row r="490" spans="2:65" s="1" customFormat="1" ht="26.45" customHeight="1">
      <c r="B490" s="32"/>
      <c r="C490" s="181" t="s">
        <v>1285</v>
      </c>
      <c r="D490" s="181" t="s">
        <v>388</v>
      </c>
      <c r="E490" s="182" t="s">
        <v>4168</v>
      </c>
      <c r="F490" s="183" t="s">
        <v>4169</v>
      </c>
      <c r="G490" s="184" t="s">
        <v>1608</v>
      </c>
      <c r="H490" s="185">
        <v>1</v>
      </c>
      <c r="I490" s="186"/>
      <c r="J490" s="187">
        <f>ROUND(I490*H490,2)</f>
        <v>0</v>
      </c>
      <c r="K490" s="183" t="s">
        <v>1</v>
      </c>
      <c r="L490" s="188"/>
      <c r="M490" s="189" t="s">
        <v>1</v>
      </c>
      <c r="N490" s="190" t="s">
        <v>41</v>
      </c>
      <c r="P490" s="145">
        <f>O490*H490</f>
        <v>0</v>
      </c>
      <c r="Q490" s="145">
        <v>0</v>
      </c>
      <c r="R490" s="145">
        <f>Q490*H490</f>
        <v>0</v>
      </c>
      <c r="S490" s="145">
        <v>0</v>
      </c>
      <c r="T490" s="146">
        <f>S490*H490</f>
        <v>0</v>
      </c>
      <c r="AR490" s="147" t="s">
        <v>1132</v>
      </c>
      <c r="AT490" s="147" t="s">
        <v>388</v>
      </c>
      <c r="AU490" s="147" t="s">
        <v>85</v>
      </c>
      <c r="AY490" s="17" t="s">
        <v>191</v>
      </c>
      <c r="BE490" s="148">
        <f>IF(N490="základní",J490,0)</f>
        <v>0</v>
      </c>
      <c r="BF490" s="148">
        <f>IF(N490="snížená",J490,0)</f>
        <v>0</v>
      </c>
      <c r="BG490" s="148">
        <f>IF(N490="zákl. přenesená",J490,0)</f>
        <v>0</v>
      </c>
      <c r="BH490" s="148">
        <f>IF(N490="sníž. přenesená",J490,0)</f>
        <v>0</v>
      </c>
      <c r="BI490" s="148">
        <f>IF(N490="nulová",J490,0)</f>
        <v>0</v>
      </c>
      <c r="BJ490" s="17" t="s">
        <v>83</v>
      </c>
      <c r="BK490" s="148">
        <f>ROUND(I490*H490,2)</f>
        <v>0</v>
      </c>
      <c r="BL490" s="17" t="s">
        <v>1132</v>
      </c>
      <c r="BM490" s="147" t="s">
        <v>4170</v>
      </c>
    </row>
    <row r="491" spans="2:65" s="13" customFormat="1">
      <c r="B491" s="160"/>
      <c r="D491" s="154" t="s">
        <v>205</v>
      </c>
      <c r="E491" s="161" t="s">
        <v>1</v>
      </c>
      <c r="F491" s="162" t="s">
        <v>4171</v>
      </c>
      <c r="H491" s="163">
        <v>1</v>
      </c>
      <c r="I491" s="164"/>
      <c r="L491" s="160"/>
      <c r="M491" s="165"/>
      <c r="T491" s="166"/>
      <c r="AT491" s="161" t="s">
        <v>205</v>
      </c>
      <c r="AU491" s="161" t="s">
        <v>85</v>
      </c>
      <c r="AV491" s="13" t="s">
        <v>85</v>
      </c>
      <c r="AW491" s="13" t="s">
        <v>34</v>
      </c>
      <c r="AX491" s="13" t="s">
        <v>76</v>
      </c>
      <c r="AY491" s="161" t="s">
        <v>191</v>
      </c>
    </row>
    <row r="492" spans="2:65" s="1" customFormat="1" ht="36" customHeight="1">
      <c r="B492" s="32"/>
      <c r="C492" s="136" t="s">
        <v>1290</v>
      </c>
      <c r="D492" s="136" t="s">
        <v>195</v>
      </c>
      <c r="E492" s="137" t="s">
        <v>4172</v>
      </c>
      <c r="F492" s="138" t="s">
        <v>4173</v>
      </c>
      <c r="G492" s="139" t="s">
        <v>378</v>
      </c>
      <c r="H492" s="140">
        <v>4</v>
      </c>
      <c r="I492" s="141"/>
      <c r="J492" s="142">
        <f>ROUND(I492*H492,2)</f>
        <v>0</v>
      </c>
      <c r="K492" s="138" t="s">
        <v>199</v>
      </c>
      <c r="L492" s="32"/>
      <c r="M492" s="143" t="s">
        <v>1</v>
      </c>
      <c r="N492" s="144" t="s">
        <v>41</v>
      </c>
      <c r="P492" s="145">
        <f>O492*H492</f>
        <v>0</v>
      </c>
      <c r="Q492" s="145">
        <v>0</v>
      </c>
      <c r="R492" s="145">
        <f>Q492*H492</f>
        <v>0</v>
      </c>
      <c r="S492" s="145">
        <v>0</v>
      </c>
      <c r="T492" s="146">
        <f>S492*H492</f>
        <v>0</v>
      </c>
      <c r="AR492" s="147" t="s">
        <v>224</v>
      </c>
      <c r="AT492" s="147" t="s">
        <v>195</v>
      </c>
      <c r="AU492" s="147" t="s">
        <v>85</v>
      </c>
      <c r="AY492" s="17" t="s">
        <v>191</v>
      </c>
      <c r="BE492" s="148">
        <f>IF(N492="základní",J492,0)</f>
        <v>0</v>
      </c>
      <c r="BF492" s="148">
        <f>IF(N492="snížená",J492,0)</f>
        <v>0</v>
      </c>
      <c r="BG492" s="148">
        <f>IF(N492="zákl. přenesená",J492,0)</f>
        <v>0</v>
      </c>
      <c r="BH492" s="148">
        <f>IF(N492="sníž. přenesená",J492,0)</f>
        <v>0</v>
      </c>
      <c r="BI492" s="148">
        <f>IF(N492="nulová",J492,0)</f>
        <v>0</v>
      </c>
      <c r="BJ492" s="17" t="s">
        <v>83</v>
      </c>
      <c r="BK492" s="148">
        <f>ROUND(I492*H492,2)</f>
        <v>0</v>
      </c>
      <c r="BL492" s="17" t="s">
        <v>224</v>
      </c>
      <c r="BM492" s="147" t="s">
        <v>4174</v>
      </c>
    </row>
    <row r="493" spans="2:65" s="1" customFormat="1">
      <c r="B493" s="32"/>
      <c r="D493" s="149" t="s">
        <v>203</v>
      </c>
      <c r="F493" s="150" t="s">
        <v>4175</v>
      </c>
      <c r="I493" s="151"/>
      <c r="L493" s="32"/>
      <c r="M493" s="152"/>
      <c r="T493" s="56"/>
      <c r="AT493" s="17" t="s">
        <v>203</v>
      </c>
      <c r="AU493" s="17" t="s">
        <v>85</v>
      </c>
    </row>
    <row r="494" spans="2:65" s="11" customFormat="1" ht="22.9" customHeight="1">
      <c r="B494" s="124"/>
      <c r="D494" s="125" t="s">
        <v>75</v>
      </c>
      <c r="E494" s="134" t="s">
        <v>4176</v>
      </c>
      <c r="F494" s="134" t="s">
        <v>4177</v>
      </c>
      <c r="I494" s="127"/>
      <c r="J494" s="135">
        <f>BK494</f>
        <v>0</v>
      </c>
      <c r="L494" s="124"/>
      <c r="M494" s="129"/>
      <c r="P494" s="130">
        <f>SUM(P495:P528)</f>
        <v>0</v>
      </c>
      <c r="R494" s="130">
        <f>SUM(R495:R528)</f>
        <v>0</v>
      </c>
      <c r="T494" s="131">
        <f>SUM(T495:T528)</f>
        <v>0</v>
      </c>
      <c r="AR494" s="125" t="s">
        <v>85</v>
      </c>
      <c r="AT494" s="132" t="s">
        <v>75</v>
      </c>
      <c r="AU494" s="132" t="s">
        <v>83</v>
      </c>
      <c r="AY494" s="125" t="s">
        <v>191</v>
      </c>
      <c r="BK494" s="133">
        <f>SUM(BK495:BK528)</f>
        <v>0</v>
      </c>
    </row>
    <row r="495" spans="2:65" s="1" customFormat="1" ht="26.45" customHeight="1">
      <c r="B495" s="32"/>
      <c r="C495" s="181" t="s">
        <v>1297</v>
      </c>
      <c r="D495" s="181" t="s">
        <v>388</v>
      </c>
      <c r="E495" s="182" t="s">
        <v>4178</v>
      </c>
      <c r="F495" s="183" t="s">
        <v>4179</v>
      </c>
      <c r="G495" s="184" t="s">
        <v>1608</v>
      </c>
      <c r="H495" s="185">
        <v>8</v>
      </c>
      <c r="I495" s="186"/>
      <c r="J495" s="187">
        <f>ROUND(I495*H495,2)</f>
        <v>0</v>
      </c>
      <c r="K495" s="183" t="s">
        <v>1</v>
      </c>
      <c r="L495" s="188"/>
      <c r="M495" s="189" t="s">
        <v>1</v>
      </c>
      <c r="N495" s="190" t="s">
        <v>41</v>
      </c>
      <c r="P495" s="145">
        <f>O495*H495</f>
        <v>0</v>
      </c>
      <c r="Q495" s="145">
        <v>0</v>
      </c>
      <c r="R495" s="145">
        <f>Q495*H495</f>
        <v>0</v>
      </c>
      <c r="S495" s="145">
        <v>0</v>
      </c>
      <c r="T495" s="146">
        <f>S495*H495</f>
        <v>0</v>
      </c>
      <c r="AR495" s="147" t="s">
        <v>1132</v>
      </c>
      <c r="AT495" s="147" t="s">
        <v>388</v>
      </c>
      <c r="AU495" s="147" t="s">
        <v>85</v>
      </c>
      <c r="AY495" s="17" t="s">
        <v>191</v>
      </c>
      <c r="BE495" s="148">
        <f>IF(N495="základní",J495,0)</f>
        <v>0</v>
      </c>
      <c r="BF495" s="148">
        <f>IF(N495="snížená",J495,0)</f>
        <v>0</v>
      </c>
      <c r="BG495" s="148">
        <f>IF(N495="zákl. přenesená",J495,0)</f>
        <v>0</v>
      </c>
      <c r="BH495" s="148">
        <f>IF(N495="sníž. přenesená",J495,0)</f>
        <v>0</v>
      </c>
      <c r="BI495" s="148">
        <f>IF(N495="nulová",J495,0)</f>
        <v>0</v>
      </c>
      <c r="BJ495" s="17" t="s">
        <v>83</v>
      </c>
      <c r="BK495" s="148">
        <f>ROUND(I495*H495,2)</f>
        <v>0</v>
      </c>
      <c r="BL495" s="17" t="s">
        <v>1132</v>
      </c>
      <c r="BM495" s="147" t="s">
        <v>4180</v>
      </c>
    </row>
    <row r="496" spans="2:65" s="13" customFormat="1">
      <c r="B496" s="160"/>
      <c r="D496" s="154" t="s">
        <v>205</v>
      </c>
      <c r="E496" s="161" t="s">
        <v>1</v>
      </c>
      <c r="F496" s="162" t="s">
        <v>253</v>
      </c>
      <c r="H496" s="163">
        <v>8</v>
      </c>
      <c r="I496" s="164"/>
      <c r="L496" s="160"/>
      <c r="M496" s="165"/>
      <c r="T496" s="166"/>
      <c r="AT496" s="161" t="s">
        <v>205</v>
      </c>
      <c r="AU496" s="161" t="s">
        <v>85</v>
      </c>
      <c r="AV496" s="13" t="s">
        <v>85</v>
      </c>
      <c r="AW496" s="13" t="s">
        <v>34</v>
      </c>
      <c r="AX496" s="13" t="s">
        <v>76</v>
      </c>
      <c r="AY496" s="161" t="s">
        <v>191</v>
      </c>
    </row>
    <row r="497" spans="2:65" s="1" customFormat="1" ht="26.45" customHeight="1">
      <c r="B497" s="32"/>
      <c r="C497" s="181" t="s">
        <v>1300</v>
      </c>
      <c r="D497" s="181" t="s">
        <v>388</v>
      </c>
      <c r="E497" s="182" t="s">
        <v>4181</v>
      </c>
      <c r="F497" s="183" t="s">
        <v>4182</v>
      </c>
      <c r="G497" s="184" t="s">
        <v>1608</v>
      </c>
      <c r="H497" s="185">
        <v>8</v>
      </c>
      <c r="I497" s="186"/>
      <c r="J497" s="187">
        <f>ROUND(I497*H497,2)</f>
        <v>0</v>
      </c>
      <c r="K497" s="183" t="s">
        <v>1</v>
      </c>
      <c r="L497" s="188"/>
      <c r="M497" s="189" t="s">
        <v>1</v>
      </c>
      <c r="N497" s="190" t="s">
        <v>41</v>
      </c>
      <c r="P497" s="145">
        <f>O497*H497</f>
        <v>0</v>
      </c>
      <c r="Q497" s="145">
        <v>0</v>
      </c>
      <c r="R497" s="145">
        <f>Q497*H497</f>
        <v>0</v>
      </c>
      <c r="S497" s="145">
        <v>0</v>
      </c>
      <c r="T497" s="146">
        <f>S497*H497</f>
        <v>0</v>
      </c>
      <c r="AR497" s="147" t="s">
        <v>1132</v>
      </c>
      <c r="AT497" s="147" t="s">
        <v>388</v>
      </c>
      <c r="AU497" s="147" t="s">
        <v>85</v>
      </c>
      <c r="AY497" s="17" t="s">
        <v>191</v>
      </c>
      <c r="BE497" s="148">
        <f>IF(N497="základní",J497,0)</f>
        <v>0</v>
      </c>
      <c r="BF497" s="148">
        <f>IF(N497="snížená",J497,0)</f>
        <v>0</v>
      </c>
      <c r="BG497" s="148">
        <f>IF(N497="zákl. přenesená",J497,0)</f>
        <v>0</v>
      </c>
      <c r="BH497" s="148">
        <f>IF(N497="sníž. přenesená",J497,0)</f>
        <v>0</v>
      </c>
      <c r="BI497" s="148">
        <f>IF(N497="nulová",J497,0)</f>
        <v>0</v>
      </c>
      <c r="BJ497" s="17" t="s">
        <v>83</v>
      </c>
      <c r="BK497" s="148">
        <f>ROUND(I497*H497,2)</f>
        <v>0</v>
      </c>
      <c r="BL497" s="17" t="s">
        <v>1132</v>
      </c>
      <c r="BM497" s="147" t="s">
        <v>4183</v>
      </c>
    </row>
    <row r="498" spans="2:65" s="1" customFormat="1" ht="36" customHeight="1">
      <c r="B498" s="32"/>
      <c r="C498" s="181" t="s">
        <v>1305</v>
      </c>
      <c r="D498" s="181" t="s">
        <v>388</v>
      </c>
      <c r="E498" s="182" t="s">
        <v>4184</v>
      </c>
      <c r="F498" s="183" t="s">
        <v>4185</v>
      </c>
      <c r="G498" s="184" t="s">
        <v>1608</v>
      </c>
      <c r="H498" s="185">
        <v>8</v>
      </c>
      <c r="I498" s="186"/>
      <c r="J498" s="187">
        <f>ROUND(I498*H498,2)</f>
        <v>0</v>
      </c>
      <c r="K498" s="183" t="s">
        <v>1</v>
      </c>
      <c r="L498" s="188"/>
      <c r="M498" s="189" t="s">
        <v>1</v>
      </c>
      <c r="N498" s="190" t="s">
        <v>41</v>
      </c>
      <c r="P498" s="145">
        <f>O498*H498</f>
        <v>0</v>
      </c>
      <c r="Q498" s="145">
        <v>0</v>
      </c>
      <c r="R498" s="145">
        <f>Q498*H498</f>
        <v>0</v>
      </c>
      <c r="S498" s="145">
        <v>0</v>
      </c>
      <c r="T498" s="146">
        <f>S498*H498</f>
        <v>0</v>
      </c>
      <c r="AR498" s="147" t="s">
        <v>1132</v>
      </c>
      <c r="AT498" s="147" t="s">
        <v>388</v>
      </c>
      <c r="AU498" s="147" t="s">
        <v>85</v>
      </c>
      <c r="AY498" s="17" t="s">
        <v>191</v>
      </c>
      <c r="BE498" s="148">
        <f>IF(N498="základní",J498,0)</f>
        <v>0</v>
      </c>
      <c r="BF498" s="148">
        <f>IF(N498="snížená",J498,0)</f>
        <v>0</v>
      </c>
      <c r="BG498" s="148">
        <f>IF(N498="zákl. přenesená",J498,0)</f>
        <v>0</v>
      </c>
      <c r="BH498" s="148">
        <f>IF(N498="sníž. přenesená",J498,0)</f>
        <v>0</v>
      </c>
      <c r="BI498" s="148">
        <f>IF(N498="nulová",J498,0)</f>
        <v>0</v>
      </c>
      <c r="BJ498" s="17" t="s">
        <v>83</v>
      </c>
      <c r="BK498" s="148">
        <f>ROUND(I498*H498,2)</f>
        <v>0</v>
      </c>
      <c r="BL498" s="17" t="s">
        <v>1132</v>
      </c>
      <c r="BM498" s="147" t="s">
        <v>4186</v>
      </c>
    </row>
    <row r="499" spans="2:65" s="1" customFormat="1" ht="26.45" customHeight="1">
      <c r="B499" s="32"/>
      <c r="C499" s="136" t="s">
        <v>1310</v>
      </c>
      <c r="D499" s="136" t="s">
        <v>195</v>
      </c>
      <c r="E499" s="137" t="s">
        <v>4187</v>
      </c>
      <c r="F499" s="138" t="s">
        <v>4188</v>
      </c>
      <c r="G499" s="139" t="s">
        <v>378</v>
      </c>
      <c r="H499" s="140">
        <v>8</v>
      </c>
      <c r="I499" s="141"/>
      <c r="J499" s="142">
        <f>ROUND(I499*H499,2)</f>
        <v>0</v>
      </c>
      <c r="K499" s="138" t="s">
        <v>199</v>
      </c>
      <c r="L499" s="32"/>
      <c r="M499" s="143" t="s">
        <v>1</v>
      </c>
      <c r="N499" s="144" t="s">
        <v>41</v>
      </c>
      <c r="P499" s="145">
        <f>O499*H499</f>
        <v>0</v>
      </c>
      <c r="Q499" s="145">
        <v>0</v>
      </c>
      <c r="R499" s="145">
        <f>Q499*H499</f>
        <v>0</v>
      </c>
      <c r="S499" s="145">
        <v>0</v>
      </c>
      <c r="T499" s="146">
        <f>S499*H499</f>
        <v>0</v>
      </c>
      <c r="AR499" s="147" t="s">
        <v>224</v>
      </c>
      <c r="AT499" s="147" t="s">
        <v>195</v>
      </c>
      <c r="AU499" s="147" t="s">
        <v>85</v>
      </c>
      <c r="AY499" s="17" t="s">
        <v>191</v>
      </c>
      <c r="BE499" s="148">
        <f>IF(N499="základní",J499,0)</f>
        <v>0</v>
      </c>
      <c r="BF499" s="148">
        <f>IF(N499="snížená",J499,0)</f>
        <v>0</v>
      </c>
      <c r="BG499" s="148">
        <f>IF(N499="zákl. přenesená",J499,0)</f>
        <v>0</v>
      </c>
      <c r="BH499" s="148">
        <f>IF(N499="sníž. přenesená",J499,0)</f>
        <v>0</v>
      </c>
      <c r="BI499" s="148">
        <f>IF(N499="nulová",J499,0)</f>
        <v>0</v>
      </c>
      <c r="BJ499" s="17" t="s">
        <v>83</v>
      </c>
      <c r="BK499" s="148">
        <f>ROUND(I499*H499,2)</f>
        <v>0</v>
      </c>
      <c r="BL499" s="17" t="s">
        <v>224</v>
      </c>
      <c r="BM499" s="147" t="s">
        <v>4189</v>
      </c>
    </row>
    <row r="500" spans="2:65" s="1" customFormat="1">
      <c r="B500" s="32"/>
      <c r="D500" s="149" t="s">
        <v>203</v>
      </c>
      <c r="F500" s="150" t="s">
        <v>4190</v>
      </c>
      <c r="I500" s="151"/>
      <c r="L500" s="32"/>
      <c r="M500" s="152"/>
      <c r="T500" s="56"/>
      <c r="AT500" s="17" t="s">
        <v>203</v>
      </c>
      <c r="AU500" s="17" t="s">
        <v>85</v>
      </c>
    </row>
    <row r="501" spans="2:65" s="1" customFormat="1" ht="24" customHeight="1">
      <c r="B501" s="32"/>
      <c r="C501" s="181" t="s">
        <v>1315</v>
      </c>
      <c r="D501" s="181" t="s">
        <v>388</v>
      </c>
      <c r="E501" s="182" t="s">
        <v>4191</v>
      </c>
      <c r="F501" s="183" t="s">
        <v>4192</v>
      </c>
      <c r="G501" s="184" t="s">
        <v>1608</v>
      </c>
      <c r="H501" s="185">
        <v>2</v>
      </c>
      <c r="I501" s="186"/>
      <c r="J501" s="187">
        <f>ROUND(I501*H501,2)</f>
        <v>0</v>
      </c>
      <c r="K501" s="183" t="s">
        <v>1</v>
      </c>
      <c r="L501" s="188"/>
      <c r="M501" s="189" t="s">
        <v>1</v>
      </c>
      <c r="N501" s="190" t="s">
        <v>41</v>
      </c>
      <c r="P501" s="145">
        <f>O501*H501</f>
        <v>0</v>
      </c>
      <c r="Q501" s="145">
        <v>0</v>
      </c>
      <c r="R501" s="145">
        <f>Q501*H501</f>
        <v>0</v>
      </c>
      <c r="S501" s="145">
        <v>0</v>
      </c>
      <c r="T501" s="146">
        <f>S501*H501</f>
        <v>0</v>
      </c>
      <c r="AR501" s="147" t="s">
        <v>1132</v>
      </c>
      <c r="AT501" s="147" t="s">
        <v>388</v>
      </c>
      <c r="AU501" s="147" t="s">
        <v>85</v>
      </c>
      <c r="AY501" s="17" t="s">
        <v>191</v>
      </c>
      <c r="BE501" s="148">
        <f>IF(N501="základní",J501,0)</f>
        <v>0</v>
      </c>
      <c r="BF501" s="148">
        <f>IF(N501="snížená",J501,0)</f>
        <v>0</v>
      </c>
      <c r="BG501" s="148">
        <f>IF(N501="zákl. přenesená",J501,0)</f>
        <v>0</v>
      </c>
      <c r="BH501" s="148">
        <f>IF(N501="sníž. přenesená",J501,0)</f>
        <v>0</v>
      </c>
      <c r="BI501" s="148">
        <f>IF(N501="nulová",J501,0)</f>
        <v>0</v>
      </c>
      <c r="BJ501" s="17" t="s">
        <v>83</v>
      </c>
      <c r="BK501" s="148">
        <f>ROUND(I501*H501,2)</f>
        <v>0</v>
      </c>
      <c r="BL501" s="17" t="s">
        <v>1132</v>
      </c>
      <c r="BM501" s="147" t="s">
        <v>4193</v>
      </c>
    </row>
    <row r="502" spans="2:65" s="13" customFormat="1">
      <c r="B502" s="160"/>
      <c r="D502" s="154" t="s">
        <v>205</v>
      </c>
      <c r="E502" s="161" t="s">
        <v>1</v>
      </c>
      <c r="F502" s="162" t="s">
        <v>85</v>
      </c>
      <c r="H502" s="163">
        <v>2</v>
      </c>
      <c r="I502" s="164"/>
      <c r="L502" s="160"/>
      <c r="M502" s="165"/>
      <c r="T502" s="166"/>
      <c r="AT502" s="161" t="s">
        <v>205</v>
      </c>
      <c r="AU502" s="161" t="s">
        <v>85</v>
      </c>
      <c r="AV502" s="13" t="s">
        <v>85</v>
      </c>
      <c r="AW502" s="13" t="s">
        <v>34</v>
      </c>
      <c r="AX502" s="13" t="s">
        <v>83</v>
      </c>
      <c r="AY502" s="161" t="s">
        <v>191</v>
      </c>
    </row>
    <row r="503" spans="2:65" s="1" customFormat="1" ht="26.45" customHeight="1">
      <c r="B503" s="32"/>
      <c r="C503" s="181" t="s">
        <v>1320</v>
      </c>
      <c r="D503" s="181" t="s">
        <v>388</v>
      </c>
      <c r="E503" s="182" t="s">
        <v>4181</v>
      </c>
      <c r="F503" s="183" t="s">
        <v>4182</v>
      </c>
      <c r="G503" s="184" t="s">
        <v>1608</v>
      </c>
      <c r="H503" s="185">
        <v>2</v>
      </c>
      <c r="I503" s="186"/>
      <c r="J503" s="187">
        <f>ROUND(I503*H503,2)</f>
        <v>0</v>
      </c>
      <c r="K503" s="183" t="s">
        <v>1</v>
      </c>
      <c r="L503" s="188"/>
      <c r="M503" s="189" t="s">
        <v>1</v>
      </c>
      <c r="N503" s="190" t="s">
        <v>41</v>
      </c>
      <c r="P503" s="145">
        <f>O503*H503</f>
        <v>0</v>
      </c>
      <c r="Q503" s="145">
        <v>0</v>
      </c>
      <c r="R503" s="145">
        <f>Q503*H503</f>
        <v>0</v>
      </c>
      <c r="S503" s="145">
        <v>0</v>
      </c>
      <c r="T503" s="146">
        <f>S503*H503</f>
        <v>0</v>
      </c>
      <c r="AR503" s="147" t="s">
        <v>1132</v>
      </c>
      <c r="AT503" s="147" t="s">
        <v>388</v>
      </c>
      <c r="AU503" s="147" t="s">
        <v>85</v>
      </c>
      <c r="AY503" s="17" t="s">
        <v>191</v>
      </c>
      <c r="BE503" s="148">
        <f>IF(N503="základní",J503,0)</f>
        <v>0</v>
      </c>
      <c r="BF503" s="148">
        <f>IF(N503="snížená",J503,0)</f>
        <v>0</v>
      </c>
      <c r="BG503" s="148">
        <f>IF(N503="zákl. přenesená",J503,0)</f>
        <v>0</v>
      </c>
      <c r="BH503" s="148">
        <f>IF(N503="sníž. přenesená",J503,0)</f>
        <v>0</v>
      </c>
      <c r="BI503" s="148">
        <f>IF(N503="nulová",J503,0)</f>
        <v>0</v>
      </c>
      <c r="BJ503" s="17" t="s">
        <v>83</v>
      </c>
      <c r="BK503" s="148">
        <f>ROUND(I503*H503,2)</f>
        <v>0</v>
      </c>
      <c r="BL503" s="17" t="s">
        <v>1132</v>
      </c>
      <c r="BM503" s="147" t="s">
        <v>4194</v>
      </c>
    </row>
    <row r="504" spans="2:65" s="1" customFormat="1" ht="36" customHeight="1">
      <c r="B504" s="32"/>
      <c r="C504" s="181" t="s">
        <v>1325</v>
      </c>
      <c r="D504" s="181" t="s">
        <v>388</v>
      </c>
      <c r="E504" s="182" t="s">
        <v>4184</v>
      </c>
      <c r="F504" s="183" t="s">
        <v>4185</v>
      </c>
      <c r="G504" s="184" t="s">
        <v>1608</v>
      </c>
      <c r="H504" s="185">
        <v>2</v>
      </c>
      <c r="I504" s="186"/>
      <c r="J504" s="187">
        <f>ROUND(I504*H504,2)</f>
        <v>0</v>
      </c>
      <c r="K504" s="183" t="s">
        <v>1</v>
      </c>
      <c r="L504" s="188"/>
      <c r="M504" s="189" t="s">
        <v>1</v>
      </c>
      <c r="N504" s="190" t="s">
        <v>41</v>
      </c>
      <c r="P504" s="145">
        <f>O504*H504</f>
        <v>0</v>
      </c>
      <c r="Q504" s="145">
        <v>0</v>
      </c>
      <c r="R504" s="145">
        <f>Q504*H504</f>
        <v>0</v>
      </c>
      <c r="S504" s="145">
        <v>0</v>
      </c>
      <c r="T504" s="146">
        <f>S504*H504</f>
        <v>0</v>
      </c>
      <c r="AR504" s="147" t="s">
        <v>1132</v>
      </c>
      <c r="AT504" s="147" t="s">
        <v>388</v>
      </c>
      <c r="AU504" s="147" t="s">
        <v>85</v>
      </c>
      <c r="AY504" s="17" t="s">
        <v>191</v>
      </c>
      <c r="BE504" s="148">
        <f>IF(N504="základní",J504,0)</f>
        <v>0</v>
      </c>
      <c r="BF504" s="148">
        <f>IF(N504="snížená",J504,0)</f>
        <v>0</v>
      </c>
      <c r="BG504" s="148">
        <f>IF(N504="zákl. přenesená",J504,0)</f>
        <v>0</v>
      </c>
      <c r="BH504" s="148">
        <f>IF(N504="sníž. přenesená",J504,0)</f>
        <v>0</v>
      </c>
      <c r="BI504" s="148">
        <f>IF(N504="nulová",J504,0)</f>
        <v>0</v>
      </c>
      <c r="BJ504" s="17" t="s">
        <v>83</v>
      </c>
      <c r="BK504" s="148">
        <f>ROUND(I504*H504,2)</f>
        <v>0</v>
      </c>
      <c r="BL504" s="17" t="s">
        <v>1132</v>
      </c>
      <c r="BM504" s="147" t="s">
        <v>4195</v>
      </c>
    </row>
    <row r="505" spans="2:65" s="1" customFormat="1" ht="26.45" customHeight="1">
      <c r="B505" s="32"/>
      <c r="C505" s="136" t="s">
        <v>1328</v>
      </c>
      <c r="D505" s="136" t="s">
        <v>195</v>
      </c>
      <c r="E505" s="137" t="s">
        <v>4196</v>
      </c>
      <c r="F505" s="138" t="s">
        <v>4197</v>
      </c>
      <c r="G505" s="139" t="s">
        <v>378</v>
      </c>
      <c r="H505" s="140">
        <v>2</v>
      </c>
      <c r="I505" s="141"/>
      <c r="J505" s="142">
        <f>ROUND(I505*H505,2)</f>
        <v>0</v>
      </c>
      <c r="K505" s="138" t="s">
        <v>199</v>
      </c>
      <c r="L505" s="32"/>
      <c r="M505" s="143" t="s">
        <v>1</v>
      </c>
      <c r="N505" s="144" t="s">
        <v>41</v>
      </c>
      <c r="P505" s="145">
        <f>O505*H505</f>
        <v>0</v>
      </c>
      <c r="Q505" s="145">
        <v>0</v>
      </c>
      <c r="R505" s="145">
        <f>Q505*H505</f>
        <v>0</v>
      </c>
      <c r="S505" s="145">
        <v>0</v>
      </c>
      <c r="T505" s="146">
        <f>S505*H505</f>
        <v>0</v>
      </c>
      <c r="AR505" s="147" t="s">
        <v>224</v>
      </c>
      <c r="AT505" s="147" t="s">
        <v>195</v>
      </c>
      <c r="AU505" s="147" t="s">
        <v>85</v>
      </c>
      <c r="AY505" s="17" t="s">
        <v>191</v>
      </c>
      <c r="BE505" s="148">
        <f>IF(N505="základní",J505,0)</f>
        <v>0</v>
      </c>
      <c r="BF505" s="148">
        <f>IF(N505="snížená",J505,0)</f>
        <v>0</v>
      </c>
      <c r="BG505" s="148">
        <f>IF(N505="zákl. přenesená",J505,0)</f>
        <v>0</v>
      </c>
      <c r="BH505" s="148">
        <f>IF(N505="sníž. přenesená",J505,0)</f>
        <v>0</v>
      </c>
      <c r="BI505" s="148">
        <f>IF(N505="nulová",J505,0)</f>
        <v>0</v>
      </c>
      <c r="BJ505" s="17" t="s">
        <v>83</v>
      </c>
      <c r="BK505" s="148">
        <f>ROUND(I505*H505,2)</f>
        <v>0</v>
      </c>
      <c r="BL505" s="17" t="s">
        <v>224</v>
      </c>
      <c r="BM505" s="147" t="s">
        <v>4198</v>
      </c>
    </row>
    <row r="506" spans="2:65" s="1" customFormat="1">
      <c r="B506" s="32"/>
      <c r="D506" s="149" t="s">
        <v>203</v>
      </c>
      <c r="F506" s="150" t="s">
        <v>4199</v>
      </c>
      <c r="I506" s="151"/>
      <c r="L506" s="32"/>
      <c r="M506" s="152"/>
      <c r="T506" s="56"/>
      <c r="AT506" s="17" t="s">
        <v>203</v>
      </c>
      <c r="AU506" s="17" t="s">
        <v>85</v>
      </c>
    </row>
    <row r="507" spans="2:65" s="1" customFormat="1" ht="26.45" customHeight="1">
      <c r="B507" s="32"/>
      <c r="C507" s="181" t="s">
        <v>1330</v>
      </c>
      <c r="D507" s="181" t="s">
        <v>388</v>
      </c>
      <c r="E507" s="182" t="s">
        <v>4200</v>
      </c>
      <c r="F507" s="183" t="s">
        <v>4201</v>
      </c>
      <c r="G507" s="184" t="s">
        <v>1608</v>
      </c>
      <c r="H507" s="185">
        <v>1</v>
      </c>
      <c r="I507" s="186"/>
      <c r="J507" s="187">
        <f>ROUND(I507*H507,2)</f>
        <v>0</v>
      </c>
      <c r="K507" s="183" t="s">
        <v>1</v>
      </c>
      <c r="L507" s="188"/>
      <c r="M507" s="189" t="s">
        <v>1</v>
      </c>
      <c r="N507" s="190" t="s">
        <v>41</v>
      </c>
      <c r="P507" s="145">
        <f>O507*H507</f>
        <v>0</v>
      </c>
      <c r="Q507" s="145">
        <v>0</v>
      </c>
      <c r="R507" s="145">
        <f>Q507*H507</f>
        <v>0</v>
      </c>
      <c r="S507" s="145">
        <v>0</v>
      </c>
      <c r="T507" s="146">
        <f>S507*H507</f>
        <v>0</v>
      </c>
      <c r="AR507" s="147" t="s">
        <v>1132</v>
      </c>
      <c r="AT507" s="147" t="s">
        <v>388</v>
      </c>
      <c r="AU507" s="147" t="s">
        <v>85</v>
      </c>
      <c r="AY507" s="17" t="s">
        <v>191</v>
      </c>
      <c r="BE507" s="148">
        <f>IF(N507="základní",J507,0)</f>
        <v>0</v>
      </c>
      <c r="BF507" s="148">
        <f>IF(N507="snížená",J507,0)</f>
        <v>0</v>
      </c>
      <c r="BG507" s="148">
        <f>IF(N507="zákl. přenesená",J507,0)</f>
        <v>0</v>
      </c>
      <c r="BH507" s="148">
        <f>IF(N507="sníž. přenesená",J507,0)</f>
        <v>0</v>
      </c>
      <c r="BI507" s="148">
        <f>IF(N507="nulová",J507,0)</f>
        <v>0</v>
      </c>
      <c r="BJ507" s="17" t="s">
        <v>83</v>
      </c>
      <c r="BK507" s="148">
        <f>ROUND(I507*H507,2)</f>
        <v>0</v>
      </c>
      <c r="BL507" s="17" t="s">
        <v>1132</v>
      </c>
      <c r="BM507" s="147" t="s">
        <v>4202</v>
      </c>
    </row>
    <row r="508" spans="2:65" s="13" customFormat="1">
      <c r="B508" s="160"/>
      <c r="D508" s="154" t="s">
        <v>205</v>
      </c>
      <c r="E508" s="161" t="s">
        <v>1</v>
      </c>
      <c r="F508" s="162" t="s">
        <v>83</v>
      </c>
      <c r="H508" s="163">
        <v>1</v>
      </c>
      <c r="I508" s="164"/>
      <c r="L508" s="160"/>
      <c r="M508" s="165"/>
      <c r="T508" s="166"/>
      <c r="AT508" s="161" t="s">
        <v>205</v>
      </c>
      <c r="AU508" s="161" t="s">
        <v>85</v>
      </c>
      <c r="AV508" s="13" t="s">
        <v>85</v>
      </c>
      <c r="AW508" s="13" t="s">
        <v>34</v>
      </c>
      <c r="AX508" s="13" t="s">
        <v>83</v>
      </c>
      <c r="AY508" s="161" t="s">
        <v>191</v>
      </c>
    </row>
    <row r="509" spans="2:65" s="1" customFormat="1" ht="26.45" customHeight="1">
      <c r="B509" s="32"/>
      <c r="C509" s="181" t="s">
        <v>1335</v>
      </c>
      <c r="D509" s="181" t="s">
        <v>388</v>
      </c>
      <c r="E509" s="182" t="s">
        <v>4203</v>
      </c>
      <c r="F509" s="183" t="s">
        <v>4204</v>
      </c>
      <c r="G509" s="184" t="s">
        <v>1608</v>
      </c>
      <c r="H509" s="185">
        <v>1</v>
      </c>
      <c r="I509" s="186"/>
      <c r="J509" s="187">
        <f>ROUND(I509*H509,2)</f>
        <v>0</v>
      </c>
      <c r="K509" s="183" t="s">
        <v>1</v>
      </c>
      <c r="L509" s="188"/>
      <c r="M509" s="189" t="s">
        <v>1</v>
      </c>
      <c r="N509" s="190" t="s">
        <v>41</v>
      </c>
      <c r="P509" s="145">
        <f>O509*H509</f>
        <v>0</v>
      </c>
      <c r="Q509" s="145">
        <v>0</v>
      </c>
      <c r="R509" s="145">
        <f>Q509*H509</f>
        <v>0</v>
      </c>
      <c r="S509" s="145">
        <v>0</v>
      </c>
      <c r="T509" s="146">
        <f>S509*H509</f>
        <v>0</v>
      </c>
      <c r="AR509" s="147" t="s">
        <v>1132</v>
      </c>
      <c r="AT509" s="147" t="s">
        <v>388</v>
      </c>
      <c r="AU509" s="147" t="s">
        <v>85</v>
      </c>
      <c r="AY509" s="17" t="s">
        <v>191</v>
      </c>
      <c r="BE509" s="148">
        <f>IF(N509="základní",J509,0)</f>
        <v>0</v>
      </c>
      <c r="BF509" s="148">
        <f>IF(N509="snížená",J509,0)</f>
        <v>0</v>
      </c>
      <c r="BG509" s="148">
        <f>IF(N509="zákl. přenesená",J509,0)</f>
        <v>0</v>
      </c>
      <c r="BH509" s="148">
        <f>IF(N509="sníž. přenesená",J509,0)</f>
        <v>0</v>
      </c>
      <c r="BI509" s="148">
        <f>IF(N509="nulová",J509,0)</f>
        <v>0</v>
      </c>
      <c r="BJ509" s="17" t="s">
        <v>83</v>
      </c>
      <c r="BK509" s="148">
        <f>ROUND(I509*H509,2)</f>
        <v>0</v>
      </c>
      <c r="BL509" s="17" t="s">
        <v>1132</v>
      </c>
      <c r="BM509" s="147" t="s">
        <v>4205</v>
      </c>
    </row>
    <row r="510" spans="2:65" s="1" customFormat="1" ht="36" customHeight="1">
      <c r="B510" s="32"/>
      <c r="C510" s="181" t="s">
        <v>1339</v>
      </c>
      <c r="D510" s="181" t="s">
        <v>388</v>
      </c>
      <c r="E510" s="182" t="s">
        <v>4184</v>
      </c>
      <c r="F510" s="183" t="s">
        <v>4185</v>
      </c>
      <c r="G510" s="184" t="s">
        <v>1608</v>
      </c>
      <c r="H510" s="185">
        <v>1</v>
      </c>
      <c r="I510" s="186"/>
      <c r="J510" s="187">
        <f>ROUND(I510*H510,2)</f>
        <v>0</v>
      </c>
      <c r="K510" s="183" t="s">
        <v>1</v>
      </c>
      <c r="L510" s="188"/>
      <c r="M510" s="189" t="s">
        <v>1</v>
      </c>
      <c r="N510" s="190" t="s">
        <v>41</v>
      </c>
      <c r="P510" s="145">
        <f>O510*H510</f>
        <v>0</v>
      </c>
      <c r="Q510" s="145">
        <v>0</v>
      </c>
      <c r="R510" s="145">
        <f>Q510*H510</f>
        <v>0</v>
      </c>
      <c r="S510" s="145">
        <v>0</v>
      </c>
      <c r="T510" s="146">
        <f>S510*H510</f>
        <v>0</v>
      </c>
      <c r="AR510" s="147" t="s">
        <v>1132</v>
      </c>
      <c r="AT510" s="147" t="s">
        <v>388</v>
      </c>
      <c r="AU510" s="147" t="s">
        <v>85</v>
      </c>
      <c r="AY510" s="17" t="s">
        <v>191</v>
      </c>
      <c r="BE510" s="148">
        <f>IF(N510="základní",J510,0)</f>
        <v>0</v>
      </c>
      <c r="BF510" s="148">
        <f>IF(N510="snížená",J510,0)</f>
        <v>0</v>
      </c>
      <c r="BG510" s="148">
        <f>IF(N510="zákl. přenesená",J510,0)</f>
        <v>0</v>
      </c>
      <c r="BH510" s="148">
        <f>IF(N510="sníž. přenesená",J510,0)</f>
        <v>0</v>
      </c>
      <c r="BI510" s="148">
        <f>IF(N510="nulová",J510,0)</f>
        <v>0</v>
      </c>
      <c r="BJ510" s="17" t="s">
        <v>83</v>
      </c>
      <c r="BK510" s="148">
        <f>ROUND(I510*H510,2)</f>
        <v>0</v>
      </c>
      <c r="BL510" s="17" t="s">
        <v>1132</v>
      </c>
      <c r="BM510" s="147" t="s">
        <v>4206</v>
      </c>
    </row>
    <row r="511" spans="2:65" s="1" customFormat="1" ht="36" customHeight="1">
      <c r="B511" s="32"/>
      <c r="C511" s="136" t="s">
        <v>1344</v>
      </c>
      <c r="D511" s="136" t="s">
        <v>195</v>
      </c>
      <c r="E511" s="137" t="s">
        <v>4207</v>
      </c>
      <c r="F511" s="138" t="s">
        <v>4208</v>
      </c>
      <c r="G511" s="139" t="s">
        <v>378</v>
      </c>
      <c r="H511" s="140">
        <v>1</v>
      </c>
      <c r="I511" s="141"/>
      <c r="J511" s="142">
        <f>ROUND(I511*H511,2)</f>
        <v>0</v>
      </c>
      <c r="K511" s="138" t="s">
        <v>199</v>
      </c>
      <c r="L511" s="32"/>
      <c r="M511" s="143" t="s">
        <v>1</v>
      </c>
      <c r="N511" s="144" t="s">
        <v>41</v>
      </c>
      <c r="P511" s="145">
        <f>O511*H511</f>
        <v>0</v>
      </c>
      <c r="Q511" s="145">
        <v>0</v>
      </c>
      <c r="R511" s="145">
        <f>Q511*H511</f>
        <v>0</v>
      </c>
      <c r="S511" s="145">
        <v>0</v>
      </c>
      <c r="T511" s="146">
        <f>S511*H511</f>
        <v>0</v>
      </c>
      <c r="AR511" s="147" t="s">
        <v>224</v>
      </c>
      <c r="AT511" s="147" t="s">
        <v>195</v>
      </c>
      <c r="AU511" s="147" t="s">
        <v>85</v>
      </c>
      <c r="AY511" s="17" t="s">
        <v>191</v>
      </c>
      <c r="BE511" s="148">
        <f>IF(N511="základní",J511,0)</f>
        <v>0</v>
      </c>
      <c r="BF511" s="148">
        <f>IF(N511="snížená",J511,0)</f>
        <v>0</v>
      </c>
      <c r="BG511" s="148">
        <f>IF(N511="zákl. přenesená",J511,0)</f>
        <v>0</v>
      </c>
      <c r="BH511" s="148">
        <f>IF(N511="sníž. přenesená",J511,0)</f>
        <v>0</v>
      </c>
      <c r="BI511" s="148">
        <f>IF(N511="nulová",J511,0)</f>
        <v>0</v>
      </c>
      <c r="BJ511" s="17" t="s">
        <v>83</v>
      </c>
      <c r="BK511" s="148">
        <f>ROUND(I511*H511,2)</f>
        <v>0</v>
      </c>
      <c r="BL511" s="17" t="s">
        <v>224</v>
      </c>
      <c r="BM511" s="147" t="s">
        <v>4209</v>
      </c>
    </row>
    <row r="512" spans="2:65" s="1" customFormat="1">
      <c r="B512" s="32"/>
      <c r="D512" s="149" t="s">
        <v>203</v>
      </c>
      <c r="F512" s="150" t="s">
        <v>4210</v>
      </c>
      <c r="I512" s="151"/>
      <c r="L512" s="32"/>
      <c r="M512" s="152"/>
      <c r="T512" s="56"/>
      <c r="AT512" s="17" t="s">
        <v>203</v>
      </c>
      <c r="AU512" s="17" t="s">
        <v>85</v>
      </c>
    </row>
    <row r="513" spans="2:65" s="1" customFormat="1" ht="24" customHeight="1">
      <c r="B513" s="32"/>
      <c r="C513" s="181" t="s">
        <v>1350</v>
      </c>
      <c r="D513" s="181" t="s">
        <v>388</v>
      </c>
      <c r="E513" s="182" t="s">
        <v>4211</v>
      </c>
      <c r="F513" s="183" t="s">
        <v>4212</v>
      </c>
      <c r="G513" s="184" t="s">
        <v>1608</v>
      </c>
      <c r="H513" s="185">
        <v>16</v>
      </c>
      <c r="I513" s="186"/>
      <c r="J513" s="187">
        <f>ROUND(I513*H513,2)</f>
        <v>0</v>
      </c>
      <c r="K513" s="183" t="s">
        <v>1</v>
      </c>
      <c r="L513" s="188"/>
      <c r="M513" s="189" t="s">
        <v>1</v>
      </c>
      <c r="N513" s="190" t="s">
        <v>41</v>
      </c>
      <c r="P513" s="145">
        <f>O513*H513</f>
        <v>0</v>
      </c>
      <c r="Q513" s="145">
        <v>0</v>
      </c>
      <c r="R513" s="145">
        <f>Q513*H513</f>
        <v>0</v>
      </c>
      <c r="S513" s="145">
        <v>0</v>
      </c>
      <c r="T513" s="146">
        <f>S513*H513</f>
        <v>0</v>
      </c>
      <c r="AR513" s="147" t="s">
        <v>1132</v>
      </c>
      <c r="AT513" s="147" t="s">
        <v>388</v>
      </c>
      <c r="AU513" s="147" t="s">
        <v>85</v>
      </c>
      <c r="AY513" s="17" t="s">
        <v>191</v>
      </c>
      <c r="BE513" s="148">
        <f>IF(N513="základní",J513,0)</f>
        <v>0</v>
      </c>
      <c r="BF513" s="148">
        <f>IF(N513="snížená",J513,0)</f>
        <v>0</v>
      </c>
      <c r="BG513" s="148">
        <f>IF(N513="zákl. přenesená",J513,0)</f>
        <v>0</v>
      </c>
      <c r="BH513" s="148">
        <f>IF(N513="sníž. přenesená",J513,0)</f>
        <v>0</v>
      </c>
      <c r="BI513" s="148">
        <f>IF(N513="nulová",J513,0)</f>
        <v>0</v>
      </c>
      <c r="BJ513" s="17" t="s">
        <v>83</v>
      </c>
      <c r="BK513" s="148">
        <f>ROUND(I513*H513,2)</f>
        <v>0</v>
      </c>
      <c r="BL513" s="17" t="s">
        <v>1132</v>
      </c>
      <c r="BM513" s="147" t="s">
        <v>4213</v>
      </c>
    </row>
    <row r="514" spans="2:65" s="13" customFormat="1">
      <c r="B514" s="160"/>
      <c r="D514" s="154" t="s">
        <v>205</v>
      </c>
      <c r="E514" s="161" t="s">
        <v>1</v>
      </c>
      <c r="F514" s="162" t="s">
        <v>224</v>
      </c>
      <c r="H514" s="163">
        <v>16</v>
      </c>
      <c r="I514" s="164"/>
      <c r="L514" s="160"/>
      <c r="M514" s="165"/>
      <c r="T514" s="166"/>
      <c r="AT514" s="161" t="s">
        <v>205</v>
      </c>
      <c r="AU514" s="161" t="s">
        <v>85</v>
      </c>
      <c r="AV514" s="13" t="s">
        <v>85</v>
      </c>
      <c r="AW514" s="13" t="s">
        <v>34</v>
      </c>
      <c r="AX514" s="13" t="s">
        <v>83</v>
      </c>
      <c r="AY514" s="161" t="s">
        <v>191</v>
      </c>
    </row>
    <row r="515" spans="2:65" s="1" customFormat="1" ht="26.45" customHeight="1">
      <c r="B515" s="32"/>
      <c r="C515" s="181" t="s">
        <v>1357</v>
      </c>
      <c r="D515" s="181" t="s">
        <v>388</v>
      </c>
      <c r="E515" s="182" t="s">
        <v>4181</v>
      </c>
      <c r="F515" s="183" t="s">
        <v>4182</v>
      </c>
      <c r="G515" s="184" t="s">
        <v>1608</v>
      </c>
      <c r="H515" s="185">
        <v>16</v>
      </c>
      <c r="I515" s="186"/>
      <c r="J515" s="187">
        <f>ROUND(I515*H515,2)</f>
        <v>0</v>
      </c>
      <c r="K515" s="183" t="s">
        <v>1</v>
      </c>
      <c r="L515" s="188"/>
      <c r="M515" s="189" t="s">
        <v>1</v>
      </c>
      <c r="N515" s="190" t="s">
        <v>41</v>
      </c>
      <c r="P515" s="145">
        <f>O515*H515</f>
        <v>0</v>
      </c>
      <c r="Q515" s="145">
        <v>0</v>
      </c>
      <c r="R515" s="145">
        <f>Q515*H515</f>
        <v>0</v>
      </c>
      <c r="S515" s="145">
        <v>0</v>
      </c>
      <c r="T515" s="146">
        <f>S515*H515</f>
        <v>0</v>
      </c>
      <c r="AR515" s="147" t="s">
        <v>1132</v>
      </c>
      <c r="AT515" s="147" t="s">
        <v>388</v>
      </c>
      <c r="AU515" s="147" t="s">
        <v>85</v>
      </c>
      <c r="AY515" s="17" t="s">
        <v>191</v>
      </c>
      <c r="BE515" s="148">
        <f>IF(N515="základní",J515,0)</f>
        <v>0</v>
      </c>
      <c r="BF515" s="148">
        <f>IF(N515="snížená",J515,0)</f>
        <v>0</v>
      </c>
      <c r="BG515" s="148">
        <f>IF(N515="zákl. přenesená",J515,0)</f>
        <v>0</v>
      </c>
      <c r="BH515" s="148">
        <f>IF(N515="sníž. přenesená",J515,0)</f>
        <v>0</v>
      </c>
      <c r="BI515" s="148">
        <f>IF(N515="nulová",J515,0)</f>
        <v>0</v>
      </c>
      <c r="BJ515" s="17" t="s">
        <v>83</v>
      </c>
      <c r="BK515" s="148">
        <f>ROUND(I515*H515,2)</f>
        <v>0</v>
      </c>
      <c r="BL515" s="17" t="s">
        <v>1132</v>
      </c>
      <c r="BM515" s="147" t="s">
        <v>4214</v>
      </c>
    </row>
    <row r="516" spans="2:65" s="1" customFormat="1" ht="36" customHeight="1">
      <c r="B516" s="32"/>
      <c r="C516" s="181" t="s">
        <v>1364</v>
      </c>
      <c r="D516" s="181" t="s">
        <v>388</v>
      </c>
      <c r="E516" s="182" t="s">
        <v>4184</v>
      </c>
      <c r="F516" s="183" t="s">
        <v>4185</v>
      </c>
      <c r="G516" s="184" t="s">
        <v>1608</v>
      </c>
      <c r="H516" s="185">
        <v>16</v>
      </c>
      <c r="I516" s="186"/>
      <c r="J516" s="187">
        <f>ROUND(I516*H516,2)</f>
        <v>0</v>
      </c>
      <c r="K516" s="183" t="s">
        <v>1</v>
      </c>
      <c r="L516" s="188"/>
      <c r="M516" s="189" t="s">
        <v>1</v>
      </c>
      <c r="N516" s="190" t="s">
        <v>41</v>
      </c>
      <c r="P516" s="145">
        <f>O516*H516</f>
        <v>0</v>
      </c>
      <c r="Q516" s="145">
        <v>0</v>
      </c>
      <c r="R516" s="145">
        <f>Q516*H516</f>
        <v>0</v>
      </c>
      <c r="S516" s="145">
        <v>0</v>
      </c>
      <c r="T516" s="146">
        <f>S516*H516</f>
        <v>0</v>
      </c>
      <c r="AR516" s="147" t="s">
        <v>1132</v>
      </c>
      <c r="AT516" s="147" t="s">
        <v>388</v>
      </c>
      <c r="AU516" s="147" t="s">
        <v>85</v>
      </c>
      <c r="AY516" s="17" t="s">
        <v>191</v>
      </c>
      <c r="BE516" s="148">
        <f>IF(N516="základní",J516,0)</f>
        <v>0</v>
      </c>
      <c r="BF516" s="148">
        <f>IF(N516="snížená",J516,0)</f>
        <v>0</v>
      </c>
      <c r="BG516" s="148">
        <f>IF(N516="zákl. přenesená",J516,0)</f>
        <v>0</v>
      </c>
      <c r="BH516" s="148">
        <f>IF(N516="sníž. přenesená",J516,0)</f>
        <v>0</v>
      </c>
      <c r="BI516" s="148">
        <f>IF(N516="nulová",J516,0)</f>
        <v>0</v>
      </c>
      <c r="BJ516" s="17" t="s">
        <v>83</v>
      </c>
      <c r="BK516" s="148">
        <f>ROUND(I516*H516,2)</f>
        <v>0</v>
      </c>
      <c r="BL516" s="17" t="s">
        <v>1132</v>
      </c>
      <c r="BM516" s="147" t="s">
        <v>4215</v>
      </c>
    </row>
    <row r="517" spans="2:65" s="1" customFormat="1" ht="26.45" customHeight="1">
      <c r="B517" s="32"/>
      <c r="C517" s="136" t="s">
        <v>1367</v>
      </c>
      <c r="D517" s="136" t="s">
        <v>195</v>
      </c>
      <c r="E517" s="137" t="s">
        <v>4160</v>
      </c>
      <c r="F517" s="138" t="s">
        <v>4161</v>
      </c>
      <c r="G517" s="139" t="s">
        <v>378</v>
      </c>
      <c r="H517" s="140">
        <v>16</v>
      </c>
      <c r="I517" s="141"/>
      <c r="J517" s="142">
        <f>ROUND(I517*H517,2)</f>
        <v>0</v>
      </c>
      <c r="K517" s="138" t="s">
        <v>199</v>
      </c>
      <c r="L517" s="32"/>
      <c r="M517" s="143" t="s">
        <v>1</v>
      </c>
      <c r="N517" s="144" t="s">
        <v>41</v>
      </c>
      <c r="P517" s="145">
        <f>O517*H517</f>
        <v>0</v>
      </c>
      <c r="Q517" s="145">
        <v>0</v>
      </c>
      <c r="R517" s="145">
        <f>Q517*H517</f>
        <v>0</v>
      </c>
      <c r="S517" s="145">
        <v>0</v>
      </c>
      <c r="T517" s="146">
        <f>S517*H517</f>
        <v>0</v>
      </c>
      <c r="AR517" s="147" t="s">
        <v>224</v>
      </c>
      <c r="AT517" s="147" t="s">
        <v>195</v>
      </c>
      <c r="AU517" s="147" t="s">
        <v>85</v>
      </c>
      <c r="AY517" s="17" t="s">
        <v>191</v>
      </c>
      <c r="BE517" s="148">
        <f>IF(N517="základní",J517,0)</f>
        <v>0</v>
      </c>
      <c r="BF517" s="148">
        <f>IF(N517="snížená",J517,0)</f>
        <v>0</v>
      </c>
      <c r="BG517" s="148">
        <f>IF(N517="zákl. přenesená",J517,0)</f>
        <v>0</v>
      </c>
      <c r="BH517" s="148">
        <f>IF(N517="sníž. přenesená",J517,0)</f>
        <v>0</v>
      </c>
      <c r="BI517" s="148">
        <f>IF(N517="nulová",J517,0)</f>
        <v>0</v>
      </c>
      <c r="BJ517" s="17" t="s">
        <v>83</v>
      </c>
      <c r="BK517" s="148">
        <f>ROUND(I517*H517,2)</f>
        <v>0</v>
      </c>
      <c r="BL517" s="17" t="s">
        <v>224</v>
      </c>
      <c r="BM517" s="147" t="s">
        <v>4216</v>
      </c>
    </row>
    <row r="518" spans="2:65" s="1" customFormat="1">
      <c r="B518" s="32"/>
      <c r="D518" s="149" t="s">
        <v>203</v>
      </c>
      <c r="F518" s="150" t="s">
        <v>4163</v>
      </c>
      <c r="I518" s="151"/>
      <c r="L518" s="32"/>
      <c r="M518" s="152"/>
      <c r="T518" s="56"/>
      <c r="AT518" s="17" t="s">
        <v>203</v>
      </c>
      <c r="AU518" s="17" t="s">
        <v>85</v>
      </c>
    </row>
    <row r="519" spans="2:65" s="1" customFormat="1" ht="26.45" customHeight="1">
      <c r="B519" s="32"/>
      <c r="C519" s="181" t="s">
        <v>1372</v>
      </c>
      <c r="D519" s="181" t="s">
        <v>388</v>
      </c>
      <c r="E519" s="182" t="s">
        <v>4217</v>
      </c>
      <c r="F519" s="183" t="s">
        <v>4218</v>
      </c>
      <c r="G519" s="184" t="s">
        <v>1608</v>
      </c>
      <c r="H519" s="185">
        <v>1</v>
      </c>
      <c r="I519" s="186"/>
      <c r="J519" s="187">
        <f>ROUND(I519*H519,2)</f>
        <v>0</v>
      </c>
      <c r="K519" s="183" t="s">
        <v>1</v>
      </c>
      <c r="L519" s="188"/>
      <c r="M519" s="189" t="s">
        <v>1</v>
      </c>
      <c r="N519" s="190" t="s">
        <v>41</v>
      </c>
      <c r="P519" s="145">
        <f>O519*H519</f>
        <v>0</v>
      </c>
      <c r="Q519" s="145">
        <v>0</v>
      </c>
      <c r="R519" s="145">
        <f>Q519*H519</f>
        <v>0</v>
      </c>
      <c r="S519" s="145">
        <v>0</v>
      </c>
      <c r="T519" s="146">
        <f>S519*H519</f>
        <v>0</v>
      </c>
      <c r="AR519" s="147" t="s">
        <v>1132</v>
      </c>
      <c r="AT519" s="147" t="s">
        <v>388</v>
      </c>
      <c r="AU519" s="147" t="s">
        <v>85</v>
      </c>
      <c r="AY519" s="17" t="s">
        <v>191</v>
      </c>
      <c r="BE519" s="148">
        <f>IF(N519="základní",J519,0)</f>
        <v>0</v>
      </c>
      <c r="BF519" s="148">
        <f>IF(N519="snížená",J519,0)</f>
        <v>0</v>
      </c>
      <c r="BG519" s="148">
        <f>IF(N519="zákl. přenesená",J519,0)</f>
        <v>0</v>
      </c>
      <c r="BH519" s="148">
        <f>IF(N519="sníž. přenesená",J519,0)</f>
        <v>0</v>
      </c>
      <c r="BI519" s="148">
        <f>IF(N519="nulová",J519,0)</f>
        <v>0</v>
      </c>
      <c r="BJ519" s="17" t="s">
        <v>83</v>
      </c>
      <c r="BK519" s="148">
        <f>ROUND(I519*H519,2)</f>
        <v>0</v>
      </c>
      <c r="BL519" s="17" t="s">
        <v>1132</v>
      </c>
      <c r="BM519" s="147" t="s">
        <v>4219</v>
      </c>
    </row>
    <row r="520" spans="2:65" s="13" customFormat="1">
      <c r="B520" s="160"/>
      <c r="D520" s="154" t="s">
        <v>205</v>
      </c>
      <c r="E520" s="161" t="s">
        <v>1</v>
      </c>
      <c r="F520" s="162" t="s">
        <v>83</v>
      </c>
      <c r="H520" s="163">
        <v>1</v>
      </c>
      <c r="I520" s="164"/>
      <c r="L520" s="160"/>
      <c r="M520" s="165"/>
      <c r="T520" s="166"/>
      <c r="AT520" s="161" t="s">
        <v>205</v>
      </c>
      <c r="AU520" s="161" t="s">
        <v>85</v>
      </c>
      <c r="AV520" s="13" t="s">
        <v>85</v>
      </c>
      <c r="AW520" s="13" t="s">
        <v>34</v>
      </c>
      <c r="AX520" s="13" t="s">
        <v>76</v>
      </c>
      <c r="AY520" s="161" t="s">
        <v>191</v>
      </c>
    </row>
    <row r="521" spans="2:65" s="1" customFormat="1" ht="26.45" customHeight="1">
      <c r="B521" s="32"/>
      <c r="C521" s="181" t="s">
        <v>1377</v>
      </c>
      <c r="D521" s="181" t="s">
        <v>388</v>
      </c>
      <c r="E521" s="182" t="s">
        <v>4220</v>
      </c>
      <c r="F521" s="183" t="s">
        <v>4221</v>
      </c>
      <c r="G521" s="184" t="s">
        <v>1608</v>
      </c>
      <c r="H521" s="185">
        <v>2</v>
      </c>
      <c r="I521" s="186"/>
      <c r="J521" s="187">
        <f>ROUND(I521*H521,2)</f>
        <v>0</v>
      </c>
      <c r="K521" s="183" t="s">
        <v>1</v>
      </c>
      <c r="L521" s="188"/>
      <c r="M521" s="189" t="s">
        <v>1</v>
      </c>
      <c r="N521" s="190" t="s">
        <v>41</v>
      </c>
      <c r="P521" s="145">
        <f>O521*H521</f>
        <v>0</v>
      </c>
      <c r="Q521" s="145">
        <v>0</v>
      </c>
      <c r="R521" s="145">
        <f>Q521*H521</f>
        <v>0</v>
      </c>
      <c r="S521" s="145">
        <v>0</v>
      </c>
      <c r="T521" s="146">
        <f>S521*H521</f>
        <v>0</v>
      </c>
      <c r="AR521" s="147" t="s">
        <v>1132</v>
      </c>
      <c r="AT521" s="147" t="s">
        <v>388</v>
      </c>
      <c r="AU521" s="147" t="s">
        <v>85</v>
      </c>
      <c r="AY521" s="17" t="s">
        <v>191</v>
      </c>
      <c r="BE521" s="148">
        <f>IF(N521="základní",J521,0)</f>
        <v>0</v>
      </c>
      <c r="BF521" s="148">
        <f>IF(N521="snížená",J521,0)</f>
        <v>0</v>
      </c>
      <c r="BG521" s="148">
        <f>IF(N521="zákl. přenesená",J521,0)</f>
        <v>0</v>
      </c>
      <c r="BH521" s="148">
        <f>IF(N521="sníž. přenesená",J521,0)</f>
        <v>0</v>
      </c>
      <c r="BI521" s="148">
        <f>IF(N521="nulová",J521,0)</f>
        <v>0</v>
      </c>
      <c r="BJ521" s="17" t="s">
        <v>83</v>
      </c>
      <c r="BK521" s="148">
        <f>ROUND(I521*H521,2)</f>
        <v>0</v>
      </c>
      <c r="BL521" s="17" t="s">
        <v>1132</v>
      </c>
      <c r="BM521" s="147" t="s">
        <v>4222</v>
      </c>
    </row>
    <row r="522" spans="2:65" s="13" customFormat="1">
      <c r="B522" s="160"/>
      <c r="D522" s="154" t="s">
        <v>205</v>
      </c>
      <c r="E522" s="161" t="s">
        <v>1</v>
      </c>
      <c r="F522" s="162" t="s">
        <v>85</v>
      </c>
      <c r="H522" s="163">
        <v>2</v>
      </c>
      <c r="I522" s="164"/>
      <c r="L522" s="160"/>
      <c r="M522" s="165"/>
      <c r="T522" s="166"/>
      <c r="AT522" s="161" t="s">
        <v>205</v>
      </c>
      <c r="AU522" s="161" t="s">
        <v>85</v>
      </c>
      <c r="AV522" s="13" t="s">
        <v>85</v>
      </c>
      <c r="AW522" s="13" t="s">
        <v>34</v>
      </c>
      <c r="AX522" s="13" t="s">
        <v>83</v>
      </c>
      <c r="AY522" s="161" t="s">
        <v>191</v>
      </c>
    </row>
    <row r="523" spans="2:65" s="1" customFormat="1" ht="26.45" customHeight="1">
      <c r="B523" s="32"/>
      <c r="C523" s="136" t="s">
        <v>1381</v>
      </c>
      <c r="D523" s="136" t="s">
        <v>195</v>
      </c>
      <c r="E523" s="137" t="s">
        <v>4223</v>
      </c>
      <c r="F523" s="138" t="s">
        <v>4224</v>
      </c>
      <c r="G523" s="139" t="s">
        <v>378</v>
      </c>
      <c r="H523" s="140">
        <v>3</v>
      </c>
      <c r="I523" s="141"/>
      <c r="J523" s="142">
        <f>ROUND(I523*H523,2)</f>
        <v>0</v>
      </c>
      <c r="K523" s="138" t="s">
        <v>199</v>
      </c>
      <c r="L523" s="32"/>
      <c r="M523" s="143" t="s">
        <v>1</v>
      </c>
      <c r="N523" s="144" t="s">
        <v>41</v>
      </c>
      <c r="P523" s="145">
        <f>O523*H523</f>
        <v>0</v>
      </c>
      <c r="Q523" s="145">
        <v>0</v>
      </c>
      <c r="R523" s="145">
        <f>Q523*H523</f>
        <v>0</v>
      </c>
      <c r="S523" s="145">
        <v>0</v>
      </c>
      <c r="T523" s="146">
        <f>S523*H523</f>
        <v>0</v>
      </c>
      <c r="AR523" s="147" t="s">
        <v>224</v>
      </c>
      <c r="AT523" s="147" t="s">
        <v>195</v>
      </c>
      <c r="AU523" s="147" t="s">
        <v>85</v>
      </c>
      <c r="AY523" s="17" t="s">
        <v>191</v>
      </c>
      <c r="BE523" s="148">
        <f>IF(N523="základní",J523,0)</f>
        <v>0</v>
      </c>
      <c r="BF523" s="148">
        <f>IF(N523="snížená",J523,0)</f>
        <v>0</v>
      </c>
      <c r="BG523" s="148">
        <f>IF(N523="zákl. přenesená",J523,0)</f>
        <v>0</v>
      </c>
      <c r="BH523" s="148">
        <f>IF(N523="sníž. přenesená",J523,0)</f>
        <v>0</v>
      </c>
      <c r="BI523" s="148">
        <f>IF(N523="nulová",J523,0)</f>
        <v>0</v>
      </c>
      <c r="BJ523" s="17" t="s">
        <v>83</v>
      </c>
      <c r="BK523" s="148">
        <f>ROUND(I523*H523,2)</f>
        <v>0</v>
      </c>
      <c r="BL523" s="17" t="s">
        <v>224</v>
      </c>
      <c r="BM523" s="147" t="s">
        <v>4225</v>
      </c>
    </row>
    <row r="524" spans="2:65" s="1" customFormat="1">
      <c r="B524" s="32"/>
      <c r="D524" s="149" t="s">
        <v>203</v>
      </c>
      <c r="F524" s="150" t="s">
        <v>4226</v>
      </c>
      <c r="I524" s="151"/>
      <c r="L524" s="32"/>
      <c r="M524" s="152"/>
      <c r="T524" s="56"/>
      <c r="AT524" s="17" t="s">
        <v>203</v>
      </c>
      <c r="AU524" s="17" t="s">
        <v>85</v>
      </c>
    </row>
    <row r="525" spans="2:65" s="1" customFormat="1" ht="26.45" customHeight="1">
      <c r="B525" s="32"/>
      <c r="C525" s="181" t="s">
        <v>1388</v>
      </c>
      <c r="D525" s="181" t="s">
        <v>388</v>
      </c>
      <c r="E525" s="182" t="s">
        <v>4227</v>
      </c>
      <c r="F525" s="183" t="s">
        <v>4228</v>
      </c>
      <c r="G525" s="184" t="s">
        <v>1608</v>
      </c>
      <c r="H525" s="185">
        <v>3</v>
      </c>
      <c r="I525" s="186"/>
      <c r="J525" s="187">
        <f>ROUND(I525*H525,2)</f>
        <v>0</v>
      </c>
      <c r="K525" s="183" t="s">
        <v>1</v>
      </c>
      <c r="L525" s="188"/>
      <c r="M525" s="189" t="s">
        <v>1</v>
      </c>
      <c r="N525" s="190" t="s">
        <v>41</v>
      </c>
      <c r="P525" s="145">
        <f>O525*H525</f>
        <v>0</v>
      </c>
      <c r="Q525" s="145">
        <v>0</v>
      </c>
      <c r="R525" s="145">
        <f>Q525*H525</f>
        <v>0</v>
      </c>
      <c r="S525" s="145">
        <v>0</v>
      </c>
      <c r="T525" s="146">
        <f>S525*H525</f>
        <v>0</v>
      </c>
      <c r="AR525" s="147" t="s">
        <v>1132</v>
      </c>
      <c r="AT525" s="147" t="s">
        <v>388</v>
      </c>
      <c r="AU525" s="147" t="s">
        <v>85</v>
      </c>
      <c r="AY525" s="17" t="s">
        <v>191</v>
      </c>
      <c r="BE525" s="148">
        <f>IF(N525="základní",J525,0)</f>
        <v>0</v>
      </c>
      <c r="BF525" s="148">
        <f>IF(N525="snížená",J525,0)</f>
        <v>0</v>
      </c>
      <c r="BG525" s="148">
        <f>IF(N525="zákl. přenesená",J525,0)</f>
        <v>0</v>
      </c>
      <c r="BH525" s="148">
        <f>IF(N525="sníž. přenesená",J525,0)</f>
        <v>0</v>
      </c>
      <c r="BI525" s="148">
        <f>IF(N525="nulová",J525,0)</f>
        <v>0</v>
      </c>
      <c r="BJ525" s="17" t="s">
        <v>83</v>
      </c>
      <c r="BK525" s="148">
        <f>ROUND(I525*H525,2)</f>
        <v>0</v>
      </c>
      <c r="BL525" s="17" t="s">
        <v>1132</v>
      </c>
      <c r="BM525" s="147" t="s">
        <v>4229</v>
      </c>
    </row>
    <row r="526" spans="2:65" s="13" customFormat="1">
      <c r="B526" s="160"/>
      <c r="D526" s="154" t="s">
        <v>205</v>
      </c>
      <c r="E526" s="161" t="s">
        <v>1</v>
      </c>
      <c r="F526" s="162" t="s">
        <v>201</v>
      </c>
      <c r="H526" s="163">
        <v>3</v>
      </c>
      <c r="I526" s="164"/>
      <c r="L526" s="160"/>
      <c r="M526" s="165"/>
      <c r="T526" s="166"/>
      <c r="AT526" s="161" t="s">
        <v>205</v>
      </c>
      <c r="AU526" s="161" t="s">
        <v>85</v>
      </c>
      <c r="AV526" s="13" t="s">
        <v>85</v>
      </c>
      <c r="AW526" s="13" t="s">
        <v>34</v>
      </c>
      <c r="AX526" s="13" t="s">
        <v>83</v>
      </c>
      <c r="AY526" s="161" t="s">
        <v>191</v>
      </c>
    </row>
    <row r="527" spans="2:65" s="1" customFormat="1" ht="24" customHeight="1">
      <c r="B527" s="32"/>
      <c r="C527" s="136" t="s">
        <v>1393</v>
      </c>
      <c r="D527" s="136" t="s">
        <v>195</v>
      </c>
      <c r="E527" s="137" t="s">
        <v>4230</v>
      </c>
      <c r="F527" s="138" t="s">
        <v>4231</v>
      </c>
      <c r="G527" s="139" t="s">
        <v>378</v>
      </c>
      <c r="H527" s="140">
        <v>3</v>
      </c>
      <c r="I527" s="141"/>
      <c r="J527" s="142">
        <f>ROUND(I527*H527,2)</f>
        <v>0</v>
      </c>
      <c r="K527" s="138" t="s">
        <v>199</v>
      </c>
      <c r="L527" s="32"/>
      <c r="M527" s="143" t="s">
        <v>1</v>
      </c>
      <c r="N527" s="144" t="s">
        <v>41</v>
      </c>
      <c r="P527" s="145">
        <f>O527*H527</f>
        <v>0</v>
      </c>
      <c r="Q527" s="145">
        <v>0</v>
      </c>
      <c r="R527" s="145">
        <f>Q527*H527</f>
        <v>0</v>
      </c>
      <c r="S527" s="145">
        <v>0</v>
      </c>
      <c r="T527" s="146">
        <f>S527*H527</f>
        <v>0</v>
      </c>
      <c r="AR527" s="147" t="s">
        <v>224</v>
      </c>
      <c r="AT527" s="147" t="s">
        <v>195</v>
      </c>
      <c r="AU527" s="147" t="s">
        <v>85</v>
      </c>
      <c r="AY527" s="17" t="s">
        <v>191</v>
      </c>
      <c r="BE527" s="148">
        <f>IF(N527="základní",J527,0)</f>
        <v>0</v>
      </c>
      <c r="BF527" s="148">
        <f>IF(N527="snížená",J527,0)</f>
        <v>0</v>
      </c>
      <c r="BG527" s="148">
        <f>IF(N527="zákl. přenesená",J527,0)</f>
        <v>0</v>
      </c>
      <c r="BH527" s="148">
        <f>IF(N527="sníž. přenesená",J527,0)</f>
        <v>0</v>
      </c>
      <c r="BI527" s="148">
        <f>IF(N527="nulová",J527,0)</f>
        <v>0</v>
      </c>
      <c r="BJ527" s="17" t="s">
        <v>83</v>
      </c>
      <c r="BK527" s="148">
        <f>ROUND(I527*H527,2)</f>
        <v>0</v>
      </c>
      <c r="BL527" s="17" t="s">
        <v>224</v>
      </c>
      <c r="BM527" s="147" t="s">
        <v>4232</v>
      </c>
    </row>
    <row r="528" spans="2:65" s="1" customFormat="1">
      <c r="B528" s="32"/>
      <c r="D528" s="149" t="s">
        <v>203</v>
      </c>
      <c r="F528" s="150" t="s">
        <v>4233</v>
      </c>
      <c r="I528" s="151"/>
      <c r="L528" s="32"/>
      <c r="M528" s="152"/>
      <c r="T528" s="56"/>
      <c r="AT528" s="17" t="s">
        <v>203</v>
      </c>
      <c r="AU528" s="17" t="s">
        <v>85</v>
      </c>
    </row>
    <row r="529" spans="2:65" s="11" customFormat="1" ht="22.9" customHeight="1">
      <c r="B529" s="124"/>
      <c r="D529" s="125" t="s">
        <v>75</v>
      </c>
      <c r="E529" s="134" t="s">
        <v>4234</v>
      </c>
      <c r="F529" s="134" t="s">
        <v>4235</v>
      </c>
      <c r="I529" s="127"/>
      <c r="J529" s="135">
        <f>BK529</f>
        <v>0</v>
      </c>
      <c r="L529" s="124"/>
      <c r="M529" s="129"/>
      <c r="P529" s="130">
        <f>SUM(P530:P556)</f>
        <v>0</v>
      </c>
      <c r="R529" s="130">
        <f>SUM(R530:R556)</f>
        <v>0</v>
      </c>
      <c r="T529" s="131">
        <f>SUM(T530:T556)</f>
        <v>0</v>
      </c>
      <c r="AR529" s="125" t="s">
        <v>85</v>
      </c>
      <c r="AT529" s="132" t="s">
        <v>75</v>
      </c>
      <c r="AU529" s="132" t="s">
        <v>83</v>
      </c>
      <c r="AY529" s="125" t="s">
        <v>191</v>
      </c>
      <c r="BK529" s="133">
        <f>SUM(BK530:BK556)</f>
        <v>0</v>
      </c>
    </row>
    <row r="530" spans="2:65" s="1" customFormat="1" ht="40.9" customHeight="1">
      <c r="B530" s="32"/>
      <c r="C530" s="181" t="s">
        <v>1398</v>
      </c>
      <c r="D530" s="181" t="s">
        <v>388</v>
      </c>
      <c r="E530" s="182" t="s">
        <v>4236</v>
      </c>
      <c r="F530" s="183" t="s">
        <v>4237</v>
      </c>
      <c r="G530" s="184" t="s">
        <v>1608</v>
      </c>
      <c r="H530" s="185">
        <v>4</v>
      </c>
      <c r="I530" s="186"/>
      <c r="J530" s="187">
        <f>ROUND(I530*H530,2)</f>
        <v>0</v>
      </c>
      <c r="K530" s="183" t="s">
        <v>1</v>
      </c>
      <c r="L530" s="188"/>
      <c r="M530" s="189" t="s">
        <v>1</v>
      </c>
      <c r="N530" s="190" t="s">
        <v>41</v>
      </c>
      <c r="P530" s="145">
        <f>O530*H530</f>
        <v>0</v>
      </c>
      <c r="Q530" s="145">
        <v>0</v>
      </c>
      <c r="R530" s="145">
        <f>Q530*H530</f>
        <v>0</v>
      </c>
      <c r="S530" s="145">
        <v>0</v>
      </c>
      <c r="T530" s="146">
        <f>S530*H530</f>
        <v>0</v>
      </c>
      <c r="AR530" s="147" t="s">
        <v>1132</v>
      </c>
      <c r="AT530" s="147" t="s">
        <v>388</v>
      </c>
      <c r="AU530" s="147" t="s">
        <v>85</v>
      </c>
      <c r="AY530" s="17" t="s">
        <v>191</v>
      </c>
      <c r="BE530" s="148">
        <f>IF(N530="základní",J530,0)</f>
        <v>0</v>
      </c>
      <c r="BF530" s="148">
        <f>IF(N530="snížená",J530,0)</f>
        <v>0</v>
      </c>
      <c r="BG530" s="148">
        <f>IF(N530="zákl. přenesená",J530,0)</f>
        <v>0</v>
      </c>
      <c r="BH530" s="148">
        <f>IF(N530="sníž. přenesená",J530,0)</f>
        <v>0</v>
      </c>
      <c r="BI530" s="148">
        <f>IF(N530="nulová",J530,0)</f>
        <v>0</v>
      </c>
      <c r="BJ530" s="17" t="s">
        <v>83</v>
      </c>
      <c r="BK530" s="148">
        <f>ROUND(I530*H530,2)</f>
        <v>0</v>
      </c>
      <c r="BL530" s="17" t="s">
        <v>1132</v>
      </c>
      <c r="BM530" s="147" t="s">
        <v>4238</v>
      </c>
    </row>
    <row r="531" spans="2:65" s="13" customFormat="1">
      <c r="B531" s="160"/>
      <c r="D531" s="154" t="s">
        <v>205</v>
      </c>
      <c r="E531" s="161" t="s">
        <v>1</v>
      </c>
      <c r="F531" s="162" t="s">
        <v>200</v>
      </c>
      <c r="H531" s="163">
        <v>4</v>
      </c>
      <c r="I531" s="164"/>
      <c r="L531" s="160"/>
      <c r="M531" s="165"/>
      <c r="T531" s="166"/>
      <c r="AT531" s="161" t="s">
        <v>205</v>
      </c>
      <c r="AU531" s="161" t="s">
        <v>85</v>
      </c>
      <c r="AV531" s="13" t="s">
        <v>85</v>
      </c>
      <c r="AW531" s="13" t="s">
        <v>34</v>
      </c>
      <c r="AX531" s="13" t="s">
        <v>76</v>
      </c>
      <c r="AY531" s="161" t="s">
        <v>191</v>
      </c>
    </row>
    <row r="532" spans="2:65" s="1" customFormat="1" ht="40.9" customHeight="1">
      <c r="B532" s="32"/>
      <c r="C532" s="181" t="s">
        <v>1405</v>
      </c>
      <c r="D532" s="181" t="s">
        <v>388</v>
      </c>
      <c r="E532" s="182" t="s">
        <v>4239</v>
      </c>
      <c r="F532" s="183" t="s">
        <v>4240</v>
      </c>
      <c r="G532" s="184" t="s">
        <v>1608</v>
      </c>
      <c r="H532" s="185">
        <v>2</v>
      </c>
      <c r="I532" s="186"/>
      <c r="J532" s="187">
        <f>ROUND(I532*H532,2)</f>
        <v>0</v>
      </c>
      <c r="K532" s="183" t="s">
        <v>1</v>
      </c>
      <c r="L532" s="188"/>
      <c r="M532" s="189" t="s">
        <v>1</v>
      </c>
      <c r="N532" s="190" t="s">
        <v>41</v>
      </c>
      <c r="P532" s="145">
        <f>O532*H532</f>
        <v>0</v>
      </c>
      <c r="Q532" s="145">
        <v>0</v>
      </c>
      <c r="R532" s="145">
        <f>Q532*H532</f>
        <v>0</v>
      </c>
      <c r="S532" s="145">
        <v>0</v>
      </c>
      <c r="T532" s="146">
        <f>S532*H532</f>
        <v>0</v>
      </c>
      <c r="AR532" s="147" t="s">
        <v>1132</v>
      </c>
      <c r="AT532" s="147" t="s">
        <v>388</v>
      </c>
      <c r="AU532" s="147" t="s">
        <v>85</v>
      </c>
      <c r="AY532" s="17" t="s">
        <v>191</v>
      </c>
      <c r="BE532" s="148">
        <f>IF(N532="základní",J532,0)</f>
        <v>0</v>
      </c>
      <c r="BF532" s="148">
        <f>IF(N532="snížená",J532,0)</f>
        <v>0</v>
      </c>
      <c r="BG532" s="148">
        <f>IF(N532="zákl. přenesená",J532,0)</f>
        <v>0</v>
      </c>
      <c r="BH532" s="148">
        <f>IF(N532="sníž. přenesená",J532,0)</f>
        <v>0</v>
      </c>
      <c r="BI532" s="148">
        <f>IF(N532="nulová",J532,0)</f>
        <v>0</v>
      </c>
      <c r="BJ532" s="17" t="s">
        <v>83</v>
      </c>
      <c r="BK532" s="148">
        <f>ROUND(I532*H532,2)</f>
        <v>0</v>
      </c>
      <c r="BL532" s="17" t="s">
        <v>1132</v>
      </c>
      <c r="BM532" s="147" t="s">
        <v>4241</v>
      </c>
    </row>
    <row r="533" spans="2:65" s="13" customFormat="1">
      <c r="B533" s="160"/>
      <c r="D533" s="154" t="s">
        <v>205</v>
      </c>
      <c r="E533" s="161" t="s">
        <v>1</v>
      </c>
      <c r="F533" s="162" t="s">
        <v>85</v>
      </c>
      <c r="H533" s="163">
        <v>2</v>
      </c>
      <c r="I533" s="164"/>
      <c r="L533" s="160"/>
      <c r="M533" s="165"/>
      <c r="T533" s="166"/>
      <c r="AT533" s="161" t="s">
        <v>205</v>
      </c>
      <c r="AU533" s="161" t="s">
        <v>85</v>
      </c>
      <c r="AV533" s="13" t="s">
        <v>85</v>
      </c>
      <c r="AW533" s="13" t="s">
        <v>34</v>
      </c>
      <c r="AX533" s="13" t="s">
        <v>76</v>
      </c>
      <c r="AY533" s="161" t="s">
        <v>191</v>
      </c>
    </row>
    <row r="534" spans="2:65" s="1" customFormat="1" ht="40.9" customHeight="1">
      <c r="B534" s="32"/>
      <c r="C534" s="181" t="s">
        <v>1410</v>
      </c>
      <c r="D534" s="181" t="s">
        <v>388</v>
      </c>
      <c r="E534" s="182" t="s">
        <v>4242</v>
      </c>
      <c r="F534" s="183" t="s">
        <v>4243</v>
      </c>
      <c r="G534" s="184" t="s">
        <v>1608</v>
      </c>
      <c r="H534" s="185">
        <v>18</v>
      </c>
      <c r="I534" s="186"/>
      <c r="J534" s="187">
        <f>ROUND(I534*H534,2)</f>
        <v>0</v>
      </c>
      <c r="K534" s="183" t="s">
        <v>1</v>
      </c>
      <c r="L534" s="188"/>
      <c r="M534" s="189" t="s">
        <v>1</v>
      </c>
      <c r="N534" s="190" t="s">
        <v>41</v>
      </c>
      <c r="P534" s="145">
        <f>O534*H534</f>
        <v>0</v>
      </c>
      <c r="Q534" s="145">
        <v>0</v>
      </c>
      <c r="R534" s="145">
        <f>Q534*H534</f>
        <v>0</v>
      </c>
      <c r="S534" s="145">
        <v>0</v>
      </c>
      <c r="T534" s="146">
        <f>S534*H534</f>
        <v>0</v>
      </c>
      <c r="AR534" s="147" t="s">
        <v>1132</v>
      </c>
      <c r="AT534" s="147" t="s">
        <v>388</v>
      </c>
      <c r="AU534" s="147" t="s">
        <v>85</v>
      </c>
      <c r="AY534" s="17" t="s">
        <v>191</v>
      </c>
      <c r="BE534" s="148">
        <f>IF(N534="základní",J534,0)</f>
        <v>0</v>
      </c>
      <c r="BF534" s="148">
        <f>IF(N534="snížená",J534,0)</f>
        <v>0</v>
      </c>
      <c r="BG534" s="148">
        <f>IF(N534="zákl. přenesená",J534,0)</f>
        <v>0</v>
      </c>
      <c r="BH534" s="148">
        <f>IF(N534="sníž. přenesená",J534,0)</f>
        <v>0</v>
      </c>
      <c r="BI534" s="148">
        <f>IF(N534="nulová",J534,0)</f>
        <v>0</v>
      </c>
      <c r="BJ534" s="17" t="s">
        <v>83</v>
      </c>
      <c r="BK534" s="148">
        <f>ROUND(I534*H534,2)</f>
        <v>0</v>
      </c>
      <c r="BL534" s="17" t="s">
        <v>1132</v>
      </c>
      <c r="BM534" s="147" t="s">
        <v>4244</v>
      </c>
    </row>
    <row r="535" spans="2:65" s="13" customFormat="1">
      <c r="B535" s="160"/>
      <c r="D535" s="154" t="s">
        <v>205</v>
      </c>
      <c r="E535" s="161" t="s">
        <v>1</v>
      </c>
      <c r="F535" s="162" t="s">
        <v>285</v>
      </c>
      <c r="H535" s="163">
        <v>18</v>
      </c>
      <c r="I535" s="164"/>
      <c r="L535" s="160"/>
      <c r="M535" s="165"/>
      <c r="T535" s="166"/>
      <c r="AT535" s="161" t="s">
        <v>205</v>
      </c>
      <c r="AU535" s="161" t="s">
        <v>85</v>
      </c>
      <c r="AV535" s="13" t="s">
        <v>85</v>
      </c>
      <c r="AW535" s="13" t="s">
        <v>34</v>
      </c>
      <c r="AX535" s="13" t="s">
        <v>76</v>
      </c>
      <c r="AY535" s="161" t="s">
        <v>191</v>
      </c>
    </row>
    <row r="536" spans="2:65" s="1" customFormat="1" ht="40.9" customHeight="1">
      <c r="B536" s="32"/>
      <c r="C536" s="136" t="s">
        <v>1415</v>
      </c>
      <c r="D536" s="136" t="s">
        <v>195</v>
      </c>
      <c r="E536" s="137" t="s">
        <v>4245</v>
      </c>
      <c r="F536" s="138" t="s">
        <v>4246</v>
      </c>
      <c r="G536" s="139" t="s">
        <v>378</v>
      </c>
      <c r="H536" s="140">
        <v>24</v>
      </c>
      <c r="I536" s="141"/>
      <c r="J536" s="142">
        <f>ROUND(I536*H536,2)</f>
        <v>0</v>
      </c>
      <c r="K536" s="138" t="s">
        <v>199</v>
      </c>
      <c r="L536" s="32"/>
      <c r="M536" s="143" t="s">
        <v>1</v>
      </c>
      <c r="N536" s="144" t="s">
        <v>41</v>
      </c>
      <c r="P536" s="145">
        <f>O536*H536</f>
        <v>0</v>
      </c>
      <c r="Q536" s="145">
        <v>0</v>
      </c>
      <c r="R536" s="145">
        <f>Q536*H536</f>
        <v>0</v>
      </c>
      <c r="S536" s="145">
        <v>0</v>
      </c>
      <c r="T536" s="146">
        <f>S536*H536</f>
        <v>0</v>
      </c>
      <c r="AR536" s="147" t="s">
        <v>224</v>
      </c>
      <c r="AT536" s="147" t="s">
        <v>195</v>
      </c>
      <c r="AU536" s="147" t="s">
        <v>85</v>
      </c>
      <c r="AY536" s="17" t="s">
        <v>191</v>
      </c>
      <c r="BE536" s="148">
        <f>IF(N536="základní",J536,0)</f>
        <v>0</v>
      </c>
      <c r="BF536" s="148">
        <f>IF(N536="snížená",J536,0)</f>
        <v>0</v>
      </c>
      <c r="BG536" s="148">
        <f>IF(N536="zákl. přenesená",J536,0)</f>
        <v>0</v>
      </c>
      <c r="BH536" s="148">
        <f>IF(N536="sníž. přenesená",J536,0)</f>
        <v>0</v>
      </c>
      <c r="BI536" s="148">
        <f>IF(N536="nulová",J536,0)</f>
        <v>0</v>
      </c>
      <c r="BJ536" s="17" t="s">
        <v>83</v>
      </c>
      <c r="BK536" s="148">
        <f>ROUND(I536*H536,2)</f>
        <v>0</v>
      </c>
      <c r="BL536" s="17" t="s">
        <v>224</v>
      </c>
      <c r="BM536" s="147" t="s">
        <v>4247</v>
      </c>
    </row>
    <row r="537" spans="2:65" s="1" customFormat="1">
      <c r="B537" s="32"/>
      <c r="D537" s="149" t="s">
        <v>203</v>
      </c>
      <c r="F537" s="150" t="s">
        <v>4248</v>
      </c>
      <c r="I537" s="151"/>
      <c r="L537" s="32"/>
      <c r="M537" s="152"/>
      <c r="T537" s="56"/>
      <c r="AT537" s="17" t="s">
        <v>203</v>
      </c>
      <c r="AU537" s="17" t="s">
        <v>85</v>
      </c>
    </row>
    <row r="538" spans="2:65" s="1" customFormat="1" ht="26.45" customHeight="1">
      <c r="B538" s="32"/>
      <c r="C538" s="181" t="s">
        <v>1424</v>
      </c>
      <c r="D538" s="181" t="s">
        <v>388</v>
      </c>
      <c r="E538" s="182" t="s">
        <v>4249</v>
      </c>
      <c r="F538" s="183" t="s">
        <v>4250</v>
      </c>
      <c r="G538" s="184" t="s">
        <v>1608</v>
      </c>
      <c r="H538" s="185">
        <v>10</v>
      </c>
      <c r="I538" s="186"/>
      <c r="J538" s="187">
        <f>ROUND(I538*H538,2)</f>
        <v>0</v>
      </c>
      <c r="K538" s="183" t="s">
        <v>1</v>
      </c>
      <c r="L538" s="188"/>
      <c r="M538" s="189" t="s">
        <v>1</v>
      </c>
      <c r="N538" s="190" t="s">
        <v>41</v>
      </c>
      <c r="P538" s="145">
        <f>O538*H538</f>
        <v>0</v>
      </c>
      <c r="Q538" s="145">
        <v>0</v>
      </c>
      <c r="R538" s="145">
        <f>Q538*H538</f>
        <v>0</v>
      </c>
      <c r="S538" s="145">
        <v>0</v>
      </c>
      <c r="T538" s="146">
        <f>S538*H538</f>
        <v>0</v>
      </c>
      <c r="AR538" s="147" t="s">
        <v>1132</v>
      </c>
      <c r="AT538" s="147" t="s">
        <v>388</v>
      </c>
      <c r="AU538" s="147" t="s">
        <v>85</v>
      </c>
      <c r="AY538" s="17" t="s">
        <v>191</v>
      </c>
      <c r="BE538" s="148">
        <f>IF(N538="základní",J538,0)</f>
        <v>0</v>
      </c>
      <c r="BF538" s="148">
        <f>IF(N538="snížená",J538,0)</f>
        <v>0</v>
      </c>
      <c r="BG538" s="148">
        <f>IF(N538="zákl. přenesená",J538,0)</f>
        <v>0</v>
      </c>
      <c r="BH538" s="148">
        <f>IF(N538="sníž. přenesená",J538,0)</f>
        <v>0</v>
      </c>
      <c r="BI538" s="148">
        <f>IF(N538="nulová",J538,0)</f>
        <v>0</v>
      </c>
      <c r="BJ538" s="17" t="s">
        <v>83</v>
      </c>
      <c r="BK538" s="148">
        <f>ROUND(I538*H538,2)</f>
        <v>0</v>
      </c>
      <c r="BL538" s="17" t="s">
        <v>1132</v>
      </c>
      <c r="BM538" s="147" t="s">
        <v>4251</v>
      </c>
    </row>
    <row r="539" spans="2:65" s="13" customFormat="1">
      <c r="B539" s="160"/>
      <c r="D539" s="154" t="s">
        <v>205</v>
      </c>
      <c r="E539" s="161" t="s">
        <v>1</v>
      </c>
      <c r="F539" s="162" t="s">
        <v>268</v>
      </c>
      <c r="H539" s="163">
        <v>10</v>
      </c>
      <c r="I539" s="164"/>
      <c r="L539" s="160"/>
      <c r="M539" s="165"/>
      <c r="T539" s="166"/>
      <c r="AT539" s="161" t="s">
        <v>205</v>
      </c>
      <c r="AU539" s="161" t="s">
        <v>85</v>
      </c>
      <c r="AV539" s="13" t="s">
        <v>85</v>
      </c>
      <c r="AW539" s="13" t="s">
        <v>34</v>
      </c>
      <c r="AX539" s="13" t="s">
        <v>76</v>
      </c>
      <c r="AY539" s="161" t="s">
        <v>191</v>
      </c>
    </row>
    <row r="540" spans="2:65" s="1" customFormat="1" ht="26.45" customHeight="1">
      <c r="B540" s="32"/>
      <c r="C540" s="136" t="s">
        <v>1431</v>
      </c>
      <c r="D540" s="136" t="s">
        <v>195</v>
      </c>
      <c r="E540" s="137" t="s">
        <v>4252</v>
      </c>
      <c r="F540" s="138" t="s">
        <v>4253</v>
      </c>
      <c r="G540" s="139" t="s">
        <v>378</v>
      </c>
      <c r="H540" s="140">
        <v>10</v>
      </c>
      <c r="I540" s="141"/>
      <c r="J540" s="142">
        <f>ROUND(I540*H540,2)</f>
        <v>0</v>
      </c>
      <c r="K540" s="138" t="s">
        <v>1</v>
      </c>
      <c r="L540" s="32"/>
      <c r="M540" s="143" t="s">
        <v>1</v>
      </c>
      <c r="N540" s="144" t="s">
        <v>41</v>
      </c>
      <c r="P540" s="145">
        <f>O540*H540</f>
        <v>0</v>
      </c>
      <c r="Q540" s="145">
        <v>0</v>
      </c>
      <c r="R540" s="145">
        <f>Q540*H540</f>
        <v>0</v>
      </c>
      <c r="S540" s="145">
        <v>0</v>
      </c>
      <c r="T540" s="146">
        <f>S540*H540</f>
        <v>0</v>
      </c>
      <c r="AR540" s="147" t="s">
        <v>224</v>
      </c>
      <c r="AT540" s="147" t="s">
        <v>195</v>
      </c>
      <c r="AU540" s="147" t="s">
        <v>85</v>
      </c>
      <c r="AY540" s="17" t="s">
        <v>191</v>
      </c>
      <c r="BE540" s="148">
        <f>IF(N540="základní",J540,0)</f>
        <v>0</v>
      </c>
      <c r="BF540" s="148">
        <f>IF(N540="snížená",J540,0)</f>
        <v>0</v>
      </c>
      <c r="BG540" s="148">
        <f>IF(N540="zákl. přenesená",J540,0)</f>
        <v>0</v>
      </c>
      <c r="BH540" s="148">
        <f>IF(N540="sníž. přenesená",J540,0)</f>
        <v>0</v>
      </c>
      <c r="BI540" s="148">
        <f>IF(N540="nulová",J540,0)</f>
        <v>0</v>
      </c>
      <c r="BJ540" s="17" t="s">
        <v>83</v>
      </c>
      <c r="BK540" s="148">
        <f>ROUND(I540*H540,2)</f>
        <v>0</v>
      </c>
      <c r="BL540" s="17" t="s">
        <v>224</v>
      </c>
      <c r="BM540" s="147" t="s">
        <v>4254</v>
      </c>
    </row>
    <row r="541" spans="2:65" s="1" customFormat="1" ht="40.9" customHeight="1">
      <c r="B541" s="32"/>
      <c r="C541" s="181" t="s">
        <v>1438</v>
      </c>
      <c r="D541" s="181" t="s">
        <v>388</v>
      </c>
      <c r="E541" s="182" t="s">
        <v>4255</v>
      </c>
      <c r="F541" s="183" t="s">
        <v>4256</v>
      </c>
      <c r="G541" s="184" t="s">
        <v>1608</v>
      </c>
      <c r="H541" s="185">
        <v>2</v>
      </c>
      <c r="I541" s="186"/>
      <c r="J541" s="187">
        <f>ROUND(I541*H541,2)</f>
        <v>0</v>
      </c>
      <c r="K541" s="183" t="s">
        <v>1</v>
      </c>
      <c r="L541" s="188"/>
      <c r="M541" s="189" t="s">
        <v>1</v>
      </c>
      <c r="N541" s="190" t="s">
        <v>41</v>
      </c>
      <c r="P541" s="145">
        <f>O541*H541</f>
        <v>0</v>
      </c>
      <c r="Q541" s="145">
        <v>0</v>
      </c>
      <c r="R541" s="145">
        <f>Q541*H541</f>
        <v>0</v>
      </c>
      <c r="S541" s="145">
        <v>0</v>
      </c>
      <c r="T541" s="146">
        <f>S541*H541</f>
        <v>0</v>
      </c>
      <c r="AR541" s="147" t="s">
        <v>1132</v>
      </c>
      <c r="AT541" s="147" t="s">
        <v>388</v>
      </c>
      <c r="AU541" s="147" t="s">
        <v>85</v>
      </c>
      <c r="AY541" s="17" t="s">
        <v>191</v>
      </c>
      <c r="BE541" s="148">
        <f>IF(N541="základní",J541,0)</f>
        <v>0</v>
      </c>
      <c r="BF541" s="148">
        <f>IF(N541="snížená",J541,0)</f>
        <v>0</v>
      </c>
      <c r="BG541" s="148">
        <f>IF(N541="zákl. přenesená",J541,0)</f>
        <v>0</v>
      </c>
      <c r="BH541" s="148">
        <f>IF(N541="sníž. přenesená",J541,0)</f>
        <v>0</v>
      </c>
      <c r="BI541" s="148">
        <f>IF(N541="nulová",J541,0)</f>
        <v>0</v>
      </c>
      <c r="BJ541" s="17" t="s">
        <v>83</v>
      </c>
      <c r="BK541" s="148">
        <f>ROUND(I541*H541,2)</f>
        <v>0</v>
      </c>
      <c r="BL541" s="17" t="s">
        <v>1132</v>
      </c>
      <c r="BM541" s="147" t="s">
        <v>4257</v>
      </c>
    </row>
    <row r="542" spans="2:65" s="13" customFormat="1">
      <c r="B542" s="160"/>
      <c r="D542" s="154" t="s">
        <v>205</v>
      </c>
      <c r="E542" s="161" t="s">
        <v>1</v>
      </c>
      <c r="F542" s="162" t="s">
        <v>85</v>
      </c>
      <c r="H542" s="163">
        <v>2</v>
      </c>
      <c r="I542" s="164"/>
      <c r="L542" s="160"/>
      <c r="M542" s="165"/>
      <c r="T542" s="166"/>
      <c r="AT542" s="161" t="s">
        <v>205</v>
      </c>
      <c r="AU542" s="161" t="s">
        <v>85</v>
      </c>
      <c r="AV542" s="13" t="s">
        <v>85</v>
      </c>
      <c r="AW542" s="13" t="s">
        <v>34</v>
      </c>
      <c r="AX542" s="13" t="s">
        <v>76</v>
      </c>
      <c r="AY542" s="161" t="s">
        <v>191</v>
      </c>
    </row>
    <row r="543" spans="2:65" s="1" customFormat="1" ht="26.45" customHeight="1">
      <c r="B543" s="32"/>
      <c r="C543" s="136" t="s">
        <v>1443</v>
      </c>
      <c r="D543" s="136" t="s">
        <v>195</v>
      </c>
      <c r="E543" s="137" t="s">
        <v>4258</v>
      </c>
      <c r="F543" s="138" t="s">
        <v>4259</v>
      </c>
      <c r="G543" s="139" t="s">
        <v>378</v>
      </c>
      <c r="H543" s="140">
        <v>2</v>
      </c>
      <c r="I543" s="141"/>
      <c r="J543" s="142">
        <f>ROUND(I543*H543,2)</f>
        <v>0</v>
      </c>
      <c r="K543" s="138" t="s">
        <v>199</v>
      </c>
      <c r="L543" s="32"/>
      <c r="M543" s="143" t="s">
        <v>1</v>
      </c>
      <c r="N543" s="144" t="s">
        <v>41</v>
      </c>
      <c r="P543" s="145">
        <f>O543*H543</f>
        <v>0</v>
      </c>
      <c r="Q543" s="145">
        <v>0</v>
      </c>
      <c r="R543" s="145">
        <f>Q543*H543</f>
        <v>0</v>
      </c>
      <c r="S543" s="145">
        <v>0</v>
      </c>
      <c r="T543" s="146">
        <f>S543*H543</f>
        <v>0</v>
      </c>
      <c r="AR543" s="147" t="s">
        <v>224</v>
      </c>
      <c r="AT543" s="147" t="s">
        <v>195</v>
      </c>
      <c r="AU543" s="147" t="s">
        <v>85</v>
      </c>
      <c r="AY543" s="17" t="s">
        <v>191</v>
      </c>
      <c r="BE543" s="148">
        <f>IF(N543="základní",J543,0)</f>
        <v>0</v>
      </c>
      <c r="BF543" s="148">
        <f>IF(N543="snížená",J543,0)</f>
        <v>0</v>
      </c>
      <c r="BG543" s="148">
        <f>IF(N543="zákl. přenesená",J543,0)</f>
        <v>0</v>
      </c>
      <c r="BH543" s="148">
        <f>IF(N543="sníž. přenesená",J543,0)</f>
        <v>0</v>
      </c>
      <c r="BI543" s="148">
        <f>IF(N543="nulová",J543,0)</f>
        <v>0</v>
      </c>
      <c r="BJ543" s="17" t="s">
        <v>83</v>
      </c>
      <c r="BK543" s="148">
        <f>ROUND(I543*H543,2)</f>
        <v>0</v>
      </c>
      <c r="BL543" s="17" t="s">
        <v>224</v>
      </c>
      <c r="BM543" s="147" t="s">
        <v>4260</v>
      </c>
    </row>
    <row r="544" spans="2:65" s="1" customFormat="1">
      <c r="B544" s="32"/>
      <c r="D544" s="149" t="s">
        <v>203</v>
      </c>
      <c r="F544" s="150" t="s">
        <v>4261</v>
      </c>
      <c r="I544" s="151"/>
      <c r="L544" s="32"/>
      <c r="M544" s="152"/>
      <c r="T544" s="56"/>
      <c r="AT544" s="17" t="s">
        <v>203</v>
      </c>
      <c r="AU544" s="17" t="s">
        <v>85</v>
      </c>
    </row>
    <row r="545" spans="2:65" s="1" customFormat="1" ht="40.9" customHeight="1">
      <c r="B545" s="32"/>
      <c r="C545" s="181" t="s">
        <v>1448</v>
      </c>
      <c r="D545" s="181" t="s">
        <v>388</v>
      </c>
      <c r="E545" s="182" t="s">
        <v>4262</v>
      </c>
      <c r="F545" s="183" t="s">
        <v>4263</v>
      </c>
      <c r="G545" s="184" t="s">
        <v>1608</v>
      </c>
      <c r="H545" s="185">
        <v>6</v>
      </c>
      <c r="I545" s="186"/>
      <c r="J545" s="187">
        <f>ROUND(I545*H545,2)</f>
        <v>0</v>
      </c>
      <c r="K545" s="183" t="s">
        <v>1</v>
      </c>
      <c r="L545" s="188"/>
      <c r="M545" s="189" t="s">
        <v>1</v>
      </c>
      <c r="N545" s="190" t="s">
        <v>41</v>
      </c>
      <c r="P545" s="145">
        <f>O545*H545</f>
        <v>0</v>
      </c>
      <c r="Q545" s="145">
        <v>0</v>
      </c>
      <c r="R545" s="145">
        <f>Q545*H545</f>
        <v>0</v>
      </c>
      <c r="S545" s="145">
        <v>0</v>
      </c>
      <c r="T545" s="146">
        <f>S545*H545</f>
        <v>0</v>
      </c>
      <c r="AR545" s="147" t="s">
        <v>1132</v>
      </c>
      <c r="AT545" s="147" t="s">
        <v>388</v>
      </c>
      <c r="AU545" s="147" t="s">
        <v>85</v>
      </c>
      <c r="AY545" s="17" t="s">
        <v>191</v>
      </c>
      <c r="BE545" s="148">
        <f>IF(N545="základní",J545,0)</f>
        <v>0</v>
      </c>
      <c r="BF545" s="148">
        <f>IF(N545="snížená",J545,0)</f>
        <v>0</v>
      </c>
      <c r="BG545" s="148">
        <f>IF(N545="zákl. přenesená",J545,0)</f>
        <v>0</v>
      </c>
      <c r="BH545" s="148">
        <f>IF(N545="sníž. přenesená",J545,0)</f>
        <v>0</v>
      </c>
      <c r="BI545" s="148">
        <f>IF(N545="nulová",J545,0)</f>
        <v>0</v>
      </c>
      <c r="BJ545" s="17" t="s">
        <v>83</v>
      </c>
      <c r="BK545" s="148">
        <f>ROUND(I545*H545,2)</f>
        <v>0</v>
      </c>
      <c r="BL545" s="17" t="s">
        <v>1132</v>
      </c>
      <c r="BM545" s="147" t="s">
        <v>4264</v>
      </c>
    </row>
    <row r="546" spans="2:65" s="13" customFormat="1">
      <c r="B546" s="160"/>
      <c r="D546" s="154" t="s">
        <v>205</v>
      </c>
      <c r="E546" s="161" t="s">
        <v>1</v>
      </c>
      <c r="F546" s="162" t="s">
        <v>236</v>
      </c>
      <c r="H546" s="163">
        <v>6</v>
      </c>
      <c r="I546" s="164"/>
      <c r="L546" s="160"/>
      <c r="M546" s="165"/>
      <c r="T546" s="166"/>
      <c r="AT546" s="161" t="s">
        <v>205</v>
      </c>
      <c r="AU546" s="161" t="s">
        <v>85</v>
      </c>
      <c r="AV546" s="13" t="s">
        <v>85</v>
      </c>
      <c r="AW546" s="13" t="s">
        <v>34</v>
      </c>
      <c r="AX546" s="13" t="s">
        <v>76</v>
      </c>
      <c r="AY546" s="161" t="s">
        <v>191</v>
      </c>
    </row>
    <row r="547" spans="2:65" s="1" customFormat="1" ht="26.45" customHeight="1">
      <c r="B547" s="32"/>
      <c r="C547" s="136" t="s">
        <v>1455</v>
      </c>
      <c r="D547" s="136" t="s">
        <v>195</v>
      </c>
      <c r="E547" s="137" t="s">
        <v>4265</v>
      </c>
      <c r="F547" s="138" t="s">
        <v>4266</v>
      </c>
      <c r="G547" s="139" t="s">
        <v>378</v>
      </c>
      <c r="H547" s="140">
        <v>6</v>
      </c>
      <c r="I547" s="141"/>
      <c r="J547" s="142">
        <f>ROUND(I547*H547,2)</f>
        <v>0</v>
      </c>
      <c r="K547" s="138" t="s">
        <v>199</v>
      </c>
      <c r="L547" s="32"/>
      <c r="M547" s="143" t="s">
        <v>1</v>
      </c>
      <c r="N547" s="144" t="s">
        <v>41</v>
      </c>
      <c r="P547" s="145">
        <f>O547*H547</f>
        <v>0</v>
      </c>
      <c r="Q547" s="145">
        <v>0</v>
      </c>
      <c r="R547" s="145">
        <f>Q547*H547</f>
        <v>0</v>
      </c>
      <c r="S547" s="145">
        <v>0</v>
      </c>
      <c r="T547" s="146">
        <f>S547*H547</f>
        <v>0</v>
      </c>
      <c r="AR547" s="147" t="s">
        <v>224</v>
      </c>
      <c r="AT547" s="147" t="s">
        <v>195</v>
      </c>
      <c r="AU547" s="147" t="s">
        <v>85</v>
      </c>
      <c r="AY547" s="17" t="s">
        <v>191</v>
      </c>
      <c r="BE547" s="148">
        <f>IF(N547="základní",J547,0)</f>
        <v>0</v>
      </c>
      <c r="BF547" s="148">
        <f>IF(N547="snížená",J547,0)</f>
        <v>0</v>
      </c>
      <c r="BG547" s="148">
        <f>IF(N547="zákl. přenesená",J547,0)</f>
        <v>0</v>
      </c>
      <c r="BH547" s="148">
        <f>IF(N547="sníž. přenesená",J547,0)</f>
        <v>0</v>
      </c>
      <c r="BI547" s="148">
        <f>IF(N547="nulová",J547,0)</f>
        <v>0</v>
      </c>
      <c r="BJ547" s="17" t="s">
        <v>83</v>
      </c>
      <c r="BK547" s="148">
        <f>ROUND(I547*H547,2)</f>
        <v>0</v>
      </c>
      <c r="BL547" s="17" t="s">
        <v>224</v>
      </c>
      <c r="BM547" s="147" t="s">
        <v>4267</v>
      </c>
    </row>
    <row r="548" spans="2:65" s="1" customFormat="1">
      <c r="B548" s="32"/>
      <c r="D548" s="149" t="s">
        <v>203</v>
      </c>
      <c r="F548" s="150" t="s">
        <v>4268</v>
      </c>
      <c r="I548" s="151"/>
      <c r="L548" s="32"/>
      <c r="M548" s="152"/>
      <c r="T548" s="56"/>
      <c r="AT548" s="17" t="s">
        <v>203</v>
      </c>
      <c r="AU548" s="17" t="s">
        <v>85</v>
      </c>
    </row>
    <row r="549" spans="2:65" s="1" customFormat="1" ht="40.9" customHeight="1">
      <c r="B549" s="32"/>
      <c r="C549" s="181" t="s">
        <v>1462</v>
      </c>
      <c r="D549" s="181" t="s">
        <v>388</v>
      </c>
      <c r="E549" s="182" t="s">
        <v>4269</v>
      </c>
      <c r="F549" s="183" t="s">
        <v>4270</v>
      </c>
      <c r="G549" s="184" t="s">
        <v>1608</v>
      </c>
      <c r="H549" s="185">
        <v>1</v>
      </c>
      <c r="I549" s="186"/>
      <c r="J549" s="187">
        <f>ROUND(I549*H549,2)</f>
        <v>0</v>
      </c>
      <c r="K549" s="183" t="s">
        <v>1</v>
      </c>
      <c r="L549" s="188"/>
      <c r="M549" s="189" t="s">
        <v>1</v>
      </c>
      <c r="N549" s="190" t="s">
        <v>41</v>
      </c>
      <c r="P549" s="145">
        <f>O549*H549</f>
        <v>0</v>
      </c>
      <c r="Q549" s="145">
        <v>0</v>
      </c>
      <c r="R549" s="145">
        <f>Q549*H549</f>
        <v>0</v>
      </c>
      <c r="S549" s="145">
        <v>0</v>
      </c>
      <c r="T549" s="146">
        <f>S549*H549</f>
        <v>0</v>
      </c>
      <c r="AR549" s="147" t="s">
        <v>1132</v>
      </c>
      <c r="AT549" s="147" t="s">
        <v>388</v>
      </c>
      <c r="AU549" s="147" t="s">
        <v>85</v>
      </c>
      <c r="AY549" s="17" t="s">
        <v>191</v>
      </c>
      <c r="BE549" s="148">
        <f>IF(N549="základní",J549,0)</f>
        <v>0</v>
      </c>
      <c r="BF549" s="148">
        <f>IF(N549="snížená",J549,0)</f>
        <v>0</v>
      </c>
      <c r="BG549" s="148">
        <f>IF(N549="zákl. přenesená",J549,0)</f>
        <v>0</v>
      </c>
      <c r="BH549" s="148">
        <f>IF(N549="sníž. přenesená",J549,0)</f>
        <v>0</v>
      </c>
      <c r="BI549" s="148">
        <f>IF(N549="nulová",J549,0)</f>
        <v>0</v>
      </c>
      <c r="BJ549" s="17" t="s">
        <v>83</v>
      </c>
      <c r="BK549" s="148">
        <f>ROUND(I549*H549,2)</f>
        <v>0</v>
      </c>
      <c r="BL549" s="17" t="s">
        <v>1132</v>
      </c>
      <c r="BM549" s="147" t="s">
        <v>4271</v>
      </c>
    </row>
    <row r="550" spans="2:65" s="13" customFormat="1">
      <c r="B550" s="160"/>
      <c r="D550" s="154" t="s">
        <v>205</v>
      </c>
      <c r="E550" s="161" t="s">
        <v>1</v>
      </c>
      <c r="F550" s="162" t="s">
        <v>83</v>
      </c>
      <c r="H550" s="163">
        <v>1</v>
      </c>
      <c r="I550" s="164"/>
      <c r="L550" s="160"/>
      <c r="M550" s="165"/>
      <c r="T550" s="166"/>
      <c r="AT550" s="161" t="s">
        <v>205</v>
      </c>
      <c r="AU550" s="161" t="s">
        <v>85</v>
      </c>
      <c r="AV550" s="13" t="s">
        <v>85</v>
      </c>
      <c r="AW550" s="13" t="s">
        <v>34</v>
      </c>
      <c r="AX550" s="13" t="s">
        <v>76</v>
      </c>
      <c r="AY550" s="161" t="s">
        <v>191</v>
      </c>
    </row>
    <row r="551" spans="2:65" s="1" customFormat="1" ht="36" customHeight="1">
      <c r="B551" s="32"/>
      <c r="C551" s="136" t="s">
        <v>1467</v>
      </c>
      <c r="D551" s="136" t="s">
        <v>195</v>
      </c>
      <c r="E551" s="137" t="s">
        <v>4272</v>
      </c>
      <c r="F551" s="138" t="s">
        <v>4273</v>
      </c>
      <c r="G551" s="139" t="s">
        <v>378</v>
      </c>
      <c r="H551" s="140">
        <v>1</v>
      </c>
      <c r="I551" s="141"/>
      <c r="J551" s="142">
        <f>ROUND(I551*H551,2)</f>
        <v>0</v>
      </c>
      <c r="K551" s="138" t="s">
        <v>199</v>
      </c>
      <c r="L551" s="32"/>
      <c r="M551" s="143" t="s">
        <v>1</v>
      </c>
      <c r="N551" s="144" t="s">
        <v>41</v>
      </c>
      <c r="P551" s="145">
        <f>O551*H551</f>
        <v>0</v>
      </c>
      <c r="Q551" s="145">
        <v>0</v>
      </c>
      <c r="R551" s="145">
        <f>Q551*H551</f>
        <v>0</v>
      </c>
      <c r="S551" s="145">
        <v>0</v>
      </c>
      <c r="T551" s="146">
        <f>S551*H551</f>
        <v>0</v>
      </c>
      <c r="AR551" s="147" t="s">
        <v>224</v>
      </c>
      <c r="AT551" s="147" t="s">
        <v>195</v>
      </c>
      <c r="AU551" s="147" t="s">
        <v>85</v>
      </c>
      <c r="AY551" s="17" t="s">
        <v>191</v>
      </c>
      <c r="BE551" s="148">
        <f>IF(N551="základní",J551,0)</f>
        <v>0</v>
      </c>
      <c r="BF551" s="148">
        <f>IF(N551="snížená",J551,0)</f>
        <v>0</v>
      </c>
      <c r="BG551" s="148">
        <f>IF(N551="zákl. přenesená",J551,0)</f>
        <v>0</v>
      </c>
      <c r="BH551" s="148">
        <f>IF(N551="sníž. přenesená",J551,0)</f>
        <v>0</v>
      </c>
      <c r="BI551" s="148">
        <f>IF(N551="nulová",J551,0)</f>
        <v>0</v>
      </c>
      <c r="BJ551" s="17" t="s">
        <v>83</v>
      </c>
      <c r="BK551" s="148">
        <f>ROUND(I551*H551,2)</f>
        <v>0</v>
      </c>
      <c r="BL551" s="17" t="s">
        <v>224</v>
      </c>
      <c r="BM551" s="147" t="s">
        <v>4274</v>
      </c>
    </row>
    <row r="552" spans="2:65" s="1" customFormat="1">
      <c r="B552" s="32"/>
      <c r="D552" s="149" t="s">
        <v>203</v>
      </c>
      <c r="F552" s="150" t="s">
        <v>4275</v>
      </c>
      <c r="I552" s="151"/>
      <c r="L552" s="32"/>
      <c r="M552" s="152"/>
      <c r="T552" s="56"/>
      <c r="AT552" s="17" t="s">
        <v>203</v>
      </c>
      <c r="AU552" s="17" t="s">
        <v>85</v>
      </c>
    </row>
    <row r="553" spans="2:65" s="1" customFormat="1" ht="48" customHeight="1">
      <c r="B553" s="32"/>
      <c r="C553" s="181" t="s">
        <v>1478</v>
      </c>
      <c r="D553" s="181" t="s">
        <v>388</v>
      </c>
      <c r="E553" s="182" t="s">
        <v>4276</v>
      </c>
      <c r="F553" s="183" t="s">
        <v>4277</v>
      </c>
      <c r="G553" s="184" t="s">
        <v>1608</v>
      </c>
      <c r="H553" s="185">
        <v>1</v>
      </c>
      <c r="I553" s="186"/>
      <c r="J553" s="187">
        <f>ROUND(I553*H553,2)</f>
        <v>0</v>
      </c>
      <c r="K553" s="183" t="s">
        <v>1</v>
      </c>
      <c r="L553" s="188"/>
      <c r="M553" s="189" t="s">
        <v>1</v>
      </c>
      <c r="N553" s="190" t="s">
        <v>41</v>
      </c>
      <c r="P553" s="145">
        <f>O553*H553</f>
        <v>0</v>
      </c>
      <c r="Q553" s="145">
        <v>0</v>
      </c>
      <c r="R553" s="145">
        <f>Q553*H553</f>
        <v>0</v>
      </c>
      <c r="S553" s="145">
        <v>0</v>
      </c>
      <c r="T553" s="146">
        <f>S553*H553</f>
        <v>0</v>
      </c>
      <c r="AR553" s="147" t="s">
        <v>1132</v>
      </c>
      <c r="AT553" s="147" t="s">
        <v>388</v>
      </c>
      <c r="AU553" s="147" t="s">
        <v>85</v>
      </c>
      <c r="AY553" s="17" t="s">
        <v>191</v>
      </c>
      <c r="BE553" s="148">
        <f>IF(N553="základní",J553,0)</f>
        <v>0</v>
      </c>
      <c r="BF553" s="148">
        <f>IF(N553="snížená",J553,0)</f>
        <v>0</v>
      </c>
      <c r="BG553" s="148">
        <f>IF(N553="zákl. přenesená",J553,0)</f>
        <v>0</v>
      </c>
      <c r="BH553" s="148">
        <f>IF(N553="sníž. přenesená",J553,0)</f>
        <v>0</v>
      </c>
      <c r="BI553" s="148">
        <f>IF(N553="nulová",J553,0)</f>
        <v>0</v>
      </c>
      <c r="BJ553" s="17" t="s">
        <v>83</v>
      </c>
      <c r="BK553" s="148">
        <f>ROUND(I553*H553,2)</f>
        <v>0</v>
      </c>
      <c r="BL553" s="17" t="s">
        <v>1132</v>
      </c>
      <c r="BM553" s="147" t="s">
        <v>4278</v>
      </c>
    </row>
    <row r="554" spans="2:65" s="13" customFormat="1">
      <c r="B554" s="160"/>
      <c r="D554" s="154" t="s">
        <v>205</v>
      </c>
      <c r="E554" s="161" t="s">
        <v>1</v>
      </c>
      <c r="F554" s="162" t="s">
        <v>83</v>
      </c>
      <c r="H554" s="163">
        <v>1</v>
      </c>
      <c r="I554" s="164"/>
      <c r="L554" s="160"/>
      <c r="M554" s="165"/>
      <c r="T554" s="166"/>
      <c r="AT554" s="161" t="s">
        <v>205</v>
      </c>
      <c r="AU554" s="161" t="s">
        <v>85</v>
      </c>
      <c r="AV554" s="13" t="s">
        <v>85</v>
      </c>
      <c r="AW554" s="13" t="s">
        <v>34</v>
      </c>
      <c r="AX554" s="13" t="s">
        <v>76</v>
      </c>
      <c r="AY554" s="161" t="s">
        <v>191</v>
      </c>
    </row>
    <row r="555" spans="2:65" s="1" customFormat="1" ht="36" customHeight="1">
      <c r="B555" s="32"/>
      <c r="C555" s="136" t="s">
        <v>1484</v>
      </c>
      <c r="D555" s="136" t="s">
        <v>195</v>
      </c>
      <c r="E555" s="137" t="s">
        <v>4279</v>
      </c>
      <c r="F555" s="138" t="s">
        <v>4280</v>
      </c>
      <c r="G555" s="139" t="s">
        <v>378</v>
      </c>
      <c r="H555" s="140">
        <v>1</v>
      </c>
      <c r="I555" s="141"/>
      <c r="J555" s="142">
        <f>ROUND(I555*H555,2)</f>
        <v>0</v>
      </c>
      <c r="K555" s="138" t="s">
        <v>199</v>
      </c>
      <c r="L555" s="32"/>
      <c r="M555" s="143" t="s">
        <v>1</v>
      </c>
      <c r="N555" s="144" t="s">
        <v>41</v>
      </c>
      <c r="P555" s="145">
        <f>O555*H555</f>
        <v>0</v>
      </c>
      <c r="Q555" s="145">
        <v>0</v>
      </c>
      <c r="R555" s="145">
        <f>Q555*H555</f>
        <v>0</v>
      </c>
      <c r="S555" s="145">
        <v>0</v>
      </c>
      <c r="T555" s="146">
        <f>S555*H555</f>
        <v>0</v>
      </c>
      <c r="AR555" s="147" t="s">
        <v>224</v>
      </c>
      <c r="AT555" s="147" t="s">
        <v>195</v>
      </c>
      <c r="AU555" s="147" t="s">
        <v>85</v>
      </c>
      <c r="AY555" s="17" t="s">
        <v>191</v>
      </c>
      <c r="BE555" s="148">
        <f>IF(N555="základní",J555,0)</f>
        <v>0</v>
      </c>
      <c r="BF555" s="148">
        <f>IF(N555="snížená",J555,0)</f>
        <v>0</v>
      </c>
      <c r="BG555" s="148">
        <f>IF(N555="zákl. přenesená",J555,0)</f>
        <v>0</v>
      </c>
      <c r="BH555" s="148">
        <f>IF(N555="sníž. přenesená",J555,0)</f>
        <v>0</v>
      </c>
      <c r="BI555" s="148">
        <f>IF(N555="nulová",J555,0)</f>
        <v>0</v>
      </c>
      <c r="BJ555" s="17" t="s">
        <v>83</v>
      </c>
      <c r="BK555" s="148">
        <f>ROUND(I555*H555,2)</f>
        <v>0</v>
      </c>
      <c r="BL555" s="17" t="s">
        <v>224</v>
      </c>
      <c r="BM555" s="147" t="s">
        <v>4281</v>
      </c>
    </row>
    <row r="556" spans="2:65" s="1" customFormat="1">
      <c r="B556" s="32"/>
      <c r="D556" s="149" t="s">
        <v>203</v>
      </c>
      <c r="F556" s="150" t="s">
        <v>4282</v>
      </c>
      <c r="I556" s="151"/>
      <c r="L556" s="32"/>
      <c r="M556" s="152"/>
      <c r="T556" s="56"/>
      <c r="AT556" s="17" t="s">
        <v>203</v>
      </c>
      <c r="AU556" s="17" t="s">
        <v>85</v>
      </c>
    </row>
    <row r="557" spans="2:65" s="11" customFormat="1" ht="22.9" customHeight="1">
      <c r="B557" s="124"/>
      <c r="D557" s="125" t="s">
        <v>75</v>
      </c>
      <c r="E557" s="134" t="s">
        <v>4283</v>
      </c>
      <c r="F557" s="134" t="s">
        <v>4284</v>
      </c>
      <c r="I557" s="127"/>
      <c r="J557" s="135">
        <f>BK557</f>
        <v>0</v>
      </c>
      <c r="L557" s="124"/>
      <c r="M557" s="129"/>
      <c r="P557" s="130">
        <f>SUM(P558:P572)</f>
        <v>0</v>
      </c>
      <c r="R557" s="130">
        <f>SUM(R558:R572)</f>
        <v>9.2999999999999992E-3</v>
      </c>
      <c r="T557" s="131">
        <f>SUM(T558:T572)</f>
        <v>7.8100000000000017E-2</v>
      </c>
      <c r="AR557" s="125" t="s">
        <v>83</v>
      </c>
      <c r="AT557" s="132" t="s">
        <v>75</v>
      </c>
      <c r="AU557" s="132" t="s">
        <v>83</v>
      </c>
      <c r="AY557" s="125" t="s">
        <v>191</v>
      </c>
      <c r="BK557" s="133">
        <f>SUM(BK558:BK572)</f>
        <v>0</v>
      </c>
    </row>
    <row r="558" spans="2:65" s="1" customFormat="1" ht="26.45" customHeight="1">
      <c r="B558" s="32"/>
      <c r="C558" s="136" t="s">
        <v>1499</v>
      </c>
      <c r="D558" s="136" t="s">
        <v>195</v>
      </c>
      <c r="E558" s="137" t="s">
        <v>1133</v>
      </c>
      <c r="F558" s="138" t="s">
        <v>1134</v>
      </c>
      <c r="G558" s="139" t="s">
        <v>403</v>
      </c>
      <c r="H558" s="140">
        <v>0.5</v>
      </c>
      <c r="I558" s="141"/>
      <c r="J558" s="142">
        <f>ROUND(I558*H558,2)</f>
        <v>0</v>
      </c>
      <c r="K558" s="138" t="s">
        <v>199</v>
      </c>
      <c r="L558" s="32"/>
      <c r="M558" s="143" t="s">
        <v>1</v>
      </c>
      <c r="N558" s="144" t="s">
        <v>41</v>
      </c>
      <c r="P558" s="145">
        <f>O558*H558</f>
        <v>0</v>
      </c>
      <c r="Q558" s="145">
        <v>1.24E-3</v>
      </c>
      <c r="R558" s="145">
        <f>Q558*H558</f>
        <v>6.2E-4</v>
      </c>
      <c r="S558" s="145">
        <v>6.1999999999999998E-3</v>
      </c>
      <c r="T558" s="146">
        <f>S558*H558</f>
        <v>3.0999999999999999E-3</v>
      </c>
      <c r="AR558" s="147" t="s">
        <v>200</v>
      </c>
      <c r="AT558" s="147" t="s">
        <v>195</v>
      </c>
      <c r="AU558" s="147" t="s">
        <v>85</v>
      </c>
      <c r="AY558" s="17" t="s">
        <v>191</v>
      </c>
      <c r="BE558" s="148">
        <f>IF(N558="základní",J558,0)</f>
        <v>0</v>
      </c>
      <c r="BF558" s="148">
        <f>IF(N558="snížená",J558,0)</f>
        <v>0</v>
      </c>
      <c r="BG558" s="148">
        <f>IF(N558="zákl. přenesená",J558,0)</f>
        <v>0</v>
      </c>
      <c r="BH558" s="148">
        <f>IF(N558="sníž. přenesená",J558,0)</f>
        <v>0</v>
      </c>
      <c r="BI558" s="148">
        <f>IF(N558="nulová",J558,0)</f>
        <v>0</v>
      </c>
      <c r="BJ558" s="17" t="s">
        <v>83</v>
      </c>
      <c r="BK558" s="148">
        <f>ROUND(I558*H558,2)</f>
        <v>0</v>
      </c>
      <c r="BL558" s="17" t="s">
        <v>200</v>
      </c>
      <c r="BM558" s="147" t="s">
        <v>4285</v>
      </c>
    </row>
    <row r="559" spans="2:65" s="1" customFormat="1">
      <c r="B559" s="32"/>
      <c r="D559" s="149" t="s">
        <v>203</v>
      </c>
      <c r="F559" s="150" t="s">
        <v>1136</v>
      </c>
      <c r="I559" s="151"/>
      <c r="L559" s="32"/>
      <c r="M559" s="152"/>
      <c r="T559" s="56"/>
      <c r="AT559" s="17" t="s">
        <v>203</v>
      </c>
      <c r="AU559" s="17" t="s">
        <v>85</v>
      </c>
    </row>
    <row r="560" spans="2:65" s="13" customFormat="1">
      <c r="B560" s="160"/>
      <c r="D560" s="154" t="s">
        <v>205</v>
      </c>
      <c r="E560" s="161" t="s">
        <v>1</v>
      </c>
      <c r="F560" s="162" t="s">
        <v>4286</v>
      </c>
      <c r="H560" s="163">
        <v>0.5</v>
      </c>
      <c r="I560" s="164"/>
      <c r="L560" s="160"/>
      <c r="M560" s="165"/>
      <c r="T560" s="166"/>
      <c r="AT560" s="161" t="s">
        <v>205</v>
      </c>
      <c r="AU560" s="161" t="s">
        <v>85</v>
      </c>
      <c r="AV560" s="13" t="s">
        <v>85</v>
      </c>
      <c r="AW560" s="13" t="s">
        <v>34</v>
      </c>
      <c r="AX560" s="13" t="s">
        <v>76</v>
      </c>
      <c r="AY560" s="161" t="s">
        <v>191</v>
      </c>
    </row>
    <row r="561" spans="2:65" s="1" customFormat="1" ht="26.45" customHeight="1">
      <c r="B561" s="32"/>
      <c r="C561" s="136" t="s">
        <v>1505</v>
      </c>
      <c r="D561" s="136" t="s">
        <v>195</v>
      </c>
      <c r="E561" s="137" t="s">
        <v>1145</v>
      </c>
      <c r="F561" s="138" t="s">
        <v>1146</v>
      </c>
      <c r="G561" s="139" t="s">
        <v>403</v>
      </c>
      <c r="H561" s="140">
        <v>3</v>
      </c>
      <c r="I561" s="141"/>
      <c r="J561" s="142">
        <f>ROUND(I561*H561,2)</f>
        <v>0</v>
      </c>
      <c r="K561" s="138" t="s">
        <v>199</v>
      </c>
      <c r="L561" s="32"/>
      <c r="M561" s="143" t="s">
        <v>1</v>
      </c>
      <c r="N561" s="144" t="s">
        <v>41</v>
      </c>
      <c r="P561" s="145">
        <f>O561*H561</f>
        <v>0</v>
      </c>
      <c r="Q561" s="145">
        <v>1.56E-3</v>
      </c>
      <c r="R561" s="145">
        <f>Q561*H561</f>
        <v>4.6800000000000001E-3</v>
      </c>
      <c r="S561" s="145">
        <v>2.5000000000000001E-2</v>
      </c>
      <c r="T561" s="146">
        <f>S561*H561</f>
        <v>7.5000000000000011E-2</v>
      </c>
      <c r="AR561" s="147" t="s">
        <v>200</v>
      </c>
      <c r="AT561" s="147" t="s">
        <v>195</v>
      </c>
      <c r="AU561" s="147" t="s">
        <v>85</v>
      </c>
      <c r="AY561" s="17" t="s">
        <v>191</v>
      </c>
      <c r="BE561" s="148">
        <f>IF(N561="základní",J561,0)</f>
        <v>0</v>
      </c>
      <c r="BF561" s="148">
        <f>IF(N561="snížená",J561,0)</f>
        <v>0</v>
      </c>
      <c r="BG561" s="148">
        <f>IF(N561="zákl. přenesená",J561,0)</f>
        <v>0</v>
      </c>
      <c r="BH561" s="148">
        <f>IF(N561="sníž. přenesená",J561,0)</f>
        <v>0</v>
      </c>
      <c r="BI561" s="148">
        <f>IF(N561="nulová",J561,0)</f>
        <v>0</v>
      </c>
      <c r="BJ561" s="17" t="s">
        <v>83</v>
      </c>
      <c r="BK561" s="148">
        <f>ROUND(I561*H561,2)</f>
        <v>0</v>
      </c>
      <c r="BL561" s="17" t="s">
        <v>200</v>
      </c>
      <c r="BM561" s="147" t="s">
        <v>4287</v>
      </c>
    </row>
    <row r="562" spans="2:65" s="1" customFormat="1">
      <c r="B562" s="32"/>
      <c r="D562" s="149" t="s">
        <v>203</v>
      </c>
      <c r="F562" s="150" t="s">
        <v>1148</v>
      </c>
      <c r="I562" s="151"/>
      <c r="L562" s="32"/>
      <c r="M562" s="152"/>
      <c r="T562" s="56"/>
      <c r="AT562" s="17" t="s">
        <v>203</v>
      </c>
      <c r="AU562" s="17" t="s">
        <v>85</v>
      </c>
    </row>
    <row r="563" spans="2:65" s="13" customFormat="1">
      <c r="B563" s="160"/>
      <c r="D563" s="154" t="s">
        <v>205</v>
      </c>
      <c r="E563" s="161" t="s">
        <v>1</v>
      </c>
      <c r="F563" s="162" t="s">
        <v>4288</v>
      </c>
      <c r="H563" s="163">
        <v>3</v>
      </c>
      <c r="I563" s="164"/>
      <c r="L563" s="160"/>
      <c r="M563" s="165"/>
      <c r="T563" s="166"/>
      <c r="AT563" s="161" t="s">
        <v>205</v>
      </c>
      <c r="AU563" s="161" t="s">
        <v>85</v>
      </c>
      <c r="AV563" s="13" t="s">
        <v>85</v>
      </c>
      <c r="AW563" s="13" t="s">
        <v>34</v>
      </c>
      <c r="AX563" s="13" t="s">
        <v>76</v>
      </c>
      <c r="AY563" s="161" t="s">
        <v>191</v>
      </c>
    </row>
    <row r="564" spans="2:65" s="1" customFormat="1" ht="36" customHeight="1">
      <c r="B564" s="32"/>
      <c r="C564" s="136" t="s">
        <v>1510</v>
      </c>
      <c r="D564" s="136" t="s">
        <v>195</v>
      </c>
      <c r="E564" s="137" t="s">
        <v>4289</v>
      </c>
      <c r="F564" s="138" t="s">
        <v>4290</v>
      </c>
      <c r="G564" s="139" t="s">
        <v>271</v>
      </c>
      <c r="H564" s="140">
        <v>0.10199999999999999</v>
      </c>
      <c r="I564" s="141"/>
      <c r="J564" s="142">
        <f>ROUND(I564*H564,2)</f>
        <v>0</v>
      </c>
      <c r="K564" s="138" t="s">
        <v>199</v>
      </c>
      <c r="L564" s="32"/>
      <c r="M564" s="143" t="s">
        <v>1</v>
      </c>
      <c r="N564" s="144" t="s">
        <v>41</v>
      </c>
      <c r="P564" s="145">
        <f>O564*H564</f>
        <v>0</v>
      </c>
      <c r="Q564" s="145">
        <v>0</v>
      </c>
      <c r="R564" s="145">
        <f>Q564*H564</f>
        <v>0</v>
      </c>
      <c r="S564" s="145">
        <v>0</v>
      </c>
      <c r="T564" s="146">
        <f>S564*H564</f>
        <v>0</v>
      </c>
      <c r="AR564" s="147" t="s">
        <v>200</v>
      </c>
      <c r="AT564" s="147" t="s">
        <v>195</v>
      </c>
      <c r="AU564" s="147" t="s">
        <v>85</v>
      </c>
      <c r="AY564" s="17" t="s">
        <v>191</v>
      </c>
      <c r="BE564" s="148">
        <f>IF(N564="základní",J564,0)</f>
        <v>0</v>
      </c>
      <c r="BF564" s="148">
        <f>IF(N564="snížená",J564,0)</f>
        <v>0</v>
      </c>
      <c r="BG564" s="148">
        <f>IF(N564="zákl. přenesená",J564,0)</f>
        <v>0</v>
      </c>
      <c r="BH564" s="148">
        <f>IF(N564="sníž. přenesená",J564,0)</f>
        <v>0</v>
      </c>
      <c r="BI564" s="148">
        <f>IF(N564="nulová",J564,0)</f>
        <v>0</v>
      </c>
      <c r="BJ564" s="17" t="s">
        <v>83</v>
      </c>
      <c r="BK564" s="148">
        <f>ROUND(I564*H564,2)</f>
        <v>0</v>
      </c>
      <c r="BL564" s="17" t="s">
        <v>200</v>
      </c>
      <c r="BM564" s="147" t="s">
        <v>4291</v>
      </c>
    </row>
    <row r="565" spans="2:65" s="1" customFormat="1">
      <c r="B565" s="32"/>
      <c r="D565" s="149" t="s">
        <v>203</v>
      </c>
      <c r="F565" s="150" t="s">
        <v>4292</v>
      </c>
      <c r="I565" s="151"/>
      <c r="L565" s="32"/>
      <c r="M565" s="152"/>
      <c r="T565" s="56"/>
      <c r="AT565" s="17" t="s">
        <v>203</v>
      </c>
      <c r="AU565" s="17" t="s">
        <v>85</v>
      </c>
    </row>
    <row r="566" spans="2:65" s="13" customFormat="1">
      <c r="B566" s="160"/>
      <c r="D566" s="154" t="s">
        <v>205</v>
      </c>
      <c r="E566" s="161" t="s">
        <v>1</v>
      </c>
      <c r="F566" s="162" t="s">
        <v>4293</v>
      </c>
      <c r="H566" s="163">
        <v>0.10199999999999999</v>
      </c>
      <c r="I566" s="164"/>
      <c r="L566" s="160"/>
      <c r="M566" s="165"/>
      <c r="T566" s="166"/>
      <c r="AT566" s="161" t="s">
        <v>205</v>
      </c>
      <c r="AU566" s="161" t="s">
        <v>85</v>
      </c>
      <c r="AV566" s="13" t="s">
        <v>85</v>
      </c>
      <c r="AW566" s="13" t="s">
        <v>34</v>
      </c>
      <c r="AX566" s="13" t="s">
        <v>76</v>
      </c>
      <c r="AY566" s="161" t="s">
        <v>191</v>
      </c>
    </row>
    <row r="567" spans="2:65" s="1" customFormat="1" ht="26.45" customHeight="1">
      <c r="B567" s="32"/>
      <c r="C567" s="136" t="s">
        <v>1519</v>
      </c>
      <c r="D567" s="136" t="s">
        <v>195</v>
      </c>
      <c r="E567" s="137" t="s">
        <v>4294</v>
      </c>
      <c r="F567" s="138" t="s">
        <v>4295</v>
      </c>
      <c r="G567" s="139" t="s">
        <v>271</v>
      </c>
      <c r="H567" s="140">
        <v>0.10199999999999999</v>
      </c>
      <c r="I567" s="141"/>
      <c r="J567" s="142">
        <f>ROUND(I567*H567,2)</f>
        <v>0</v>
      </c>
      <c r="K567" s="138" t="s">
        <v>199</v>
      </c>
      <c r="L567" s="32"/>
      <c r="M567" s="143" t="s">
        <v>1</v>
      </c>
      <c r="N567" s="144" t="s">
        <v>41</v>
      </c>
      <c r="P567" s="145">
        <f>O567*H567</f>
        <v>0</v>
      </c>
      <c r="Q567" s="145">
        <v>0</v>
      </c>
      <c r="R567" s="145">
        <f>Q567*H567</f>
        <v>0</v>
      </c>
      <c r="S567" s="145">
        <v>0</v>
      </c>
      <c r="T567" s="146">
        <f>S567*H567</f>
        <v>0</v>
      </c>
      <c r="AR567" s="147" t="s">
        <v>200</v>
      </c>
      <c r="AT567" s="147" t="s">
        <v>195</v>
      </c>
      <c r="AU567" s="147" t="s">
        <v>85</v>
      </c>
      <c r="AY567" s="17" t="s">
        <v>191</v>
      </c>
      <c r="BE567" s="148">
        <f>IF(N567="základní",J567,0)</f>
        <v>0</v>
      </c>
      <c r="BF567" s="148">
        <f>IF(N567="snížená",J567,0)</f>
        <v>0</v>
      </c>
      <c r="BG567" s="148">
        <f>IF(N567="zákl. přenesená",J567,0)</f>
        <v>0</v>
      </c>
      <c r="BH567" s="148">
        <f>IF(N567="sníž. přenesená",J567,0)</f>
        <v>0</v>
      </c>
      <c r="BI567" s="148">
        <f>IF(N567="nulová",J567,0)</f>
        <v>0</v>
      </c>
      <c r="BJ567" s="17" t="s">
        <v>83</v>
      </c>
      <c r="BK567" s="148">
        <f>ROUND(I567*H567,2)</f>
        <v>0</v>
      </c>
      <c r="BL567" s="17" t="s">
        <v>200</v>
      </c>
      <c r="BM567" s="147" t="s">
        <v>4296</v>
      </c>
    </row>
    <row r="568" spans="2:65" s="1" customFormat="1">
      <c r="B568" s="32"/>
      <c r="D568" s="149" t="s">
        <v>203</v>
      </c>
      <c r="F568" s="150" t="s">
        <v>4297</v>
      </c>
      <c r="I568" s="151"/>
      <c r="L568" s="32"/>
      <c r="M568" s="152"/>
      <c r="T568" s="56"/>
      <c r="AT568" s="17" t="s">
        <v>203</v>
      </c>
      <c r="AU568" s="17" t="s">
        <v>85</v>
      </c>
    </row>
    <row r="569" spans="2:65" s="1" customFormat="1" ht="36" customHeight="1">
      <c r="B569" s="32"/>
      <c r="C569" s="136" t="s">
        <v>1527</v>
      </c>
      <c r="D569" s="136" t="s">
        <v>195</v>
      </c>
      <c r="E569" s="137" t="s">
        <v>4298</v>
      </c>
      <c r="F569" s="138" t="s">
        <v>4299</v>
      </c>
      <c r="G569" s="139" t="s">
        <v>271</v>
      </c>
      <c r="H569" s="140">
        <v>0.10199999999999999</v>
      </c>
      <c r="I569" s="141"/>
      <c r="J569" s="142">
        <f>ROUND(I569*H569,2)</f>
        <v>0</v>
      </c>
      <c r="K569" s="138" t="s">
        <v>4300</v>
      </c>
      <c r="L569" s="32"/>
      <c r="M569" s="143" t="s">
        <v>1</v>
      </c>
      <c r="N569" s="144" t="s">
        <v>41</v>
      </c>
      <c r="P569" s="145">
        <f>O569*H569</f>
        <v>0</v>
      </c>
      <c r="Q569" s="145">
        <v>0</v>
      </c>
      <c r="R569" s="145">
        <f>Q569*H569</f>
        <v>0</v>
      </c>
      <c r="S569" s="145">
        <v>0</v>
      </c>
      <c r="T569" s="146">
        <f>S569*H569</f>
        <v>0</v>
      </c>
      <c r="AR569" s="147" t="s">
        <v>200</v>
      </c>
      <c r="AT569" s="147" t="s">
        <v>195</v>
      </c>
      <c r="AU569" s="147" t="s">
        <v>85</v>
      </c>
      <c r="AY569" s="17" t="s">
        <v>191</v>
      </c>
      <c r="BE569" s="148">
        <f>IF(N569="základní",J569,0)</f>
        <v>0</v>
      </c>
      <c r="BF569" s="148">
        <f>IF(N569="snížená",J569,0)</f>
        <v>0</v>
      </c>
      <c r="BG569" s="148">
        <f>IF(N569="zákl. přenesená",J569,0)</f>
        <v>0</v>
      </c>
      <c r="BH569" s="148">
        <f>IF(N569="sníž. přenesená",J569,0)</f>
        <v>0</v>
      </c>
      <c r="BI569" s="148">
        <f>IF(N569="nulová",J569,0)</f>
        <v>0</v>
      </c>
      <c r="BJ569" s="17" t="s">
        <v>83</v>
      </c>
      <c r="BK569" s="148">
        <f>ROUND(I569*H569,2)</f>
        <v>0</v>
      </c>
      <c r="BL569" s="17" t="s">
        <v>200</v>
      </c>
      <c r="BM569" s="147" t="s">
        <v>4301</v>
      </c>
    </row>
    <row r="570" spans="2:65" s="1" customFormat="1" ht="26.45" customHeight="1">
      <c r="B570" s="32"/>
      <c r="C570" s="136" t="s">
        <v>1533</v>
      </c>
      <c r="D570" s="136" t="s">
        <v>195</v>
      </c>
      <c r="E570" s="137" t="s">
        <v>756</v>
      </c>
      <c r="F570" s="138" t="s">
        <v>757</v>
      </c>
      <c r="G570" s="139" t="s">
        <v>289</v>
      </c>
      <c r="H570" s="140">
        <v>100</v>
      </c>
      <c r="I570" s="141"/>
      <c r="J570" s="142">
        <f>ROUND(I570*H570,2)</f>
        <v>0</v>
      </c>
      <c r="K570" s="138" t="s">
        <v>199</v>
      </c>
      <c r="L570" s="32"/>
      <c r="M570" s="143" t="s">
        <v>1</v>
      </c>
      <c r="N570" s="144" t="s">
        <v>41</v>
      </c>
      <c r="P570" s="145">
        <f>O570*H570</f>
        <v>0</v>
      </c>
      <c r="Q570" s="145">
        <v>4.0000000000000003E-5</v>
      </c>
      <c r="R570" s="145">
        <f>Q570*H570</f>
        <v>4.0000000000000001E-3</v>
      </c>
      <c r="S570" s="145">
        <v>0</v>
      </c>
      <c r="T570" s="146">
        <f>S570*H570</f>
        <v>0</v>
      </c>
      <c r="AR570" s="147" t="s">
        <v>200</v>
      </c>
      <c r="AT570" s="147" t="s">
        <v>195</v>
      </c>
      <c r="AU570" s="147" t="s">
        <v>85</v>
      </c>
      <c r="AY570" s="17" t="s">
        <v>191</v>
      </c>
      <c r="BE570" s="148">
        <f>IF(N570="základní",J570,0)</f>
        <v>0</v>
      </c>
      <c r="BF570" s="148">
        <f>IF(N570="snížená",J570,0)</f>
        <v>0</v>
      </c>
      <c r="BG570" s="148">
        <f>IF(N570="zákl. přenesená",J570,0)</f>
        <v>0</v>
      </c>
      <c r="BH570" s="148">
        <f>IF(N570="sníž. přenesená",J570,0)</f>
        <v>0</v>
      </c>
      <c r="BI570" s="148">
        <f>IF(N570="nulová",J570,0)</f>
        <v>0</v>
      </c>
      <c r="BJ570" s="17" t="s">
        <v>83</v>
      </c>
      <c r="BK570" s="148">
        <f>ROUND(I570*H570,2)</f>
        <v>0</v>
      </c>
      <c r="BL570" s="17" t="s">
        <v>200</v>
      </c>
      <c r="BM570" s="147" t="s">
        <v>4302</v>
      </c>
    </row>
    <row r="571" spans="2:65" s="1" customFormat="1">
      <c r="B571" s="32"/>
      <c r="D571" s="149" t="s">
        <v>203</v>
      </c>
      <c r="F571" s="150" t="s">
        <v>759</v>
      </c>
      <c r="I571" s="151"/>
      <c r="L571" s="32"/>
      <c r="M571" s="152"/>
      <c r="T571" s="56"/>
      <c r="AT571" s="17" t="s">
        <v>203</v>
      </c>
      <c r="AU571" s="17" t="s">
        <v>85</v>
      </c>
    </row>
    <row r="572" spans="2:65" s="13" customFormat="1">
      <c r="B572" s="160"/>
      <c r="D572" s="154" t="s">
        <v>205</v>
      </c>
      <c r="E572" s="161" t="s">
        <v>1</v>
      </c>
      <c r="F572" s="162" t="s">
        <v>4303</v>
      </c>
      <c r="H572" s="163">
        <v>100</v>
      </c>
      <c r="I572" s="164"/>
      <c r="L572" s="160"/>
      <c r="M572" s="165"/>
      <c r="T572" s="166"/>
      <c r="AT572" s="161" t="s">
        <v>205</v>
      </c>
      <c r="AU572" s="161" t="s">
        <v>85</v>
      </c>
      <c r="AV572" s="13" t="s">
        <v>85</v>
      </c>
      <c r="AW572" s="13" t="s">
        <v>34</v>
      </c>
      <c r="AX572" s="13" t="s">
        <v>76</v>
      </c>
      <c r="AY572" s="161" t="s">
        <v>191</v>
      </c>
    </row>
    <row r="573" spans="2:65" s="11" customFormat="1" ht="22.9" customHeight="1">
      <c r="B573" s="124"/>
      <c r="D573" s="125" t="s">
        <v>75</v>
      </c>
      <c r="E573" s="134" t="s">
        <v>4304</v>
      </c>
      <c r="F573" s="134" t="s">
        <v>4305</v>
      </c>
      <c r="I573" s="127"/>
      <c r="J573" s="135">
        <f>BK573</f>
        <v>0</v>
      </c>
      <c r="L573" s="124"/>
      <c r="M573" s="129"/>
      <c r="P573" s="130">
        <f>SUM(P574:P617)</f>
        <v>0</v>
      </c>
      <c r="R573" s="130">
        <f>SUM(R574:R617)</f>
        <v>0</v>
      </c>
      <c r="T573" s="131">
        <f>SUM(T574:T617)</f>
        <v>0</v>
      </c>
      <c r="AR573" s="125" t="s">
        <v>85</v>
      </c>
      <c r="AT573" s="132" t="s">
        <v>75</v>
      </c>
      <c r="AU573" s="132" t="s">
        <v>83</v>
      </c>
      <c r="AY573" s="125" t="s">
        <v>191</v>
      </c>
      <c r="BK573" s="133">
        <f>SUM(BK574:BK617)</f>
        <v>0</v>
      </c>
    </row>
    <row r="574" spans="2:65" s="1" customFormat="1" ht="16.5" customHeight="1">
      <c r="B574" s="32"/>
      <c r="C574" s="136" t="s">
        <v>1538</v>
      </c>
      <c r="D574" s="136" t="s">
        <v>195</v>
      </c>
      <c r="E574" s="137" t="s">
        <v>4306</v>
      </c>
      <c r="F574" s="138" t="s">
        <v>4307</v>
      </c>
      <c r="G574" s="139" t="s">
        <v>3064</v>
      </c>
      <c r="H574" s="140">
        <v>10</v>
      </c>
      <c r="I574" s="141"/>
      <c r="J574" s="142">
        <f>ROUND(I574*H574,2)</f>
        <v>0</v>
      </c>
      <c r="K574" s="138" t="s">
        <v>1</v>
      </c>
      <c r="L574" s="32"/>
      <c r="M574" s="143" t="s">
        <v>1</v>
      </c>
      <c r="N574" s="144" t="s">
        <v>41</v>
      </c>
      <c r="P574" s="145">
        <f>O574*H574</f>
        <v>0</v>
      </c>
      <c r="Q574" s="145">
        <v>0</v>
      </c>
      <c r="R574" s="145">
        <f>Q574*H574</f>
        <v>0</v>
      </c>
      <c r="S574" s="145">
        <v>0</v>
      </c>
      <c r="T574" s="146">
        <f>S574*H574</f>
        <v>0</v>
      </c>
      <c r="AR574" s="147" t="s">
        <v>655</v>
      </c>
      <c r="AT574" s="147" t="s">
        <v>195</v>
      </c>
      <c r="AU574" s="147" t="s">
        <v>85</v>
      </c>
      <c r="AY574" s="17" t="s">
        <v>191</v>
      </c>
      <c r="BE574" s="148">
        <f>IF(N574="základní",J574,0)</f>
        <v>0</v>
      </c>
      <c r="BF574" s="148">
        <f>IF(N574="snížená",J574,0)</f>
        <v>0</v>
      </c>
      <c r="BG574" s="148">
        <f>IF(N574="zákl. přenesená",J574,0)</f>
        <v>0</v>
      </c>
      <c r="BH574" s="148">
        <f>IF(N574="sníž. přenesená",J574,0)</f>
        <v>0</v>
      </c>
      <c r="BI574" s="148">
        <f>IF(N574="nulová",J574,0)</f>
        <v>0</v>
      </c>
      <c r="BJ574" s="17" t="s">
        <v>83</v>
      </c>
      <c r="BK574" s="148">
        <f>ROUND(I574*H574,2)</f>
        <v>0</v>
      </c>
      <c r="BL574" s="17" t="s">
        <v>655</v>
      </c>
      <c r="BM574" s="147" t="s">
        <v>4308</v>
      </c>
    </row>
    <row r="575" spans="2:65" s="13" customFormat="1">
      <c r="B575" s="160"/>
      <c r="D575" s="154" t="s">
        <v>205</v>
      </c>
      <c r="E575" s="161" t="s">
        <v>1</v>
      </c>
      <c r="F575" s="162" t="s">
        <v>4309</v>
      </c>
      <c r="H575" s="163">
        <v>10</v>
      </c>
      <c r="I575" s="164"/>
      <c r="L575" s="160"/>
      <c r="M575" s="165"/>
      <c r="T575" s="166"/>
      <c r="AT575" s="161" t="s">
        <v>205</v>
      </c>
      <c r="AU575" s="161" t="s">
        <v>85</v>
      </c>
      <c r="AV575" s="13" t="s">
        <v>85</v>
      </c>
      <c r="AW575" s="13" t="s">
        <v>34</v>
      </c>
      <c r="AX575" s="13" t="s">
        <v>76</v>
      </c>
      <c r="AY575" s="161" t="s">
        <v>191</v>
      </c>
    </row>
    <row r="576" spans="2:65" s="1" customFormat="1" ht="16.5" customHeight="1">
      <c r="B576" s="32"/>
      <c r="C576" s="136" t="s">
        <v>1544</v>
      </c>
      <c r="D576" s="136" t="s">
        <v>195</v>
      </c>
      <c r="E576" s="137" t="s">
        <v>4310</v>
      </c>
      <c r="F576" s="138" t="s">
        <v>4311</v>
      </c>
      <c r="G576" s="139" t="s">
        <v>3064</v>
      </c>
      <c r="H576" s="140">
        <v>32</v>
      </c>
      <c r="I576" s="141"/>
      <c r="J576" s="142">
        <f>ROUND(I576*H576,2)</f>
        <v>0</v>
      </c>
      <c r="K576" s="138" t="s">
        <v>1</v>
      </c>
      <c r="L576" s="32"/>
      <c r="M576" s="143" t="s">
        <v>1</v>
      </c>
      <c r="N576" s="144" t="s">
        <v>41</v>
      </c>
      <c r="P576" s="145">
        <f>O576*H576</f>
        <v>0</v>
      </c>
      <c r="Q576" s="145">
        <v>0</v>
      </c>
      <c r="R576" s="145">
        <f>Q576*H576</f>
        <v>0</v>
      </c>
      <c r="S576" s="145">
        <v>0</v>
      </c>
      <c r="T576" s="146">
        <f>S576*H576</f>
        <v>0</v>
      </c>
      <c r="AR576" s="147" t="s">
        <v>655</v>
      </c>
      <c r="AT576" s="147" t="s">
        <v>195</v>
      </c>
      <c r="AU576" s="147" t="s">
        <v>85</v>
      </c>
      <c r="AY576" s="17" t="s">
        <v>191</v>
      </c>
      <c r="BE576" s="148">
        <f>IF(N576="základní",J576,0)</f>
        <v>0</v>
      </c>
      <c r="BF576" s="148">
        <f>IF(N576="snížená",J576,0)</f>
        <v>0</v>
      </c>
      <c r="BG576" s="148">
        <f>IF(N576="zákl. přenesená",J576,0)</f>
        <v>0</v>
      </c>
      <c r="BH576" s="148">
        <f>IF(N576="sníž. přenesená",J576,0)</f>
        <v>0</v>
      </c>
      <c r="BI576" s="148">
        <f>IF(N576="nulová",J576,0)</f>
        <v>0</v>
      </c>
      <c r="BJ576" s="17" t="s">
        <v>83</v>
      </c>
      <c r="BK576" s="148">
        <f>ROUND(I576*H576,2)</f>
        <v>0</v>
      </c>
      <c r="BL576" s="17" t="s">
        <v>655</v>
      </c>
      <c r="BM576" s="147" t="s">
        <v>4312</v>
      </c>
    </row>
    <row r="577" spans="2:65" s="13" customFormat="1">
      <c r="B577" s="160"/>
      <c r="D577" s="154" t="s">
        <v>205</v>
      </c>
      <c r="E577" s="161" t="s">
        <v>1</v>
      </c>
      <c r="F577" s="162" t="s">
        <v>3838</v>
      </c>
      <c r="H577" s="163">
        <v>32</v>
      </c>
      <c r="I577" s="164"/>
      <c r="L577" s="160"/>
      <c r="M577" s="165"/>
      <c r="T577" s="166"/>
      <c r="AT577" s="161" t="s">
        <v>205</v>
      </c>
      <c r="AU577" s="161" t="s">
        <v>85</v>
      </c>
      <c r="AV577" s="13" t="s">
        <v>85</v>
      </c>
      <c r="AW577" s="13" t="s">
        <v>34</v>
      </c>
      <c r="AX577" s="13" t="s">
        <v>76</v>
      </c>
      <c r="AY577" s="161" t="s">
        <v>191</v>
      </c>
    </row>
    <row r="578" spans="2:65" s="1" customFormat="1" ht="16.5" customHeight="1">
      <c r="B578" s="32"/>
      <c r="C578" s="136" t="s">
        <v>1549</v>
      </c>
      <c r="D578" s="136" t="s">
        <v>195</v>
      </c>
      <c r="E578" s="137" t="s">
        <v>4313</v>
      </c>
      <c r="F578" s="138" t="s">
        <v>4314</v>
      </c>
      <c r="G578" s="139" t="s">
        <v>3064</v>
      </c>
      <c r="H578" s="140">
        <v>6</v>
      </c>
      <c r="I578" s="141"/>
      <c r="J578" s="142">
        <f>ROUND(I578*H578,2)</f>
        <v>0</v>
      </c>
      <c r="K578" s="138" t="s">
        <v>1</v>
      </c>
      <c r="L578" s="32"/>
      <c r="M578" s="143" t="s">
        <v>1</v>
      </c>
      <c r="N578" s="144" t="s">
        <v>41</v>
      </c>
      <c r="P578" s="145">
        <f>O578*H578</f>
        <v>0</v>
      </c>
      <c r="Q578" s="145">
        <v>0</v>
      </c>
      <c r="R578" s="145">
        <f>Q578*H578</f>
        <v>0</v>
      </c>
      <c r="S578" s="145">
        <v>0</v>
      </c>
      <c r="T578" s="146">
        <f>S578*H578</f>
        <v>0</v>
      </c>
      <c r="AR578" s="147" t="s">
        <v>655</v>
      </c>
      <c r="AT578" s="147" t="s">
        <v>195</v>
      </c>
      <c r="AU578" s="147" t="s">
        <v>85</v>
      </c>
      <c r="AY578" s="17" t="s">
        <v>191</v>
      </c>
      <c r="BE578" s="148">
        <f>IF(N578="základní",J578,0)</f>
        <v>0</v>
      </c>
      <c r="BF578" s="148">
        <f>IF(N578="snížená",J578,0)</f>
        <v>0</v>
      </c>
      <c r="BG578" s="148">
        <f>IF(N578="zákl. přenesená",J578,0)</f>
        <v>0</v>
      </c>
      <c r="BH578" s="148">
        <f>IF(N578="sníž. přenesená",J578,0)</f>
        <v>0</v>
      </c>
      <c r="BI578" s="148">
        <f>IF(N578="nulová",J578,0)</f>
        <v>0</v>
      </c>
      <c r="BJ578" s="17" t="s">
        <v>83</v>
      </c>
      <c r="BK578" s="148">
        <f>ROUND(I578*H578,2)</f>
        <v>0</v>
      </c>
      <c r="BL578" s="17" t="s">
        <v>655</v>
      </c>
      <c r="BM578" s="147" t="s">
        <v>4315</v>
      </c>
    </row>
    <row r="579" spans="2:65" s="13" customFormat="1">
      <c r="B579" s="160"/>
      <c r="D579" s="154" t="s">
        <v>205</v>
      </c>
      <c r="E579" s="161" t="s">
        <v>1</v>
      </c>
      <c r="F579" s="162" t="s">
        <v>4316</v>
      </c>
      <c r="H579" s="163">
        <v>6</v>
      </c>
      <c r="I579" s="164"/>
      <c r="L579" s="160"/>
      <c r="M579" s="165"/>
      <c r="T579" s="166"/>
      <c r="AT579" s="161" t="s">
        <v>205</v>
      </c>
      <c r="AU579" s="161" t="s">
        <v>85</v>
      </c>
      <c r="AV579" s="13" t="s">
        <v>85</v>
      </c>
      <c r="AW579" s="13" t="s">
        <v>34</v>
      </c>
      <c r="AX579" s="13" t="s">
        <v>76</v>
      </c>
      <c r="AY579" s="161" t="s">
        <v>191</v>
      </c>
    </row>
    <row r="580" spans="2:65" s="1" customFormat="1" ht="16.5" customHeight="1">
      <c r="B580" s="32"/>
      <c r="C580" s="136" t="s">
        <v>1554</v>
      </c>
      <c r="D580" s="136" t="s">
        <v>195</v>
      </c>
      <c r="E580" s="137" t="s">
        <v>4317</v>
      </c>
      <c r="F580" s="138" t="s">
        <v>4318</v>
      </c>
      <c r="G580" s="139" t="s">
        <v>3064</v>
      </c>
      <c r="H580" s="140">
        <v>24</v>
      </c>
      <c r="I580" s="141"/>
      <c r="J580" s="142">
        <f>ROUND(I580*H580,2)</f>
        <v>0</v>
      </c>
      <c r="K580" s="138" t="s">
        <v>1</v>
      </c>
      <c r="L580" s="32"/>
      <c r="M580" s="143" t="s">
        <v>1</v>
      </c>
      <c r="N580" s="144" t="s">
        <v>41</v>
      </c>
      <c r="P580" s="145">
        <f>O580*H580</f>
        <v>0</v>
      </c>
      <c r="Q580" s="145">
        <v>0</v>
      </c>
      <c r="R580" s="145">
        <f>Q580*H580</f>
        <v>0</v>
      </c>
      <c r="S580" s="145">
        <v>0</v>
      </c>
      <c r="T580" s="146">
        <f>S580*H580</f>
        <v>0</v>
      </c>
      <c r="AR580" s="147" t="s">
        <v>655</v>
      </c>
      <c r="AT580" s="147" t="s">
        <v>195</v>
      </c>
      <c r="AU580" s="147" t="s">
        <v>85</v>
      </c>
      <c r="AY580" s="17" t="s">
        <v>191</v>
      </c>
      <c r="BE580" s="148">
        <f>IF(N580="základní",J580,0)</f>
        <v>0</v>
      </c>
      <c r="BF580" s="148">
        <f>IF(N580="snížená",J580,0)</f>
        <v>0</v>
      </c>
      <c r="BG580" s="148">
        <f>IF(N580="zákl. přenesená",J580,0)</f>
        <v>0</v>
      </c>
      <c r="BH580" s="148">
        <f>IF(N580="sníž. přenesená",J580,0)</f>
        <v>0</v>
      </c>
      <c r="BI580" s="148">
        <f>IF(N580="nulová",J580,0)</f>
        <v>0</v>
      </c>
      <c r="BJ580" s="17" t="s">
        <v>83</v>
      </c>
      <c r="BK580" s="148">
        <f>ROUND(I580*H580,2)</f>
        <v>0</v>
      </c>
      <c r="BL580" s="17" t="s">
        <v>655</v>
      </c>
      <c r="BM580" s="147" t="s">
        <v>4319</v>
      </c>
    </row>
    <row r="581" spans="2:65" s="13" customFormat="1">
      <c r="B581" s="160"/>
      <c r="D581" s="154" t="s">
        <v>205</v>
      </c>
      <c r="E581" s="161" t="s">
        <v>1</v>
      </c>
      <c r="F581" s="162" t="s">
        <v>4320</v>
      </c>
      <c r="H581" s="163">
        <v>24</v>
      </c>
      <c r="I581" s="164"/>
      <c r="L581" s="160"/>
      <c r="M581" s="165"/>
      <c r="T581" s="166"/>
      <c r="AT581" s="161" t="s">
        <v>205</v>
      </c>
      <c r="AU581" s="161" t="s">
        <v>85</v>
      </c>
      <c r="AV581" s="13" t="s">
        <v>85</v>
      </c>
      <c r="AW581" s="13" t="s">
        <v>34</v>
      </c>
      <c r="AX581" s="13" t="s">
        <v>76</v>
      </c>
      <c r="AY581" s="161" t="s">
        <v>191</v>
      </c>
    </row>
    <row r="582" spans="2:65" s="1" customFormat="1" ht="16.5" customHeight="1">
      <c r="B582" s="32"/>
      <c r="C582" s="136" t="s">
        <v>1559</v>
      </c>
      <c r="D582" s="136" t="s">
        <v>195</v>
      </c>
      <c r="E582" s="137" t="s">
        <v>4321</v>
      </c>
      <c r="F582" s="138" t="s">
        <v>4322</v>
      </c>
      <c r="G582" s="139" t="s">
        <v>3064</v>
      </c>
      <c r="H582" s="140">
        <v>52</v>
      </c>
      <c r="I582" s="141"/>
      <c r="J582" s="142">
        <f>ROUND(I582*H582,2)</f>
        <v>0</v>
      </c>
      <c r="K582" s="138" t="s">
        <v>199</v>
      </c>
      <c r="L582" s="32"/>
      <c r="M582" s="143" t="s">
        <v>1</v>
      </c>
      <c r="N582" s="144" t="s">
        <v>41</v>
      </c>
      <c r="P582" s="145">
        <f>O582*H582</f>
        <v>0</v>
      </c>
      <c r="Q582" s="145">
        <v>0</v>
      </c>
      <c r="R582" s="145">
        <f>Q582*H582</f>
        <v>0</v>
      </c>
      <c r="S582" s="145">
        <v>0</v>
      </c>
      <c r="T582" s="146">
        <f>S582*H582</f>
        <v>0</v>
      </c>
      <c r="AR582" s="147" t="s">
        <v>3597</v>
      </c>
      <c r="AT582" s="147" t="s">
        <v>195</v>
      </c>
      <c r="AU582" s="147" t="s">
        <v>85</v>
      </c>
      <c r="AY582" s="17" t="s">
        <v>191</v>
      </c>
      <c r="BE582" s="148">
        <f>IF(N582="základní",J582,0)</f>
        <v>0</v>
      </c>
      <c r="BF582" s="148">
        <f>IF(N582="snížená",J582,0)</f>
        <v>0</v>
      </c>
      <c r="BG582" s="148">
        <f>IF(N582="zákl. přenesená",J582,0)</f>
        <v>0</v>
      </c>
      <c r="BH582" s="148">
        <f>IF(N582="sníž. přenesená",J582,0)</f>
        <v>0</v>
      </c>
      <c r="BI582" s="148">
        <f>IF(N582="nulová",J582,0)</f>
        <v>0</v>
      </c>
      <c r="BJ582" s="17" t="s">
        <v>83</v>
      </c>
      <c r="BK582" s="148">
        <f>ROUND(I582*H582,2)</f>
        <v>0</v>
      </c>
      <c r="BL582" s="17" t="s">
        <v>3597</v>
      </c>
      <c r="BM582" s="147" t="s">
        <v>4323</v>
      </c>
    </row>
    <row r="583" spans="2:65" s="1" customFormat="1">
      <c r="B583" s="32"/>
      <c r="D583" s="149" t="s">
        <v>203</v>
      </c>
      <c r="F583" s="150" t="s">
        <v>4324</v>
      </c>
      <c r="I583" s="151"/>
      <c r="L583" s="32"/>
      <c r="M583" s="152"/>
      <c r="T583" s="56"/>
      <c r="AT583" s="17" t="s">
        <v>203</v>
      </c>
      <c r="AU583" s="17" t="s">
        <v>85</v>
      </c>
    </row>
    <row r="584" spans="2:65" s="13" customFormat="1">
      <c r="B584" s="160"/>
      <c r="D584" s="154" t="s">
        <v>205</v>
      </c>
      <c r="E584" s="161" t="s">
        <v>1</v>
      </c>
      <c r="F584" s="162" t="s">
        <v>4325</v>
      </c>
      <c r="H584" s="163">
        <v>20</v>
      </c>
      <c r="I584" s="164"/>
      <c r="L584" s="160"/>
      <c r="M584" s="165"/>
      <c r="T584" s="166"/>
      <c r="AT584" s="161" t="s">
        <v>205</v>
      </c>
      <c r="AU584" s="161" t="s">
        <v>85</v>
      </c>
      <c r="AV584" s="13" t="s">
        <v>85</v>
      </c>
      <c r="AW584" s="13" t="s">
        <v>34</v>
      </c>
      <c r="AX584" s="13" t="s">
        <v>76</v>
      </c>
      <c r="AY584" s="161" t="s">
        <v>191</v>
      </c>
    </row>
    <row r="585" spans="2:65" s="13" customFormat="1">
      <c r="B585" s="160"/>
      <c r="D585" s="154" t="s">
        <v>205</v>
      </c>
      <c r="E585" s="161" t="s">
        <v>1</v>
      </c>
      <c r="F585" s="162" t="s">
        <v>4326</v>
      </c>
      <c r="H585" s="163">
        <v>32</v>
      </c>
      <c r="I585" s="164"/>
      <c r="L585" s="160"/>
      <c r="M585" s="165"/>
      <c r="T585" s="166"/>
      <c r="AT585" s="161" t="s">
        <v>205</v>
      </c>
      <c r="AU585" s="161" t="s">
        <v>85</v>
      </c>
      <c r="AV585" s="13" t="s">
        <v>85</v>
      </c>
      <c r="AW585" s="13" t="s">
        <v>34</v>
      </c>
      <c r="AX585" s="13" t="s">
        <v>76</v>
      </c>
      <c r="AY585" s="161" t="s">
        <v>191</v>
      </c>
    </row>
    <row r="586" spans="2:65" s="1" customFormat="1" ht="16.5" customHeight="1">
      <c r="B586" s="32"/>
      <c r="C586" s="136" t="s">
        <v>1566</v>
      </c>
      <c r="D586" s="136" t="s">
        <v>195</v>
      </c>
      <c r="E586" s="137" t="s">
        <v>4327</v>
      </c>
      <c r="F586" s="138" t="s">
        <v>4328</v>
      </c>
      <c r="G586" s="139" t="s">
        <v>3064</v>
      </c>
      <c r="H586" s="140">
        <v>28</v>
      </c>
      <c r="I586" s="141"/>
      <c r="J586" s="142">
        <f>ROUND(I586*H586,2)</f>
        <v>0</v>
      </c>
      <c r="K586" s="138" t="s">
        <v>199</v>
      </c>
      <c r="L586" s="32"/>
      <c r="M586" s="143" t="s">
        <v>1</v>
      </c>
      <c r="N586" s="144" t="s">
        <v>41</v>
      </c>
      <c r="P586" s="145">
        <f>O586*H586</f>
        <v>0</v>
      </c>
      <c r="Q586" s="145">
        <v>0</v>
      </c>
      <c r="R586" s="145">
        <f>Q586*H586</f>
        <v>0</v>
      </c>
      <c r="S586" s="145">
        <v>0</v>
      </c>
      <c r="T586" s="146">
        <f>S586*H586</f>
        <v>0</v>
      </c>
      <c r="AR586" s="147" t="s">
        <v>3597</v>
      </c>
      <c r="AT586" s="147" t="s">
        <v>195</v>
      </c>
      <c r="AU586" s="147" t="s">
        <v>85</v>
      </c>
      <c r="AY586" s="17" t="s">
        <v>191</v>
      </c>
      <c r="BE586" s="148">
        <f>IF(N586="základní",J586,0)</f>
        <v>0</v>
      </c>
      <c r="BF586" s="148">
        <f>IF(N586="snížená",J586,0)</f>
        <v>0</v>
      </c>
      <c r="BG586" s="148">
        <f>IF(N586="zákl. přenesená",J586,0)</f>
        <v>0</v>
      </c>
      <c r="BH586" s="148">
        <f>IF(N586="sníž. přenesená",J586,0)</f>
        <v>0</v>
      </c>
      <c r="BI586" s="148">
        <f>IF(N586="nulová",J586,0)</f>
        <v>0</v>
      </c>
      <c r="BJ586" s="17" t="s">
        <v>83</v>
      </c>
      <c r="BK586" s="148">
        <f>ROUND(I586*H586,2)</f>
        <v>0</v>
      </c>
      <c r="BL586" s="17" t="s">
        <v>3597</v>
      </c>
      <c r="BM586" s="147" t="s">
        <v>4329</v>
      </c>
    </row>
    <row r="587" spans="2:65" s="1" customFormat="1">
      <c r="B587" s="32"/>
      <c r="D587" s="149" t="s">
        <v>203</v>
      </c>
      <c r="F587" s="150" t="s">
        <v>4330</v>
      </c>
      <c r="I587" s="151"/>
      <c r="L587" s="32"/>
      <c r="M587" s="152"/>
      <c r="T587" s="56"/>
      <c r="AT587" s="17" t="s">
        <v>203</v>
      </c>
      <c r="AU587" s="17" t="s">
        <v>85</v>
      </c>
    </row>
    <row r="588" spans="2:65" s="13" customFormat="1">
      <c r="B588" s="160"/>
      <c r="D588" s="154" t="s">
        <v>205</v>
      </c>
      <c r="E588" s="161" t="s">
        <v>1</v>
      </c>
      <c r="F588" s="162" t="s">
        <v>4331</v>
      </c>
      <c r="H588" s="163">
        <v>20</v>
      </c>
      <c r="I588" s="164"/>
      <c r="L588" s="160"/>
      <c r="M588" s="165"/>
      <c r="T588" s="166"/>
      <c r="AT588" s="161" t="s">
        <v>205</v>
      </c>
      <c r="AU588" s="161" t="s">
        <v>85</v>
      </c>
      <c r="AV588" s="13" t="s">
        <v>85</v>
      </c>
      <c r="AW588" s="13" t="s">
        <v>34</v>
      </c>
      <c r="AX588" s="13" t="s">
        <v>76</v>
      </c>
      <c r="AY588" s="161" t="s">
        <v>191</v>
      </c>
    </row>
    <row r="589" spans="2:65" s="13" customFormat="1">
      <c r="B589" s="160"/>
      <c r="D589" s="154" t="s">
        <v>205</v>
      </c>
      <c r="E589" s="161" t="s">
        <v>1</v>
      </c>
      <c r="F589" s="162" t="s">
        <v>4332</v>
      </c>
      <c r="H589" s="163">
        <v>8</v>
      </c>
      <c r="I589" s="164"/>
      <c r="L589" s="160"/>
      <c r="M589" s="165"/>
      <c r="T589" s="166"/>
      <c r="AT589" s="161" t="s">
        <v>205</v>
      </c>
      <c r="AU589" s="161" t="s">
        <v>85</v>
      </c>
      <c r="AV589" s="13" t="s">
        <v>85</v>
      </c>
      <c r="AW589" s="13" t="s">
        <v>34</v>
      </c>
      <c r="AX589" s="13" t="s">
        <v>76</v>
      </c>
      <c r="AY589" s="161" t="s">
        <v>191</v>
      </c>
    </row>
    <row r="590" spans="2:65" s="1" customFormat="1" ht="26.45" customHeight="1">
      <c r="B590" s="32"/>
      <c r="C590" s="136" t="s">
        <v>1570</v>
      </c>
      <c r="D590" s="136" t="s">
        <v>195</v>
      </c>
      <c r="E590" s="137" t="s">
        <v>4333</v>
      </c>
      <c r="F590" s="138" t="s">
        <v>4334</v>
      </c>
      <c r="G590" s="139" t="s">
        <v>3064</v>
      </c>
      <c r="H590" s="140">
        <v>50</v>
      </c>
      <c r="I590" s="141"/>
      <c r="J590" s="142">
        <f>ROUND(I590*H590,2)</f>
        <v>0</v>
      </c>
      <c r="K590" s="138" t="s">
        <v>199</v>
      </c>
      <c r="L590" s="32"/>
      <c r="M590" s="143" t="s">
        <v>1</v>
      </c>
      <c r="N590" s="144" t="s">
        <v>41</v>
      </c>
      <c r="P590" s="145">
        <f>O590*H590</f>
        <v>0</v>
      </c>
      <c r="Q590" s="145">
        <v>0</v>
      </c>
      <c r="R590" s="145">
        <f>Q590*H590</f>
        <v>0</v>
      </c>
      <c r="S590" s="145">
        <v>0</v>
      </c>
      <c r="T590" s="146">
        <f>S590*H590</f>
        <v>0</v>
      </c>
      <c r="AR590" s="147" t="s">
        <v>3597</v>
      </c>
      <c r="AT590" s="147" t="s">
        <v>195</v>
      </c>
      <c r="AU590" s="147" t="s">
        <v>85</v>
      </c>
      <c r="AY590" s="17" t="s">
        <v>191</v>
      </c>
      <c r="BE590" s="148">
        <f>IF(N590="základní",J590,0)</f>
        <v>0</v>
      </c>
      <c r="BF590" s="148">
        <f>IF(N590="snížená",J590,0)</f>
        <v>0</v>
      </c>
      <c r="BG590" s="148">
        <f>IF(N590="zákl. přenesená",J590,0)</f>
        <v>0</v>
      </c>
      <c r="BH590" s="148">
        <f>IF(N590="sníž. přenesená",J590,0)</f>
        <v>0</v>
      </c>
      <c r="BI590" s="148">
        <f>IF(N590="nulová",J590,0)</f>
        <v>0</v>
      </c>
      <c r="BJ590" s="17" t="s">
        <v>83</v>
      </c>
      <c r="BK590" s="148">
        <f>ROUND(I590*H590,2)</f>
        <v>0</v>
      </c>
      <c r="BL590" s="17" t="s">
        <v>3597</v>
      </c>
      <c r="BM590" s="147" t="s">
        <v>4335</v>
      </c>
    </row>
    <row r="591" spans="2:65" s="1" customFormat="1">
      <c r="B591" s="32"/>
      <c r="D591" s="149" t="s">
        <v>203</v>
      </c>
      <c r="F591" s="150" t="s">
        <v>4336</v>
      </c>
      <c r="I591" s="151"/>
      <c r="L591" s="32"/>
      <c r="M591" s="152"/>
      <c r="T591" s="56"/>
      <c r="AT591" s="17" t="s">
        <v>203</v>
      </c>
      <c r="AU591" s="17" t="s">
        <v>85</v>
      </c>
    </row>
    <row r="592" spans="2:65" s="13" customFormat="1">
      <c r="B592" s="160"/>
      <c r="D592" s="154" t="s">
        <v>205</v>
      </c>
      <c r="E592" s="161" t="s">
        <v>1</v>
      </c>
      <c r="F592" s="162" t="s">
        <v>4337</v>
      </c>
      <c r="H592" s="163">
        <v>50</v>
      </c>
      <c r="I592" s="164"/>
      <c r="L592" s="160"/>
      <c r="M592" s="165"/>
      <c r="T592" s="166"/>
      <c r="AT592" s="161" t="s">
        <v>205</v>
      </c>
      <c r="AU592" s="161" t="s">
        <v>85</v>
      </c>
      <c r="AV592" s="13" t="s">
        <v>85</v>
      </c>
      <c r="AW592" s="13" t="s">
        <v>34</v>
      </c>
      <c r="AX592" s="13" t="s">
        <v>76</v>
      </c>
      <c r="AY592" s="161" t="s">
        <v>191</v>
      </c>
    </row>
    <row r="593" spans="2:65" s="1" customFormat="1" ht="16.5" customHeight="1">
      <c r="B593" s="32"/>
      <c r="C593" s="136" t="s">
        <v>1574</v>
      </c>
      <c r="D593" s="136" t="s">
        <v>195</v>
      </c>
      <c r="E593" s="137" t="s">
        <v>3595</v>
      </c>
      <c r="F593" s="138" t="s">
        <v>3596</v>
      </c>
      <c r="G593" s="139" t="s">
        <v>3064</v>
      </c>
      <c r="H593" s="140">
        <v>32</v>
      </c>
      <c r="I593" s="141"/>
      <c r="J593" s="142">
        <f>ROUND(I593*H593,2)</f>
        <v>0</v>
      </c>
      <c r="K593" s="138" t="s">
        <v>199</v>
      </c>
      <c r="L593" s="32"/>
      <c r="M593" s="143" t="s">
        <v>1</v>
      </c>
      <c r="N593" s="144" t="s">
        <v>41</v>
      </c>
      <c r="P593" s="145">
        <f>O593*H593</f>
        <v>0</v>
      </c>
      <c r="Q593" s="145">
        <v>0</v>
      </c>
      <c r="R593" s="145">
        <f>Q593*H593</f>
        <v>0</v>
      </c>
      <c r="S593" s="145">
        <v>0</v>
      </c>
      <c r="T593" s="146">
        <f>S593*H593</f>
        <v>0</v>
      </c>
      <c r="AR593" s="147" t="s">
        <v>3597</v>
      </c>
      <c r="AT593" s="147" t="s">
        <v>195</v>
      </c>
      <c r="AU593" s="147" t="s">
        <v>85</v>
      </c>
      <c r="AY593" s="17" t="s">
        <v>191</v>
      </c>
      <c r="BE593" s="148">
        <f>IF(N593="základní",J593,0)</f>
        <v>0</v>
      </c>
      <c r="BF593" s="148">
        <f>IF(N593="snížená",J593,0)</f>
        <v>0</v>
      </c>
      <c r="BG593" s="148">
        <f>IF(N593="zákl. přenesená",J593,0)</f>
        <v>0</v>
      </c>
      <c r="BH593" s="148">
        <f>IF(N593="sníž. přenesená",J593,0)</f>
        <v>0</v>
      </c>
      <c r="BI593" s="148">
        <f>IF(N593="nulová",J593,0)</f>
        <v>0</v>
      </c>
      <c r="BJ593" s="17" t="s">
        <v>83</v>
      </c>
      <c r="BK593" s="148">
        <f>ROUND(I593*H593,2)</f>
        <v>0</v>
      </c>
      <c r="BL593" s="17" t="s">
        <v>3597</v>
      </c>
      <c r="BM593" s="147" t="s">
        <v>4338</v>
      </c>
    </row>
    <row r="594" spans="2:65" s="1" customFormat="1">
      <c r="B594" s="32"/>
      <c r="D594" s="149" t="s">
        <v>203</v>
      </c>
      <c r="F594" s="150" t="s">
        <v>3599</v>
      </c>
      <c r="I594" s="151"/>
      <c r="L594" s="32"/>
      <c r="M594" s="152"/>
      <c r="T594" s="56"/>
      <c r="AT594" s="17" t="s">
        <v>203</v>
      </c>
      <c r="AU594" s="17" t="s">
        <v>85</v>
      </c>
    </row>
    <row r="595" spans="2:65" s="13" customFormat="1">
      <c r="B595" s="160"/>
      <c r="D595" s="154" t="s">
        <v>205</v>
      </c>
      <c r="E595" s="161" t="s">
        <v>1</v>
      </c>
      <c r="F595" s="162" t="s">
        <v>4339</v>
      </c>
      <c r="H595" s="163">
        <v>16</v>
      </c>
      <c r="I595" s="164"/>
      <c r="L595" s="160"/>
      <c r="M595" s="165"/>
      <c r="T595" s="166"/>
      <c r="AT595" s="161" t="s">
        <v>205</v>
      </c>
      <c r="AU595" s="161" t="s">
        <v>85</v>
      </c>
      <c r="AV595" s="13" t="s">
        <v>85</v>
      </c>
      <c r="AW595" s="13" t="s">
        <v>34</v>
      </c>
      <c r="AX595" s="13" t="s">
        <v>76</v>
      </c>
      <c r="AY595" s="161" t="s">
        <v>191</v>
      </c>
    </row>
    <row r="596" spans="2:65" s="13" customFormat="1">
      <c r="B596" s="160"/>
      <c r="D596" s="154" t="s">
        <v>205</v>
      </c>
      <c r="E596" s="161" t="s">
        <v>1</v>
      </c>
      <c r="F596" s="162" t="s">
        <v>4340</v>
      </c>
      <c r="H596" s="163">
        <v>16</v>
      </c>
      <c r="I596" s="164"/>
      <c r="L596" s="160"/>
      <c r="M596" s="165"/>
      <c r="T596" s="166"/>
      <c r="AT596" s="161" t="s">
        <v>205</v>
      </c>
      <c r="AU596" s="161" t="s">
        <v>85</v>
      </c>
      <c r="AV596" s="13" t="s">
        <v>85</v>
      </c>
      <c r="AW596" s="13" t="s">
        <v>34</v>
      </c>
      <c r="AX596" s="13" t="s">
        <v>76</v>
      </c>
      <c r="AY596" s="161" t="s">
        <v>191</v>
      </c>
    </row>
    <row r="597" spans="2:65" s="1" customFormat="1" ht="26.45" customHeight="1">
      <c r="B597" s="32"/>
      <c r="C597" s="136" t="s">
        <v>1580</v>
      </c>
      <c r="D597" s="136" t="s">
        <v>195</v>
      </c>
      <c r="E597" s="137" t="s">
        <v>4341</v>
      </c>
      <c r="F597" s="138" t="s">
        <v>4342</v>
      </c>
      <c r="G597" s="139" t="s">
        <v>378</v>
      </c>
      <c r="H597" s="140">
        <v>2</v>
      </c>
      <c r="I597" s="141"/>
      <c r="J597" s="142">
        <f>ROUND(I597*H597,2)</f>
        <v>0</v>
      </c>
      <c r="K597" s="138" t="s">
        <v>199</v>
      </c>
      <c r="L597" s="32"/>
      <c r="M597" s="143" t="s">
        <v>1</v>
      </c>
      <c r="N597" s="144" t="s">
        <v>41</v>
      </c>
      <c r="P597" s="145">
        <f>O597*H597</f>
        <v>0</v>
      </c>
      <c r="Q597" s="145">
        <v>0</v>
      </c>
      <c r="R597" s="145">
        <f>Q597*H597</f>
        <v>0</v>
      </c>
      <c r="S597" s="145">
        <v>0</v>
      </c>
      <c r="T597" s="146">
        <f>S597*H597</f>
        <v>0</v>
      </c>
      <c r="AR597" s="147" t="s">
        <v>224</v>
      </c>
      <c r="AT597" s="147" t="s">
        <v>195</v>
      </c>
      <c r="AU597" s="147" t="s">
        <v>85</v>
      </c>
      <c r="AY597" s="17" t="s">
        <v>191</v>
      </c>
      <c r="BE597" s="148">
        <f>IF(N597="základní",J597,0)</f>
        <v>0</v>
      </c>
      <c r="BF597" s="148">
        <f>IF(N597="snížená",J597,0)</f>
        <v>0</v>
      </c>
      <c r="BG597" s="148">
        <f>IF(N597="zákl. přenesená",J597,0)</f>
        <v>0</v>
      </c>
      <c r="BH597" s="148">
        <f>IF(N597="sníž. přenesená",J597,0)</f>
        <v>0</v>
      </c>
      <c r="BI597" s="148">
        <f>IF(N597="nulová",J597,0)</f>
        <v>0</v>
      </c>
      <c r="BJ597" s="17" t="s">
        <v>83</v>
      </c>
      <c r="BK597" s="148">
        <f>ROUND(I597*H597,2)</f>
        <v>0</v>
      </c>
      <c r="BL597" s="17" t="s">
        <v>224</v>
      </c>
      <c r="BM597" s="147" t="s">
        <v>4343</v>
      </c>
    </row>
    <row r="598" spans="2:65" s="1" customFormat="1">
      <c r="B598" s="32"/>
      <c r="D598" s="149" t="s">
        <v>203</v>
      </c>
      <c r="F598" s="150" t="s">
        <v>4344</v>
      </c>
      <c r="I598" s="151"/>
      <c r="L598" s="32"/>
      <c r="M598" s="152"/>
      <c r="T598" s="56"/>
      <c r="AT598" s="17" t="s">
        <v>203</v>
      </c>
      <c r="AU598" s="17" t="s">
        <v>85</v>
      </c>
    </row>
    <row r="599" spans="2:65" s="13" customFormat="1">
      <c r="B599" s="160"/>
      <c r="D599" s="154" t="s">
        <v>205</v>
      </c>
      <c r="E599" s="161" t="s">
        <v>1</v>
      </c>
      <c r="F599" s="162" t="s">
        <v>4345</v>
      </c>
      <c r="H599" s="163">
        <v>2</v>
      </c>
      <c r="I599" s="164"/>
      <c r="L599" s="160"/>
      <c r="M599" s="165"/>
      <c r="T599" s="166"/>
      <c r="AT599" s="161" t="s">
        <v>205</v>
      </c>
      <c r="AU599" s="161" t="s">
        <v>85</v>
      </c>
      <c r="AV599" s="13" t="s">
        <v>85</v>
      </c>
      <c r="AW599" s="13" t="s">
        <v>34</v>
      </c>
      <c r="AX599" s="13" t="s">
        <v>76</v>
      </c>
      <c r="AY599" s="161" t="s">
        <v>191</v>
      </c>
    </row>
    <row r="600" spans="2:65" s="1" customFormat="1" ht="26.45" customHeight="1">
      <c r="B600" s="32"/>
      <c r="C600" s="136" t="s">
        <v>1585</v>
      </c>
      <c r="D600" s="136" t="s">
        <v>195</v>
      </c>
      <c r="E600" s="137" t="s">
        <v>4346</v>
      </c>
      <c r="F600" s="138" t="s">
        <v>4347</v>
      </c>
      <c r="G600" s="139" t="s">
        <v>4348</v>
      </c>
      <c r="H600" s="140">
        <v>18</v>
      </c>
      <c r="I600" s="141"/>
      <c r="J600" s="142">
        <f>ROUND(I600*H600,2)</f>
        <v>0</v>
      </c>
      <c r="K600" s="138" t="s">
        <v>199</v>
      </c>
      <c r="L600" s="32"/>
      <c r="M600" s="143" t="s">
        <v>1</v>
      </c>
      <c r="N600" s="144" t="s">
        <v>41</v>
      </c>
      <c r="P600" s="145">
        <f>O600*H600</f>
        <v>0</v>
      </c>
      <c r="Q600" s="145">
        <v>0</v>
      </c>
      <c r="R600" s="145">
        <f>Q600*H600</f>
        <v>0</v>
      </c>
      <c r="S600" s="145">
        <v>0</v>
      </c>
      <c r="T600" s="146">
        <f>S600*H600</f>
        <v>0</v>
      </c>
      <c r="AR600" s="147" t="s">
        <v>655</v>
      </c>
      <c r="AT600" s="147" t="s">
        <v>195</v>
      </c>
      <c r="AU600" s="147" t="s">
        <v>85</v>
      </c>
      <c r="AY600" s="17" t="s">
        <v>191</v>
      </c>
      <c r="BE600" s="148">
        <f>IF(N600="základní",J600,0)</f>
        <v>0</v>
      </c>
      <c r="BF600" s="148">
        <f>IF(N600="snížená",J600,0)</f>
        <v>0</v>
      </c>
      <c r="BG600" s="148">
        <f>IF(N600="zákl. přenesená",J600,0)</f>
        <v>0</v>
      </c>
      <c r="BH600" s="148">
        <f>IF(N600="sníž. přenesená",J600,0)</f>
        <v>0</v>
      </c>
      <c r="BI600" s="148">
        <f>IF(N600="nulová",J600,0)</f>
        <v>0</v>
      </c>
      <c r="BJ600" s="17" t="s">
        <v>83</v>
      </c>
      <c r="BK600" s="148">
        <f>ROUND(I600*H600,2)</f>
        <v>0</v>
      </c>
      <c r="BL600" s="17" t="s">
        <v>655</v>
      </c>
      <c r="BM600" s="147" t="s">
        <v>4349</v>
      </c>
    </row>
    <row r="601" spans="2:65" s="1" customFormat="1">
      <c r="B601" s="32"/>
      <c r="D601" s="149" t="s">
        <v>203</v>
      </c>
      <c r="F601" s="150" t="s">
        <v>4350</v>
      </c>
      <c r="I601" s="151"/>
      <c r="L601" s="32"/>
      <c r="M601" s="152"/>
      <c r="T601" s="56"/>
      <c r="AT601" s="17" t="s">
        <v>203</v>
      </c>
      <c r="AU601" s="17" t="s">
        <v>85</v>
      </c>
    </row>
    <row r="602" spans="2:65" s="13" customFormat="1">
      <c r="B602" s="160"/>
      <c r="D602" s="154" t="s">
        <v>205</v>
      </c>
      <c r="E602" s="161" t="s">
        <v>1</v>
      </c>
      <c r="F602" s="162" t="s">
        <v>4351</v>
      </c>
      <c r="H602" s="163">
        <v>18</v>
      </c>
      <c r="I602" s="164"/>
      <c r="L602" s="160"/>
      <c r="M602" s="165"/>
      <c r="T602" s="166"/>
      <c r="AT602" s="161" t="s">
        <v>205</v>
      </c>
      <c r="AU602" s="161" t="s">
        <v>85</v>
      </c>
      <c r="AV602" s="13" t="s">
        <v>85</v>
      </c>
      <c r="AW602" s="13" t="s">
        <v>34</v>
      </c>
      <c r="AX602" s="13" t="s">
        <v>76</v>
      </c>
      <c r="AY602" s="161" t="s">
        <v>191</v>
      </c>
    </row>
    <row r="603" spans="2:65" s="1" customFormat="1" ht="24" customHeight="1">
      <c r="B603" s="32"/>
      <c r="C603" s="136" t="s">
        <v>1593</v>
      </c>
      <c r="D603" s="136" t="s">
        <v>195</v>
      </c>
      <c r="E603" s="137" t="s">
        <v>4352</v>
      </c>
      <c r="F603" s="138" t="s">
        <v>4353</v>
      </c>
      <c r="G603" s="139" t="s">
        <v>378</v>
      </c>
      <c r="H603" s="140">
        <v>3</v>
      </c>
      <c r="I603" s="141"/>
      <c r="J603" s="142">
        <f>ROUND(I603*H603,2)</f>
        <v>0</v>
      </c>
      <c r="K603" s="138" t="s">
        <v>199</v>
      </c>
      <c r="L603" s="32"/>
      <c r="M603" s="143" t="s">
        <v>1</v>
      </c>
      <c r="N603" s="144" t="s">
        <v>41</v>
      </c>
      <c r="P603" s="145">
        <f>O603*H603</f>
        <v>0</v>
      </c>
      <c r="Q603" s="145">
        <v>0</v>
      </c>
      <c r="R603" s="145">
        <f>Q603*H603</f>
        <v>0</v>
      </c>
      <c r="S603" s="145">
        <v>0</v>
      </c>
      <c r="T603" s="146">
        <f>S603*H603</f>
        <v>0</v>
      </c>
      <c r="AR603" s="147" t="s">
        <v>655</v>
      </c>
      <c r="AT603" s="147" t="s">
        <v>195</v>
      </c>
      <c r="AU603" s="147" t="s">
        <v>85</v>
      </c>
      <c r="AY603" s="17" t="s">
        <v>191</v>
      </c>
      <c r="BE603" s="148">
        <f>IF(N603="základní",J603,0)</f>
        <v>0</v>
      </c>
      <c r="BF603" s="148">
        <f>IF(N603="snížená",J603,0)</f>
        <v>0</v>
      </c>
      <c r="BG603" s="148">
        <f>IF(N603="zákl. přenesená",J603,0)</f>
        <v>0</v>
      </c>
      <c r="BH603" s="148">
        <f>IF(N603="sníž. přenesená",J603,0)</f>
        <v>0</v>
      </c>
      <c r="BI603" s="148">
        <f>IF(N603="nulová",J603,0)</f>
        <v>0</v>
      </c>
      <c r="BJ603" s="17" t="s">
        <v>83</v>
      </c>
      <c r="BK603" s="148">
        <f>ROUND(I603*H603,2)</f>
        <v>0</v>
      </c>
      <c r="BL603" s="17" t="s">
        <v>655</v>
      </c>
      <c r="BM603" s="147" t="s">
        <v>4354</v>
      </c>
    </row>
    <row r="604" spans="2:65" s="1" customFormat="1">
      <c r="B604" s="32"/>
      <c r="D604" s="149" t="s">
        <v>203</v>
      </c>
      <c r="F604" s="150" t="s">
        <v>4355</v>
      </c>
      <c r="I604" s="151"/>
      <c r="L604" s="32"/>
      <c r="M604" s="152"/>
      <c r="T604" s="56"/>
      <c r="AT604" s="17" t="s">
        <v>203</v>
      </c>
      <c r="AU604" s="17" t="s">
        <v>85</v>
      </c>
    </row>
    <row r="605" spans="2:65" s="13" customFormat="1">
      <c r="B605" s="160"/>
      <c r="D605" s="154" t="s">
        <v>205</v>
      </c>
      <c r="E605" s="161" t="s">
        <v>1</v>
      </c>
      <c r="F605" s="162" t="s">
        <v>4345</v>
      </c>
      <c r="H605" s="163">
        <v>2</v>
      </c>
      <c r="I605" s="164"/>
      <c r="L605" s="160"/>
      <c r="M605" s="165"/>
      <c r="T605" s="166"/>
      <c r="AT605" s="161" t="s">
        <v>205</v>
      </c>
      <c r="AU605" s="161" t="s">
        <v>85</v>
      </c>
      <c r="AV605" s="13" t="s">
        <v>85</v>
      </c>
      <c r="AW605" s="13" t="s">
        <v>34</v>
      </c>
      <c r="AX605" s="13" t="s">
        <v>76</v>
      </c>
      <c r="AY605" s="161" t="s">
        <v>191</v>
      </c>
    </row>
    <row r="606" spans="2:65" s="13" customFormat="1">
      <c r="B606" s="160"/>
      <c r="D606" s="154" t="s">
        <v>205</v>
      </c>
      <c r="E606" s="161" t="s">
        <v>1</v>
      </c>
      <c r="F606" s="162" t="s">
        <v>4356</v>
      </c>
      <c r="H606" s="163">
        <v>1</v>
      </c>
      <c r="I606" s="164"/>
      <c r="L606" s="160"/>
      <c r="M606" s="165"/>
      <c r="T606" s="166"/>
      <c r="AT606" s="161" t="s">
        <v>205</v>
      </c>
      <c r="AU606" s="161" t="s">
        <v>85</v>
      </c>
      <c r="AV606" s="13" t="s">
        <v>85</v>
      </c>
      <c r="AW606" s="13" t="s">
        <v>34</v>
      </c>
      <c r="AX606" s="13" t="s">
        <v>76</v>
      </c>
      <c r="AY606" s="161" t="s">
        <v>191</v>
      </c>
    </row>
    <row r="607" spans="2:65" s="1" customFormat="1" ht="16.5" customHeight="1">
      <c r="B607" s="32"/>
      <c r="C607" s="136" t="s">
        <v>1598</v>
      </c>
      <c r="D607" s="136" t="s">
        <v>195</v>
      </c>
      <c r="E607" s="137" t="s">
        <v>4357</v>
      </c>
      <c r="F607" s="138" t="s">
        <v>4358</v>
      </c>
      <c r="G607" s="139" t="s">
        <v>1608</v>
      </c>
      <c r="H607" s="140">
        <v>1</v>
      </c>
      <c r="I607" s="141"/>
      <c r="J607" s="142">
        <f>ROUND(I607*H607,2)</f>
        <v>0</v>
      </c>
      <c r="K607" s="138" t="s">
        <v>1</v>
      </c>
      <c r="L607" s="32"/>
      <c r="M607" s="143" t="s">
        <v>1</v>
      </c>
      <c r="N607" s="144" t="s">
        <v>41</v>
      </c>
      <c r="P607" s="145">
        <f>O607*H607</f>
        <v>0</v>
      </c>
      <c r="Q607" s="145">
        <v>0</v>
      </c>
      <c r="R607" s="145">
        <f>Q607*H607</f>
        <v>0</v>
      </c>
      <c r="S607" s="145">
        <v>0</v>
      </c>
      <c r="T607" s="146">
        <f>S607*H607</f>
        <v>0</v>
      </c>
      <c r="AR607" s="147" t="s">
        <v>224</v>
      </c>
      <c r="AT607" s="147" t="s">
        <v>195</v>
      </c>
      <c r="AU607" s="147" t="s">
        <v>85</v>
      </c>
      <c r="AY607" s="17" t="s">
        <v>191</v>
      </c>
      <c r="BE607" s="148">
        <f>IF(N607="základní",J607,0)</f>
        <v>0</v>
      </c>
      <c r="BF607" s="148">
        <f>IF(N607="snížená",J607,0)</f>
        <v>0</v>
      </c>
      <c r="BG607" s="148">
        <f>IF(N607="zákl. přenesená",J607,0)</f>
        <v>0</v>
      </c>
      <c r="BH607" s="148">
        <f>IF(N607="sníž. přenesená",J607,0)</f>
        <v>0</v>
      </c>
      <c r="BI607" s="148">
        <f>IF(N607="nulová",J607,0)</f>
        <v>0</v>
      </c>
      <c r="BJ607" s="17" t="s">
        <v>83</v>
      </c>
      <c r="BK607" s="148">
        <f>ROUND(I607*H607,2)</f>
        <v>0</v>
      </c>
      <c r="BL607" s="17" t="s">
        <v>224</v>
      </c>
      <c r="BM607" s="147" t="s">
        <v>4359</v>
      </c>
    </row>
    <row r="608" spans="2:65" s="13" customFormat="1">
      <c r="B608" s="160"/>
      <c r="D608" s="154" t="s">
        <v>205</v>
      </c>
      <c r="E608" s="161" t="s">
        <v>1</v>
      </c>
      <c r="F608" s="162" t="s">
        <v>4360</v>
      </c>
      <c r="H608" s="163">
        <v>1</v>
      </c>
      <c r="I608" s="164"/>
      <c r="L608" s="160"/>
      <c r="M608" s="165"/>
      <c r="T608" s="166"/>
      <c r="AT608" s="161" t="s">
        <v>205</v>
      </c>
      <c r="AU608" s="161" t="s">
        <v>85</v>
      </c>
      <c r="AV608" s="13" t="s">
        <v>85</v>
      </c>
      <c r="AW608" s="13" t="s">
        <v>34</v>
      </c>
      <c r="AX608" s="13" t="s">
        <v>76</v>
      </c>
      <c r="AY608" s="161" t="s">
        <v>191</v>
      </c>
    </row>
    <row r="609" spans="2:65" s="1" customFormat="1" ht="16.5" customHeight="1">
      <c r="B609" s="32"/>
      <c r="C609" s="136" t="s">
        <v>1605</v>
      </c>
      <c r="D609" s="136" t="s">
        <v>195</v>
      </c>
      <c r="E609" s="137" t="s">
        <v>4361</v>
      </c>
      <c r="F609" s="138" t="s">
        <v>4362</v>
      </c>
      <c r="G609" s="139" t="s">
        <v>403</v>
      </c>
      <c r="H609" s="140">
        <v>500</v>
      </c>
      <c r="I609" s="141"/>
      <c r="J609" s="142">
        <f>ROUND(I609*H609,2)</f>
        <v>0</v>
      </c>
      <c r="K609" s="138" t="s">
        <v>1</v>
      </c>
      <c r="L609" s="32"/>
      <c r="M609" s="143" t="s">
        <v>1</v>
      </c>
      <c r="N609" s="144" t="s">
        <v>41</v>
      </c>
      <c r="P609" s="145">
        <f>O609*H609</f>
        <v>0</v>
      </c>
      <c r="Q609" s="145">
        <v>0</v>
      </c>
      <c r="R609" s="145">
        <f>Q609*H609</f>
        <v>0</v>
      </c>
      <c r="S609" s="145">
        <v>0</v>
      </c>
      <c r="T609" s="146">
        <f>S609*H609</f>
        <v>0</v>
      </c>
      <c r="AR609" s="147" t="s">
        <v>224</v>
      </c>
      <c r="AT609" s="147" t="s">
        <v>195</v>
      </c>
      <c r="AU609" s="147" t="s">
        <v>85</v>
      </c>
      <c r="AY609" s="17" t="s">
        <v>191</v>
      </c>
      <c r="BE609" s="148">
        <f>IF(N609="základní",J609,0)</f>
        <v>0</v>
      </c>
      <c r="BF609" s="148">
        <f>IF(N609="snížená",J609,0)</f>
        <v>0</v>
      </c>
      <c r="BG609" s="148">
        <f>IF(N609="zákl. přenesená",J609,0)</f>
        <v>0</v>
      </c>
      <c r="BH609" s="148">
        <f>IF(N609="sníž. přenesená",J609,0)</f>
        <v>0</v>
      </c>
      <c r="BI609" s="148">
        <f>IF(N609="nulová",J609,0)</f>
        <v>0</v>
      </c>
      <c r="BJ609" s="17" t="s">
        <v>83</v>
      </c>
      <c r="BK609" s="148">
        <f>ROUND(I609*H609,2)</f>
        <v>0</v>
      </c>
      <c r="BL609" s="17" t="s">
        <v>224</v>
      </c>
      <c r="BM609" s="147" t="s">
        <v>4363</v>
      </c>
    </row>
    <row r="610" spans="2:65" s="13" customFormat="1">
      <c r="B610" s="160"/>
      <c r="D610" s="154" t="s">
        <v>205</v>
      </c>
      <c r="E610" s="161" t="s">
        <v>1</v>
      </c>
      <c r="F610" s="162" t="s">
        <v>4364</v>
      </c>
      <c r="H610" s="163">
        <v>500</v>
      </c>
      <c r="I610" s="164"/>
      <c r="L610" s="160"/>
      <c r="M610" s="165"/>
      <c r="T610" s="166"/>
      <c r="AT610" s="161" t="s">
        <v>205</v>
      </c>
      <c r="AU610" s="161" t="s">
        <v>85</v>
      </c>
      <c r="AV610" s="13" t="s">
        <v>85</v>
      </c>
      <c r="AW610" s="13" t="s">
        <v>34</v>
      </c>
      <c r="AX610" s="13" t="s">
        <v>76</v>
      </c>
      <c r="AY610" s="161" t="s">
        <v>191</v>
      </c>
    </row>
    <row r="611" spans="2:65" s="1" customFormat="1" ht="16.5" customHeight="1">
      <c r="B611" s="32"/>
      <c r="C611" s="136" t="s">
        <v>1610</v>
      </c>
      <c r="D611" s="136" t="s">
        <v>195</v>
      </c>
      <c r="E611" s="137" t="s">
        <v>4365</v>
      </c>
      <c r="F611" s="138" t="s">
        <v>4366</v>
      </c>
      <c r="G611" s="139" t="s">
        <v>3064</v>
      </c>
      <c r="H611" s="140">
        <v>12</v>
      </c>
      <c r="I611" s="141"/>
      <c r="J611" s="142">
        <f>ROUND(I611*H611,2)</f>
        <v>0</v>
      </c>
      <c r="K611" s="138" t="s">
        <v>1</v>
      </c>
      <c r="L611" s="32"/>
      <c r="M611" s="143" t="s">
        <v>1</v>
      </c>
      <c r="N611" s="144" t="s">
        <v>41</v>
      </c>
      <c r="P611" s="145">
        <f>O611*H611</f>
        <v>0</v>
      </c>
      <c r="Q611" s="145">
        <v>0</v>
      </c>
      <c r="R611" s="145">
        <f>Q611*H611</f>
        <v>0</v>
      </c>
      <c r="S611" s="145">
        <v>0</v>
      </c>
      <c r="T611" s="146">
        <f>S611*H611</f>
        <v>0</v>
      </c>
      <c r="AR611" s="147" t="s">
        <v>3597</v>
      </c>
      <c r="AT611" s="147" t="s">
        <v>195</v>
      </c>
      <c r="AU611" s="147" t="s">
        <v>85</v>
      </c>
      <c r="AY611" s="17" t="s">
        <v>191</v>
      </c>
      <c r="BE611" s="148">
        <f>IF(N611="základní",J611,0)</f>
        <v>0</v>
      </c>
      <c r="BF611" s="148">
        <f>IF(N611="snížená",J611,0)</f>
        <v>0</v>
      </c>
      <c r="BG611" s="148">
        <f>IF(N611="zákl. přenesená",J611,0)</f>
        <v>0</v>
      </c>
      <c r="BH611" s="148">
        <f>IF(N611="sníž. přenesená",J611,0)</f>
        <v>0</v>
      </c>
      <c r="BI611" s="148">
        <f>IF(N611="nulová",J611,0)</f>
        <v>0</v>
      </c>
      <c r="BJ611" s="17" t="s">
        <v>83</v>
      </c>
      <c r="BK611" s="148">
        <f>ROUND(I611*H611,2)</f>
        <v>0</v>
      </c>
      <c r="BL611" s="17" t="s">
        <v>3597</v>
      </c>
      <c r="BM611" s="147" t="s">
        <v>4367</v>
      </c>
    </row>
    <row r="612" spans="2:65" s="13" customFormat="1">
      <c r="B612" s="160"/>
      <c r="D612" s="154" t="s">
        <v>205</v>
      </c>
      <c r="E612" s="161" t="s">
        <v>1</v>
      </c>
      <c r="F612" s="162" t="s">
        <v>4368</v>
      </c>
      <c r="H612" s="163">
        <v>12</v>
      </c>
      <c r="I612" s="164"/>
      <c r="L612" s="160"/>
      <c r="M612" s="165"/>
      <c r="T612" s="166"/>
      <c r="AT612" s="161" t="s">
        <v>205</v>
      </c>
      <c r="AU612" s="161" t="s">
        <v>85</v>
      </c>
      <c r="AV612" s="13" t="s">
        <v>85</v>
      </c>
      <c r="AW612" s="13" t="s">
        <v>34</v>
      </c>
      <c r="AX612" s="13" t="s">
        <v>76</v>
      </c>
      <c r="AY612" s="161" t="s">
        <v>191</v>
      </c>
    </row>
    <row r="613" spans="2:65" s="1" customFormat="1" ht="16.5" customHeight="1">
      <c r="B613" s="32"/>
      <c r="C613" s="136" t="s">
        <v>1614</v>
      </c>
      <c r="D613" s="136" t="s">
        <v>195</v>
      </c>
      <c r="E613" s="137" t="s">
        <v>4369</v>
      </c>
      <c r="F613" s="138" t="s">
        <v>4370</v>
      </c>
      <c r="G613" s="139" t="s">
        <v>3064</v>
      </c>
      <c r="H613" s="140">
        <v>32</v>
      </c>
      <c r="I613" s="141"/>
      <c r="J613" s="142">
        <f>ROUND(I613*H613,2)</f>
        <v>0</v>
      </c>
      <c r="K613" s="138" t="s">
        <v>199</v>
      </c>
      <c r="L613" s="32"/>
      <c r="M613" s="143" t="s">
        <v>1</v>
      </c>
      <c r="N613" s="144" t="s">
        <v>41</v>
      </c>
      <c r="P613" s="145">
        <f>O613*H613</f>
        <v>0</v>
      </c>
      <c r="Q613" s="145">
        <v>0</v>
      </c>
      <c r="R613" s="145">
        <f>Q613*H613</f>
        <v>0</v>
      </c>
      <c r="S613" s="145">
        <v>0</v>
      </c>
      <c r="T613" s="146">
        <f>S613*H613</f>
        <v>0</v>
      </c>
      <c r="AR613" s="147" t="s">
        <v>3597</v>
      </c>
      <c r="AT613" s="147" t="s">
        <v>195</v>
      </c>
      <c r="AU613" s="147" t="s">
        <v>85</v>
      </c>
      <c r="AY613" s="17" t="s">
        <v>191</v>
      </c>
      <c r="BE613" s="148">
        <f>IF(N613="základní",J613,0)</f>
        <v>0</v>
      </c>
      <c r="BF613" s="148">
        <f>IF(N613="snížená",J613,0)</f>
        <v>0</v>
      </c>
      <c r="BG613" s="148">
        <f>IF(N613="zákl. přenesená",J613,0)</f>
        <v>0</v>
      </c>
      <c r="BH613" s="148">
        <f>IF(N613="sníž. přenesená",J613,0)</f>
        <v>0</v>
      </c>
      <c r="BI613" s="148">
        <f>IF(N613="nulová",J613,0)</f>
        <v>0</v>
      </c>
      <c r="BJ613" s="17" t="s">
        <v>83</v>
      </c>
      <c r="BK613" s="148">
        <f>ROUND(I613*H613,2)</f>
        <v>0</v>
      </c>
      <c r="BL613" s="17" t="s">
        <v>3597</v>
      </c>
      <c r="BM613" s="147" t="s">
        <v>4371</v>
      </c>
    </row>
    <row r="614" spans="2:65" s="1" customFormat="1">
      <c r="B614" s="32"/>
      <c r="D614" s="149" t="s">
        <v>203</v>
      </c>
      <c r="F614" s="150" t="s">
        <v>4372</v>
      </c>
      <c r="I614" s="151"/>
      <c r="L614" s="32"/>
      <c r="M614" s="152"/>
      <c r="T614" s="56"/>
      <c r="AT614" s="17" t="s">
        <v>203</v>
      </c>
      <c r="AU614" s="17" t="s">
        <v>85</v>
      </c>
    </row>
    <row r="615" spans="2:65" s="13" customFormat="1">
      <c r="B615" s="160"/>
      <c r="D615" s="154" t="s">
        <v>205</v>
      </c>
      <c r="E615" s="161" t="s">
        <v>1</v>
      </c>
      <c r="F615" s="162" t="s">
        <v>414</v>
      </c>
      <c r="H615" s="163">
        <v>32</v>
      </c>
      <c r="I615" s="164"/>
      <c r="L615" s="160"/>
      <c r="M615" s="165"/>
      <c r="T615" s="166"/>
      <c r="AT615" s="161" t="s">
        <v>205</v>
      </c>
      <c r="AU615" s="161" t="s">
        <v>85</v>
      </c>
      <c r="AV615" s="13" t="s">
        <v>85</v>
      </c>
      <c r="AW615" s="13" t="s">
        <v>34</v>
      </c>
      <c r="AX615" s="13" t="s">
        <v>76</v>
      </c>
      <c r="AY615" s="161" t="s">
        <v>191</v>
      </c>
    </row>
    <row r="616" spans="2:65" s="1" customFormat="1" ht="48" customHeight="1">
      <c r="B616" s="32"/>
      <c r="C616" s="136" t="s">
        <v>1618</v>
      </c>
      <c r="D616" s="136" t="s">
        <v>195</v>
      </c>
      <c r="E616" s="137" t="s">
        <v>4373</v>
      </c>
      <c r="F616" s="138" t="s">
        <v>4374</v>
      </c>
      <c r="G616" s="139" t="s">
        <v>378</v>
      </c>
      <c r="H616" s="140">
        <v>1</v>
      </c>
      <c r="I616" s="141"/>
      <c r="J616" s="142">
        <f>ROUND(I616*H616,2)</f>
        <v>0</v>
      </c>
      <c r="K616" s="138" t="s">
        <v>1</v>
      </c>
      <c r="L616" s="32"/>
      <c r="M616" s="143" t="s">
        <v>1</v>
      </c>
      <c r="N616" s="144" t="s">
        <v>41</v>
      </c>
      <c r="P616" s="145">
        <f>O616*H616</f>
        <v>0</v>
      </c>
      <c r="Q616" s="145">
        <v>0</v>
      </c>
      <c r="R616" s="145">
        <f>Q616*H616</f>
        <v>0</v>
      </c>
      <c r="S616" s="145">
        <v>0</v>
      </c>
      <c r="T616" s="146">
        <f>S616*H616</f>
        <v>0</v>
      </c>
      <c r="AR616" s="147" t="s">
        <v>224</v>
      </c>
      <c r="AT616" s="147" t="s">
        <v>195</v>
      </c>
      <c r="AU616" s="147" t="s">
        <v>85</v>
      </c>
      <c r="AY616" s="17" t="s">
        <v>191</v>
      </c>
      <c r="BE616" s="148">
        <f>IF(N616="základní",J616,0)</f>
        <v>0</v>
      </c>
      <c r="BF616" s="148">
        <f>IF(N616="snížená",J616,0)</f>
        <v>0</v>
      </c>
      <c r="BG616" s="148">
        <f>IF(N616="zákl. přenesená",J616,0)</f>
        <v>0</v>
      </c>
      <c r="BH616" s="148">
        <f>IF(N616="sníž. přenesená",J616,0)</f>
        <v>0</v>
      </c>
      <c r="BI616" s="148">
        <f>IF(N616="nulová",J616,0)</f>
        <v>0</v>
      </c>
      <c r="BJ616" s="17" t="s">
        <v>83</v>
      </c>
      <c r="BK616" s="148">
        <f>ROUND(I616*H616,2)</f>
        <v>0</v>
      </c>
      <c r="BL616" s="17" t="s">
        <v>224</v>
      </c>
      <c r="BM616" s="147" t="s">
        <v>4375</v>
      </c>
    </row>
    <row r="617" spans="2:65" s="13" customFormat="1">
      <c r="B617" s="160"/>
      <c r="D617" s="154" t="s">
        <v>205</v>
      </c>
      <c r="E617" s="161" t="s">
        <v>1</v>
      </c>
      <c r="F617" s="162" t="s">
        <v>83</v>
      </c>
      <c r="H617" s="163">
        <v>1</v>
      </c>
      <c r="I617" s="164"/>
      <c r="L617" s="160"/>
      <c r="M617" s="165"/>
      <c r="T617" s="166"/>
      <c r="AT617" s="161" t="s">
        <v>205</v>
      </c>
      <c r="AU617" s="161" t="s">
        <v>85</v>
      </c>
      <c r="AV617" s="13" t="s">
        <v>85</v>
      </c>
      <c r="AW617" s="13" t="s">
        <v>34</v>
      </c>
      <c r="AX617" s="13" t="s">
        <v>76</v>
      </c>
      <c r="AY617" s="161" t="s">
        <v>191</v>
      </c>
    </row>
    <row r="618" spans="2:65" s="11" customFormat="1" ht="22.9" customHeight="1">
      <c r="B618" s="124"/>
      <c r="D618" s="125" t="s">
        <v>75</v>
      </c>
      <c r="E618" s="134" t="s">
        <v>4376</v>
      </c>
      <c r="F618" s="134" t="s">
        <v>4377</v>
      </c>
      <c r="I618" s="127"/>
      <c r="J618" s="135">
        <f>BK618</f>
        <v>0</v>
      </c>
      <c r="L618" s="124"/>
      <c r="M618" s="129"/>
      <c r="P618" s="130">
        <f>SUM(P619:P626)</f>
        <v>0</v>
      </c>
      <c r="R618" s="130">
        <f>SUM(R619:R626)</f>
        <v>0</v>
      </c>
      <c r="T618" s="131">
        <f>SUM(T619:T626)</f>
        <v>0</v>
      </c>
      <c r="AR618" s="125" t="s">
        <v>230</v>
      </c>
      <c r="AT618" s="132" t="s">
        <v>75</v>
      </c>
      <c r="AU618" s="132" t="s">
        <v>83</v>
      </c>
      <c r="AY618" s="125" t="s">
        <v>191</v>
      </c>
      <c r="BK618" s="133">
        <f>SUM(BK619:BK626)</f>
        <v>0</v>
      </c>
    </row>
    <row r="619" spans="2:65" s="1" customFormat="1" ht="16.5" customHeight="1">
      <c r="B619" s="32"/>
      <c r="C619" s="136" t="s">
        <v>1622</v>
      </c>
      <c r="D619" s="136" t="s">
        <v>195</v>
      </c>
      <c r="E619" s="137" t="s">
        <v>4378</v>
      </c>
      <c r="F619" s="138" t="s">
        <v>4379</v>
      </c>
      <c r="G619" s="139" t="s">
        <v>4380</v>
      </c>
      <c r="H619" s="140">
        <v>1</v>
      </c>
      <c r="I619" s="141"/>
      <c r="J619" s="142">
        <f>ROUND(I619*H619,2)</f>
        <v>0</v>
      </c>
      <c r="K619" s="138" t="s">
        <v>199</v>
      </c>
      <c r="L619" s="32"/>
      <c r="M619" s="143" t="s">
        <v>1</v>
      </c>
      <c r="N619" s="144" t="s">
        <v>41</v>
      </c>
      <c r="P619" s="145">
        <f>O619*H619</f>
        <v>0</v>
      </c>
      <c r="Q619" s="145">
        <v>0</v>
      </c>
      <c r="R619" s="145">
        <f>Q619*H619</f>
        <v>0</v>
      </c>
      <c r="S619" s="145">
        <v>0</v>
      </c>
      <c r="T619" s="146">
        <f>S619*H619</f>
        <v>0</v>
      </c>
      <c r="AR619" s="147" t="s">
        <v>4381</v>
      </c>
      <c r="AT619" s="147" t="s">
        <v>195</v>
      </c>
      <c r="AU619" s="147" t="s">
        <v>85</v>
      </c>
      <c r="AY619" s="17" t="s">
        <v>191</v>
      </c>
      <c r="BE619" s="148">
        <f>IF(N619="základní",J619,0)</f>
        <v>0</v>
      </c>
      <c r="BF619" s="148">
        <f>IF(N619="snížená",J619,0)</f>
        <v>0</v>
      </c>
      <c r="BG619" s="148">
        <f>IF(N619="zákl. přenesená",J619,0)</f>
        <v>0</v>
      </c>
      <c r="BH619" s="148">
        <f>IF(N619="sníž. přenesená",J619,0)</f>
        <v>0</v>
      </c>
      <c r="BI619" s="148">
        <f>IF(N619="nulová",J619,0)</f>
        <v>0</v>
      </c>
      <c r="BJ619" s="17" t="s">
        <v>83</v>
      </c>
      <c r="BK619" s="148">
        <f>ROUND(I619*H619,2)</f>
        <v>0</v>
      </c>
      <c r="BL619" s="17" t="s">
        <v>4381</v>
      </c>
      <c r="BM619" s="147" t="s">
        <v>4382</v>
      </c>
    </row>
    <row r="620" spans="2:65" s="1" customFormat="1">
      <c r="B620" s="32"/>
      <c r="D620" s="149" t="s">
        <v>203</v>
      </c>
      <c r="F620" s="150" t="s">
        <v>4383</v>
      </c>
      <c r="I620" s="151"/>
      <c r="L620" s="32"/>
      <c r="M620" s="152"/>
      <c r="T620" s="56"/>
      <c r="AT620" s="17" t="s">
        <v>203</v>
      </c>
      <c r="AU620" s="17" t="s">
        <v>85</v>
      </c>
    </row>
    <row r="621" spans="2:65" s="1" customFormat="1" ht="16.5" customHeight="1">
      <c r="B621" s="32"/>
      <c r="C621" s="136" t="s">
        <v>1626</v>
      </c>
      <c r="D621" s="136" t="s">
        <v>195</v>
      </c>
      <c r="E621" s="137" t="s">
        <v>4384</v>
      </c>
      <c r="F621" s="138" t="s">
        <v>4385</v>
      </c>
      <c r="G621" s="139" t="s">
        <v>4380</v>
      </c>
      <c r="H621" s="140">
        <v>1</v>
      </c>
      <c r="I621" s="141"/>
      <c r="J621" s="142">
        <f>ROUND(I621*H621,2)</f>
        <v>0</v>
      </c>
      <c r="K621" s="138" t="s">
        <v>199</v>
      </c>
      <c r="L621" s="32"/>
      <c r="M621" s="143" t="s">
        <v>1</v>
      </c>
      <c r="N621" s="144" t="s">
        <v>41</v>
      </c>
      <c r="P621" s="145">
        <f>O621*H621</f>
        <v>0</v>
      </c>
      <c r="Q621" s="145">
        <v>0</v>
      </c>
      <c r="R621" s="145">
        <f>Q621*H621</f>
        <v>0</v>
      </c>
      <c r="S621" s="145">
        <v>0</v>
      </c>
      <c r="T621" s="146">
        <f>S621*H621</f>
        <v>0</v>
      </c>
      <c r="AR621" s="147" t="s">
        <v>4381</v>
      </c>
      <c r="AT621" s="147" t="s">
        <v>195</v>
      </c>
      <c r="AU621" s="147" t="s">
        <v>85</v>
      </c>
      <c r="AY621" s="17" t="s">
        <v>191</v>
      </c>
      <c r="BE621" s="148">
        <f>IF(N621="základní",J621,0)</f>
        <v>0</v>
      </c>
      <c r="BF621" s="148">
        <f>IF(N621="snížená",J621,0)</f>
        <v>0</v>
      </c>
      <c r="BG621" s="148">
        <f>IF(N621="zákl. přenesená",J621,0)</f>
        <v>0</v>
      </c>
      <c r="BH621" s="148">
        <f>IF(N621="sníž. přenesená",J621,0)</f>
        <v>0</v>
      </c>
      <c r="BI621" s="148">
        <f>IF(N621="nulová",J621,0)</f>
        <v>0</v>
      </c>
      <c r="BJ621" s="17" t="s">
        <v>83</v>
      </c>
      <c r="BK621" s="148">
        <f>ROUND(I621*H621,2)</f>
        <v>0</v>
      </c>
      <c r="BL621" s="17" t="s">
        <v>4381</v>
      </c>
      <c r="BM621" s="147" t="s">
        <v>4386</v>
      </c>
    </row>
    <row r="622" spans="2:65" s="1" customFormat="1">
      <c r="B622" s="32"/>
      <c r="D622" s="149" t="s">
        <v>203</v>
      </c>
      <c r="F622" s="150" t="s">
        <v>4387</v>
      </c>
      <c r="I622" s="151"/>
      <c r="L622" s="32"/>
      <c r="M622" s="152"/>
      <c r="T622" s="56"/>
      <c r="AT622" s="17" t="s">
        <v>203</v>
      </c>
      <c r="AU622" s="17" t="s">
        <v>85</v>
      </c>
    </row>
    <row r="623" spans="2:65" s="1" customFormat="1" ht="16.5" customHeight="1">
      <c r="B623" s="32"/>
      <c r="C623" s="136" t="s">
        <v>1630</v>
      </c>
      <c r="D623" s="136" t="s">
        <v>195</v>
      </c>
      <c r="E623" s="137" t="s">
        <v>4388</v>
      </c>
      <c r="F623" s="138" t="s">
        <v>4389</v>
      </c>
      <c r="G623" s="139" t="s">
        <v>4380</v>
      </c>
      <c r="H623" s="140">
        <v>1</v>
      </c>
      <c r="I623" s="141"/>
      <c r="J623" s="142">
        <f>ROUND(I623*H623,2)</f>
        <v>0</v>
      </c>
      <c r="K623" s="138" t="s">
        <v>199</v>
      </c>
      <c r="L623" s="32"/>
      <c r="M623" s="143" t="s">
        <v>1</v>
      </c>
      <c r="N623" s="144" t="s">
        <v>41</v>
      </c>
      <c r="P623" s="145">
        <f>O623*H623</f>
        <v>0</v>
      </c>
      <c r="Q623" s="145">
        <v>0</v>
      </c>
      <c r="R623" s="145">
        <f>Q623*H623</f>
        <v>0</v>
      </c>
      <c r="S623" s="145">
        <v>0</v>
      </c>
      <c r="T623" s="146">
        <f>S623*H623</f>
        <v>0</v>
      </c>
      <c r="AR623" s="147" t="s">
        <v>4381</v>
      </c>
      <c r="AT623" s="147" t="s">
        <v>195</v>
      </c>
      <c r="AU623" s="147" t="s">
        <v>85</v>
      </c>
      <c r="AY623" s="17" t="s">
        <v>191</v>
      </c>
      <c r="BE623" s="148">
        <f>IF(N623="základní",J623,0)</f>
        <v>0</v>
      </c>
      <c r="BF623" s="148">
        <f>IF(N623="snížená",J623,0)</f>
        <v>0</v>
      </c>
      <c r="BG623" s="148">
        <f>IF(N623="zákl. přenesená",J623,0)</f>
        <v>0</v>
      </c>
      <c r="BH623" s="148">
        <f>IF(N623="sníž. přenesená",J623,0)</f>
        <v>0</v>
      </c>
      <c r="BI623" s="148">
        <f>IF(N623="nulová",J623,0)</f>
        <v>0</v>
      </c>
      <c r="BJ623" s="17" t="s">
        <v>83</v>
      </c>
      <c r="BK623" s="148">
        <f>ROUND(I623*H623,2)</f>
        <v>0</v>
      </c>
      <c r="BL623" s="17" t="s">
        <v>4381</v>
      </c>
      <c r="BM623" s="147" t="s">
        <v>4390</v>
      </c>
    </row>
    <row r="624" spans="2:65" s="1" customFormat="1">
      <c r="B624" s="32"/>
      <c r="D624" s="149" t="s">
        <v>203</v>
      </c>
      <c r="F624" s="150" t="s">
        <v>4391</v>
      </c>
      <c r="I624" s="151"/>
      <c r="L624" s="32"/>
      <c r="M624" s="152"/>
      <c r="T624" s="56"/>
      <c r="AT624" s="17" t="s">
        <v>203</v>
      </c>
      <c r="AU624" s="17" t="s">
        <v>85</v>
      </c>
    </row>
    <row r="625" spans="2:65" s="1" customFormat="1" ht="16.5" customHeight="1">
      <c r="B625" s="32"/>
      <c r="C625" s="136" t="s">
        <v>1634</v>
      </c>
      <c r="D625" s="136" t="s">
        <v>195</v>
      </c>
      <c r="E625" s="137" t="s">
        <v>4392</v>
      </c>
      <c r="F625" s="138" t="s">
        <v>4393</v>
      </c>
      <c r="G625" s="139" t="s">
        <v>4380</v>
      </c>
      <c r="H625" s="140">
        <v>1</v>
      </c>
      <c r="I625" s="141"/>
      <c r="J625" s="142">
        <f>ROUND(I625*H625,2)</f>
        <v>0</v>
      </c>
      <c r="K625" s="138" t="s">
        <v>199</v>
      </c>
      <c r="L625" s="32"/>
      <c r="M625" s="143" t="s">
        <v>1</v>
      </c>
      <c r="N625" s="144" t="s">
        <v>41</v>
      </c>
      <c r="P625" s="145">
        <f>O625*H625</f>
        <v>0</v>
      </c>
      <c r="Q625" s="145">
        <v>0</v>
      </c>
      <c r="R625" s="145">
        <f>Q625*H625</f>
        <v>0</v>
      </c>
      <c r="S625" s="145">
        <v>0</v>
      </c>
      <c r="T625" s="146">
        <f>S625*H625</f>
        <v>0</v>
      </c>
      <c r="AR625" s="147" t="s">
        <v>4381</v>
      </c>
      <c r="AT625" s="147" t="s">
        <v>195</v>
      </c>
      <c r="AU625" s="147" t="s">
        <v>85</v>
      </c>
      <c r="AY625" s="17" t="s">
        <v>191</v>
      </c>
      <c r="BE625" s="148">
        <f>IF(N625="základní",J625,0)</f>
        <v>0</v>
      </c>
      <c r="BF625" s="148">
        <f>IF(N625="snížená",J625,0)</f>
        <v>0</v>
      </c>
      <c r="BG625" s="148">
        <f>IF(N625="zákl. přenesená",J625,0)</f>
        <v>0</v>
      </c>
      <c r="BH625" s="148">
        <f>IF(N625="sníž. přenesená",J625,0)</f>
        <v>0</v>
      </c>
      <c r="BI625" s="148">
        <f>IF(N625="nulová",J625,0)</f>
        <v>0</v>
      </c>
      <c r="BJ625" s="17" t="s">
        <v>83</v>
      </c>
      <c r="BK625" s="148">
        <f>ROUND(I625*H625,2)</f>
        <v>0</v>
      </c>
      <c r="BL625" s="17" t="s">
        <v>4381</v>
      </c>
      <c r="BM625" s="147" t="s">
        <v>4394</v>
      </c>
    </row>
    <row r="626" spans="2:65" s="1" customFormat="1">
      <c r="B626" s="32"/>
      <c r="D626" s="149" t="s">
        <v>203</v>
      </c>
      <c r="F626" s="150" t="s">
        <v>4395</v>
      </c>
      <c r="I626" s="151"/>
      <c r="L626" s="32"/>
      <c r="M626" s="203"/>
      <c r="N626" s="194"/>
      <c r="O626" s="194"/>
      <c r="P626" s="194"/>
      <c r="Q626" s="194"/>
      <c r="R626" s="194"/>
      <c r="S626" s="194"/>
      <c r="T626" s="204"/>
      <c r="AT626" s="17" t="s">
        <v>203</v>
      </c>
      <c r="AU626" s="17" t="s">
        <v>85</v>
      </c>
    </row>
    <row r="627" spans="2:65" s="1" customFormat="1" ht="6.95" customHeight="1">
      <c r="B627" s="44"/>
      <c r="C627" s="45"/>
      <c r="D627" s="45"/>
      <c r="E627" s="45"/>
      <c r="F627" s="45"/>
      <c r="G627" s="45"/>
      <c r="H627" s="45"/>
      <c r="I627" s="45"/>
      <c r="J627" s="45"/>
      <c r="K627" s="45"/>
      <c r="L627" s="32"/>
    </row>
  </sheetData>
  <sheetProtection algorithmName="SHA-512" hashValue="GKq5ZS0ZAjmmY6jjjKA4ul5WIU/0va5PVRpQ6j4v6chAPJ1j5tiEhCDrGMF4jZHa1oWOK8ehZKpLrBdlR54/Ig==" saltValue="ejTmnGG70oYrU7lPEcub4DcxYro0O75c8mX2465URibVK+P8fQq+aEzfRzF/3ZJ/by7yZXY/I+Ky4uGq84WPbg==" spinCount="100000" sheet="1" objects="1" scenarios="1" formatColumns="0" formatRows="0" autoFilter="0"/>
  <autoFilter ref="C132:K626" xr:uid="{00000000-0009-0000-0000-000006000000}"/>
  <mergeCells count="12">
    <mergeCell ref="E125:H125"/>
    <mergeCell ref="L2:V2"/>
    <mergeCell ref="E85:H85"/>
    <mergeCell ref="E87:H87"/>
    <mergeCell ref="E89:H89"/>
    <mergeCell ref="E121:H121"/>
    <mergeCell ref="E123:H123"/>
    <mergeCell ref="E7:H7"/>
    <mergeCell ref="E9:H9"/>
    <mergeCell ref="E11:H11"/>
    <mergeCell ref="E20:H20"/>
    <mergeCell ref="E29:H29"/>
  </mergeCells>
  <hyperlinks>
    <hyperlink ref="F143" r:id="rId1" xr:uid="{00000000-0004-0000-0600-000000000000}"/>
    <hyperlink ref="F168" r:id="rId2" xr:uid="{00000000-0004-0000-0600-000001000000}"/>
    <hyperlink ref="F172" r:id="rId3" xr:uid="{00000000-0004-0000-0600-000002000000}"/>
    <hyperlink ref="F178" r:id="rId4" xr:uid="{00000000-0004-0000-0600-000003000000}"/>
    <hyperlink ref="F182" r:id="rId5" xr:uid="{00000000-0004-0000-0600-000004000000}"/>
    <hyperlink ref="F198" r:id="rId6" xr:uid="{00000000-0004-0000-0600-000005000000}"/>
    <hyperlink ref="F204" r:id="rId7" xr:uid="{00000000-0004-0000-0600-000006000000}"/>
    <hyperlink ref="F208" r:id="rId8" xr:uid="{00000000-0004-0000-0600-000007000000}"/>
    <hyperlink ref="F212" r:id="rId9" xr:uid="{00000000-0004-0000-0600-000008000000}"/>
    <hyperlink ref="F218" r:id="rId10" xr:uid="{00000000-0004-0000-0600-000009000000}"/>
    <hyperlink ref="F225" r:id="rId11" xr:uid="{00000000-0004-0000-0600-00000A000000}"/>
    <hyperlink ref="F233" r:id="rId12" xr:uid="{00000000-0004-0000-0600-00000B000000}"/>
    <hyperlink ref="F237" r:id="rId13" xr:uid="{00000000-0004-0000-0600-00000C000000}"/>
    <hyperlink ref="F241" r:id="rId14" xr:uid="{00000000-0004-0000-0600-00000D000000}"/>
    <hyperlink ref="F245" r:id="rId15" xr:uid="{00000000-0004-0000-0600-00000E000000}"/>
    <hyperlink ref="F251" r:id="rId16" xr:uid="{00000000-0004-0000-0600-00000F000000}"/>
    <hyperlink ref="F255" r:id="rId17" xr:uid="{00000000-0004-0000-0600-000010000000}"/>
    <hyperlink ref="F259" r:id="rId18" xr:uid="{00000000-0004-0000-0600-000011000000}"/>
    <hyperlink ref="F263" r:id="rId19" xr:uid="{00000000-0004-0000-0600-000012000000}"/>
    <hyperlink ref="F266" r:id="rId20" xr:uid="{00000000-0004-0000-0600-000013000000}"/>
    <hyperlink ref="F275" r:id="rId21" xr:uid="{00000000-0004-0000-0600-000014000000}"/>
    <hyperlink ref="F279" r:id="rId22" xr:uid="{00000000-0004-0000-0600-000015000000}"/>
    <hyperlink ref="F284" r:id="rId23" xr:uid="{00000000-0004-0000-0600-000016000000}"/>
    <hyperlink ref="F292" r:id="rId24" xr:uid="{00000000-0004-0000-0600-000017000000}"/>
    <hyperlink ref="F302" r:id="rId25" xr:uid="{00000000-0004-0000-0600-000018000000}"/>
    <hyperlink ref="F307" r:id="rId26" xr:uid="{00000000-0004-0000-0600-000019000000}"/>
    <hyperlink ref="F314" r:id="rId27" xr:uid="{00000000-0004-0000-0600-00001A000000}"/>
    <hyperlink ref="F319" r:id="rId28" xr:uid="{00000000-0004-0000-0600-00001B000000}"/>
    <hyperlink ref="F323" r:id="rId29" xr:uid="{00000000-0004-0000-0600-00001C000000}"/>
    <hyperlink ref="F327" r:id="rId30" xr:uid="{00000000-0004-0000-0600-00001D000000}"/>
    <hyperlink ref="F331" r:id="rId31" xr:uid="{00000000-0004-0000-0600-00001E000000}"/>
    <hyperlink ref="F334" r:id="rId32" xr:uid="{00000000-0004-0000-0600-00001F000000}"/>
    <hyperlink ref="F337" r:id="rId33" xr:uid="{00000000-0004-0000-0600-000020000000}"/>
    <hyperlink ref="F340" r:id="rId34" xr:uid="{00000000-0004-0000-0600-000021000000}"/>
    <hyperlink ref="F346" r:id="rId35" xr:uid="{00000000-0004-0000-0600-000022000000}"/>
    <hyperlink ref="F351" r:id="rId36" xr:uid="{00000000-0004-0000-0600-000023000000}"/>
    <hyperlink ref="F359" r:id="rId37" xr:uid="{00000000-0004-0000-0600-000024000000}"/>
    <hyperlink ref="F364" r:id="rId38" xr:uid="{00000000-0004-0000-0600-000025000000}"/>
    <hyperlink ref="F369" r:id="rId39" xr:uid="{00000000-0004-0000-0600-000026000000}"/>
    <hyperlink ref="F374" r:id="rId40" xr:uid="{00000000-0004-0000-0600-000027000000}"/>
    <hyperlink ref="F385" r:id="rId41" xr:uid="{00000000-0004-0000-0600-000028000000}"/>
    <hyperlink ref="F390" r:id="rId42" xr:uid="{00000000-0004-0000-0600-000029000000}"/>
    <hyperlink ref="F395" r:id="rId43" xr:uid="{00000000-0004-0000-0600-00002A000000}"/>
    <hyperlink ref="F400" r:id="rId44" xr:uid="{00000000-0004-0000-0600-00002B000000}"/>
    <hyperlink ref="F405" r:id="rId45" xr:uid="{00000000-0004-0000-0600-00002C000000}"/>
    <hyperlink ref="F409" r:id="rId46" xr:uid="{00000000-0004-0000-0600-00002D000000}"/>
    <hyperlink ref="F420" r:id="rId47" xr:uid="{00000000-0004-0000-0600-00002E000000}"/>
    <hyperlink ref="F425" r:id="rId48" xr:uid="{00000000-0004-0000-0600-00002F000000}"/>
    <hyperlink ref="F430" r:id="rId49" xr:uid="{00000000-0004-0000-0600-000030000000}"/>
    <hyperlink ref="F432" r:id="rId50" xr:uid="{00000000-0004-0000-0600-000031000000}"/>
    <hyperlink ref="F437" r:id="rId51" xr:uid="{00000000-0004-0000-0600-000032000000}"/>
    <hyperlink ref="F441" r:id="rId52" xr:uid="{00000000-0004-0000-0600-000033000000}"/>
    <hyperlink ref="F445" r:id="rId53" xr:uid="{00000000-0004-0000-0600-000034000000}"/>
    <hyperlink ref="F453" r:id="rId54" xr:uid="{00000000-0004-0000-0600-000035000000}"/>
    <hyperlink ref="F457" r:id="rId55" xr:uid="{00000000-0004-0000-0600-000036000000}"/>
    <hyperlink ref="F468" r:id="rId56" xr:uid="{00000000-0004-0000-0600-000037000000}"/>
    <hyperlink ref="F483" r:id="rId57" xr:uid="{00000000-0004-0000-0600-000038000000}"/>
    <hyperlink ref="F487" r:id="rId58" xr:uid="{00000000-0004-0000-0600-000039000000}"/>
    <hyperlink ref="F493" r:id="rId59" xr:uid="{00000000-0004-0000-0600-00003A000000}"/>
    <hyperlink ref="F500" r:id="rId60" xr:uid="{00000000-0004-0000-0600-00003B000000}"/>
    <hyperlink ref="F506" r:id="rId61" xr:uid="{00000000-0004-0000-0600-00003C000000}"/>
    <hyperlink ref="F512" r:id="rId62" xr:uid="{00000000-0004-0000-0600-00003D000000}"/>
    <hyperlink ref="F518" r:id="rId63" xr:uid="{00000000-0004-0000-0600-00003E000000}"/>
    <hyperlink ref="F524" r:id="rId64" xr:uid="{00000000-0004-0000-0600-00003F000000}"/>
    <hyperlink ref="F528" r:id="rId65" xr:uid="{00000000-0004-0000-0600-000040000000}"/>
    <hyperlink ref="F537" r:id="rId66" xr:uid="{00000000-0004-0000-0600-000041000000}"/>
    <hyperlink ref="F544" r:id="rId67" xr:uid="{00000000-0004-0000-0600-000042000000}"/>
    <hyperlink ref="F548" r:id="rId68" xr:uid="{00000000-0004-0000-0600-000043000000}"/>
    <hyperlink ref="F552" r:id="rId69" xr:uid="{00000000-0004-0000-0600-000044000000}"/>
    <hyperlink ref="F556" r:id="rId70" xr:uid="{00000000-0004-0000-0600-000045000000}"/>
    <hyperlink ref="F559" r:id="rId71" xr:uid="{00000000-0004-0000-0600-000046000000}"/>
    <hyperlink ref="F562" r:id="rId72" xr:uid="{00000000-0004-0000-0600-000047000000}"/>
    <hyperlink ref="F565" r:id="rId73" xr:uid="{00000000-0004-0000-0600-000048000000}"/>
    <hyperlink ref="F568" r:id="rId74" xr:uid="{00000000-0004-0000-0600-000049000000}"/>
    <hyperlink ref="F571" r:id="rId75" xr:uid="{00000000-0004-0000-0600-00004A000000}"/>
    <hyperlink ref="F583" r:id="rId76" xr:uid="{00000000-0004-0000-0600-00004B000000}"/>
    <hyperlink ref="F587" r:id="rId77" xr:uid="{00000000-0004-0000-0600-00004C000000}"/>
    <hyperlink ref="F591" r:id="rId78" xr:uid="{00000000-0004-0000-0600-00004D000000}"/>
    <hyperlink ref="F594" r:id="rId79" xr:uid="{00000000-0004-0000-0600-00004E000000}"/>
    <hyperlink ref="F598" r:id="rId80" xr:uid="{00000000-0004-0000-0600-00004F000000}"/>
    <hyperlink ref="F601" r:id="rId81" xr:uid="{00000000-0004-0000-0600-000050000000}"/>
    <hyperlink ref="F604" r:id="rId82" xr:uid="{00000000-0004-0000-0600-000051000000}"/>
    <hyperlink ref="F614" r:id="rId83" xr:uid="{00000000-0004-0000-0600-000052000000}"/>
    <hyperlink ref="F620" r:id="rId84" xr:uid="{00000000-0004-0000-0600-000053000000}"/>
    <hyperlink ref="F622" r:id="rId85" xr:uid="{00000000-0004-0000-0600-000054000000}"/>
    <hyperlink ref="F624" r:id="rId86" xr:uid="{00000000-0004-0000-0600-000055000000}"/>
    <hyperlink ref="F626" r:id="rId87" xr:uid="{00000000-0004-0000-0600-000056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88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355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108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4396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4397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ROUND(J147,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ROUND((SUM(BE147:BE354)),  2)</f>
        <v>0</v>
      </c>
      <c r="I35" s="96">
        <v>0.21</v>
      </c>
      <c r="J35" s="86">
        <f>ROUND(((SUM(BE147:BE354))*I35),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ROUND((SUM(BF147:BF354)),  2)</f>
        <v>0</v>
      </c>
      <c r="I36" s="96">
        <v>0.12</v>
      </c>
      <c r="J36" s="86">
        <f>ROUND(((SUM(BF147:BF354))*I36),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ROUND((SUM(BG147:BG354)),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ROUND((SUM(BH147:BH354)),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ROUND((SUM(BI147:BI354)),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D1.01.4h1 - UKS-datové rozvody, ACS, interkom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Havlín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J147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4398</v>
      </c>
      <c r="E99" s="110"/>
      <c r="F99" s="110"/>
      <c r="G99" s="110"/>
      <c r="H99" s="110"/>
      <c r="I99" s="110"/>
      <c r="J99" s="111">
        <f>J148</f>
        <v>0</v>
      </c>
      <c r="L99" s="108"/>
    </row>
    <row r="100" spans="2:47" s="9" customFormat="1" ht="19.899999999999999" customHeight="1">
      <c r="B100" s="112"/>
      <c r="D100" s="113" t="s">
        <v>4399</v>
      </c>
      <c r="E100" s="114"/>
      <c r="F100" s="114"/>
      <c r="G100" s="114"/>
      <c r="H100" s="114"/>
      <c r="I100" s="114"/>
      <c r="J100" s="115">
        <f>J149</f>
        <v>0</v>
      </c>
      <c r="L100" s="112"/>
    </row>
    <row r="101" spans="2:47" s="9" customFormat="1" ht="14.85" customHeight="1">
      <c r="B101" s="112"/>
      <c r="D101" s="113" t="s">
        <v>4400</v>
      </c>
      <c r="E101" s="114"/>
      <c r="F101" s="114"/>
      <c r="G101" s="114"/>
      <c r="H101" s="114"/>
      <c r="I101" s="114"/>
      <c r="J101" s="115">
        <f>J150</f>
        <v>0</v>
      </c>
      <c r="L101" s="112"/>
    </row>
    <row r="102" spans="2:47" s="9" customFormat="1" ht="14.85" customHeight="1">
      <c r="B102" s="112"/>
      <c r="D102" s="113" t="s">
        <v>4401</v>
      </c>
      <c r="E102" s="114"/>
      <c r="F102" s="114"/>
      <c r="G102" s="114"/>
      <c r="H102" s="114"/>
      <c r="I102" s="114"/>
      <c r="J102" s="115">
        <f>J168</f>
        <v>0</v>
      </c>
      <c r="L102" s="112"/>
    </row>
    <row r="103" spans="2:47" s="9" customFormat="1" ht="19.899999999999999" customHeight="1">
      <c r="B103" s="112"/>
      <c r="D103" s="113" t="s">
        <v>4402</v>
      </c>
      <c r="E103" s="114"/>
      <c r="F103" s="114"/>
      <c r="G103" s="114"/>
      <c r="H103" s="114"/>
      <c r="I103" s="114"/>
      <c r="J103" s="115">
        <f>J179</f>
        <v>0</v>
      </c>
      <c r="L103" s="112"/>
    </row>
    <row r="104" spans="2:47" s="9" customFormat="1" ht="19.899999999999999" customHeight="1">
      <c r="B104" s="112"/>
      <c r="D104" s="113" t="s">
        <v>4403</v>
      </c>
      <c r="E104" s="114"/>
      <c r="F104" s="114"/>
      <c r="G104" s="114"/>
      <c r="H104" s="114"/>
      <c r="I104" s="114"/>
      <c r="J104" s="115">
        <f>J204</f>
        <v>0</v>
      </c>
      <c r="L104" s="112"/>
    </row>
    <row r="105" spans="2:47" s="8" customFormat="1" ht="24.95" customHeight="1">
      <c r="B105" s="108"/>
      <c r="D105" s="109" t="s">
        <v>4404</v>
      </c>
      <c r="E105" s="110"/>
      <c r="F105" s="110"/>
      <c r="G105" s="110"/>
      <c r="H105" s="110"/>
      <c r="I105" s="110"/>
      <c r="J105" s="111">
        <f>J211</f>
        <v>0</v>
      </c>
      <c r="L105" s="108"/>
    </row>
    <row r="106" spans="2:47" s="9" customFormat="1" ht="19.899999999999999" customHeight="1">
      <c r="B106" s="112"/>
      <c r="D106" s="113" t="s">
        <v>4405</v>
      </c>
      <c r="E106" s="114"/>
      <c r="F106" s="114"/>
      <c r="G106" s="114"/>
      <c r="H106" s="114"/>
      <c r="I106" s="114"/>
      <c r="J106" s="115">
        <f>J212</f>
        <v>0</v>
      </c>
      <c r="L106" s="112"/>
    </row>
    <row r="107" spans="2:47" s="9" customFormat="1" ht="19.899999999999999" customHeight="1">
      <c r="B107" s="112"/>
      <c r="D107" s="113" t="s">
        <v>4406</v>
      </c>
      <c r="E107" s="114"/>
      <c r="F107" s="114"/>
      <c r="G107" s="114"/>
      <c r="H107" s="114"/>
      <c r="I107" s="114"/>
      <c r="J107" s="115">
        <f>J219</f>
        <v>0</v>
      </c>
      <c r="L107" s="112"/>
    </row>
    <row r="108" spans="2:47" s="9" customFormat="1" ht="19.899999999999999" customHeight="1">
      <c r="B108" s="112"/>
      <c r="D108" s="113" t="s">
        <v>4407</v>
      </c>
      <c r="E108" s="114"/>
      <c r="F108" s="114"/>
      <c r="G108" s="114"/>
      <c r="H108" s="114"/>
      <c r="I108" s="114"/>
      <c r="J108" s="115">
        <f>J229</f>
        <v>0</v>
      </c>
      <c r="L108" s="112"/>
    </row>
    <row r="109" spans="2:47" s="9" customFormat="1" ht="19.899999999999999" customHeight="1">
      <c r="B109" s="112"/>
      <c r="D109" s="113" t="s">
        <v>4408</v>
      </c>
      <c r="E109" s="114"/>
      <c r="F109" s="114"/>
      <c r="G109" s="114"/>
      <c r="H109" s="114"/>
      <c r="I109" s="114"/>
      <c r="J109" s="115">
        <f>J233</f>
        <v>0</v>
      </c>
      <c r="L109" s="112"/>
    </row>
    <row r="110" spans="2:47" s="9" customFormat="1" ht="19.899999999999999" customHeight="1">
      <c r="B110" s="112"/>
      <c r="D110" s="113" t="s">
        <v>4409</v>
      </c>
      <c r="E110" s="114"/>
      <c r="F110" s="114"/>
      <c r="G110" s="114"/>
      <c r="H110" s="114"/>
      <c r="I110" s="114"/>
      <c r="J110" s="115">
        <f>J240</f>
        <v>0</v>
      </c>
      <c r="L110" s="112"/>
    </row>
    <row r="111" spans="2:47" s="9" customFormat="1" ht="19.899999999999999" customHeight="1">
      <c r="B111" s="112"/>
      <c r="D111" s="113" t="s">
        <v>4410</v>
      </c>
      <c r="E111" s="114"/>
      <c r="F111" s="114"/>
      <c r="G111" s="114"/>
      <c r="H111" s="114"/>
      <c r="I111" s="114"/>
      <c r="J111" s="115">
        <f>J245</f>
        <v>0</v>
      </c>
      <c r="L111" s="112"/>
    </row>
    <row r="112" spans="2:47" s="9" customFormat="1" ht="19.899999999999999" customHeight="1">
      <c r="B112" s="112"/>
      <c r="D112" s="113" t="s">
        <v>4411</v>
      </c>
      <c r="E112" s="114"/>
      <c r="F112" s="114"/>
      <c r="G112" s="114"/>
      <c r="H112" s="114"/>
      <c r="I112" s="114"/>
      <c r="J112" s="115">
        <f>J258</f>
        <v>0</v>
      </c>
      <c r="L112" s="112"/>
    </row>
    <row r="113" spans="2:12" s="8" customFormat="1" ht="24.95" customHeight="1">
      <c r="B113" s="108"/>
      <c r="D113" s="109" t="s">
        <v>4412</v>
      </c>
      <c r="E113" s="110"/>
      <c r="F113" s="110"/>
      <c r="G113" s="110"/>
      <c r="H113" s="110"/>
      <c r="I113" s="110"/>
      <c r="J113" s="111">
        <f>J268</f>
        <v>0</v>
      </c>
      <c r="L113" s="108"/>
    </row>
    <row r="114" spans="2:12" s="9" customFormat="1" ht="19.899999999999999" customHeight="1">
      <c r="B114" s="112"/>
      <c r="D114" s="113" t="s">
        <v>4413</v>
      </c>
      <c r="E114" s="114"/>
      <c r="F114" s="114"/>
      <c r="G114" s="114"/>
      <c r="H114" s="114"/>
      <c r="I114" s="114"/>
      <c r="J114" s="115">
        <f>J269</f>
        <v>0</v>
      </c>
      <c r="L114" s="112"/>
    </row>
    <row r="115" spans="2:12" s="9" customFormat="1" ht="19.899999999999999" customHeight="1">
      <c r="B115" s="112"/>
      <c r="D115" s="113" t="s">
        <v>4414</v>
      </c>
      <c r="E115" s="114"/>
      <c r="F115" s="114"/>
      <c r="G115" s="114"/>
      <c r="H115" s="114"/>
      <c r="I115" s="114"/>
      <c r="J115" s="115">
        <f>J279</f>
        <v>0</v>
      </c>
      <c r="L115" s="112"/>
    </row>
    <row r="116" spans="2:12" s="9" customFormat="1" ht="19.899999999999999" customHeight="1">
      <c r="B116" s="112"/>
      <c r="D116" s="113" t="s">
        <v>4415</v>
      </c>
      <c r="E116" s="114"/>
      <c r="F116" s="114"/>
      <c r="G116" s="114"/>
      <c r="H116" s="114"/>
      <c r="I116" s="114"/>
      <c r="J116" s="115">
        <f>J288</f>
        <v>0</v>
      </c>
      <c r="L116" s="112"/>
    </row>
    <row r="117" spans="2:12" s="8" customFormat="1" ht="24.95" customHeight="1">
      <c r="B117" s="108"/>
      <c r="D117" s="109" t="s">
        <v>4416</v>
      </c>
      <c r="E117" s="110"/>
      <c r="F117" s="110"/>
      <c r="G117" s="110"/>
      <c r="H117" s="110"/>
      <c r="I117" s="110"/>
      <c r="J117" s="111">
        <f>J289</f>
        <v>0</v>
      </c>
      <c r="L117" s="108"/>
    </row>
    <row r="118" spans="2:12" s="9" customFormat="1" ht="19.899999999999999" customHeight="1">
      <c r="B118" s="112"/>
      <c r="D118" s="113" t="s">
        <v>4417</v>
      </c>
      <c r="E118" s="114"/>
      <c r="F118" s="114"/>
      <c r="G118" s="114"/>
      <c r="H118" s="114"/>
      <c r="I118" s="114"/>
      <c r="J118" s="115">
        <f>J309</f>
        <v>0</v>
      </c>
      <c r="L118" s="112"/>
    </row>
    <row r="119" spans="2:12" s="8" customFormat="1" ht="24.95" customHeight="1">
      <c r="B119" s="108"/>
      <c r="D119" s="109" t="s">
        <v>4418</v>
      </c>
      <c r="E119" s="110"/>
      <c r="F119" s="110"/>
      <c r="G119" s="110"/>
      <c r="H119" s="110"/>
      <c r="I119" s="110"/>
      <c r="J119" s="111">
        <f>J314</f>
        <v>0</v>
      </c>
      <c r="L119" s="108"/>
    </row>
    <row r="120" spans="2:12" s="8" customFormat="1" ht="24.95" customHeight="1">
      <c r="B120" s="108"/>
      <c r="D120" s="109" t="s">
        <v>4419</v>
      </c>
      <c r="E120" s="110"/>
      <c r="F120" s="110"/>
      <c r="G120" s="110"/>
      <c r="H120" s="110"/>
      <c r="I120" s="110"/>
      <c r="J120" s="111">
        <f>J323</f>
        <v>0</v>
      </c>
      <c r="L120" s="108"/>
    </row>
    <row r="121" spans="2:12" s="9" customFormat="1" ht="19.899999999999999" customHeight="1">
      <c r="B121" s="112"/>
      <c r="D121" s="113" t="s">
        <v>4420</v>
      </c>
      <c r="E121" s="114"/>
      <c r="F121" s="114"/>
      <c r="G121" s="114"/>
      <c r="H121" s="114"/>
      <c r="I121" s="114"/>
      <c r="J121" s="115">
        <f>J326</f>
        <v>0</v>
      </c>
      <c r="L121" s="112"/>
    </row>
    <row r="122" spans="2:12" s="9" customFormat="1" ht="19.899999999999999" customHeight="1">
      <c r="B122" s="112"/>
      <c r="D122" s="113" t="s">
        <v>4421</v>
      </c>
      <c r="E122" s="114"/>
      <c r="F122" s="114"/>
      <c r="G122" s="114"/>
      <c r="H122" s="114"/>
      <c r="I122" s="114"/>
      <c r="J122" s="115">
        <f>J331</f>
        <v>0</v>
      </c>
      <c r="L122" s="112"/>
    </row>
    <row r="123" spans="2:12" s="9" customFormat="1" ht="19.899999999999999" customHeight="1">
      <c r="B123" s="112"/>
      <c r="D123" s="113" t="s">
        <v>4422</v>
      </c>
      <c r="E123" s="114"/>
      <c r="F123" s="114"/>
      <c r="G123" s="114"/>
      <c r="H123" s="114"/>
      <c r="I123" s="114"/>
      <c r="J123" s="115">
        <f>J334</f>
        <v>0</v>
      </c>
      <c r="L123" s="112"/>
    </row>
    <row r="124" spans="2:12" s="9" customFormat="1" ht="19.899999999999999" customHeight="1">
      <c r="B124" s="112"/>
      <c r="D124" s="113" t="s">
        <v>4423</v>
      </c>
      <c r="E124" s="114"/>
      <c r="F124" s="114"/>
      <c r="G124" s="114"/>
      <c r="H124" s="114"/>
      <c r="I124" s="114"/>
      <c r="J124" s="115">
        <f>J343</f>
        <v>0</v>
      </c>
      <c r="L124" s="112"/>
    </row>
    <row r="125" spans="2:12" s="9" customFormat="1" ht="19.899999999999999" customHeight="1">
      <c r="B125" s="112"/>
      <c r="D125" s="113" t="s">
        <v>4424</v>
      </c>
      <c r="E125" s="114"/>
      <c r="F125" s="114"/>
      <c r="G125" s="114"/>
      <c r="H125" s="114"/>
      <c r="I125" s="114"/>
      <c r="J125" s="115">
        <f>J348</f>
        <v>0</v>
      </c>
      <c r="L125" s="112"/>
    </row>
    <row r="126" spans="2:12" s="1" customFormat="1" ht="21.75" customHeight="1">
      <c r="B126" s="32"/>
      <c r="L126" s="32"/>
    </row>
    <row r="127" spans="2:12" s="1" customFormat="1" ht="6.95" customHeight="1">
      <c r="B127" s="44"/>
      <c r="C127" s="45"/>
      <c r="D127" s="45"/>
      <c r="E127" s="45"/>
      <c r="F127" s="45"/>
      <c r="G127" s="45"/>
      <c r="H127" s="45"/>
      <c r="I127" s="45"/>
      <c r="J127" s="45"/>
      <c r="K127" s="45"/>
      <c r="L127" s="32"/>
    </row>
    <row r="131" spans="2:12" s="1" customFormat="1" ht="6.95" customHeight="1">
      <c r="B131" s="46"/>
      <c r="C131" s="47"/>
      <c r="D131" s="47"/>
      <c r="E131" s="47"/>
      <c r="F131" s="47"/>
      <c r="G131" s="47"/>
      <c r="H131" s="47"/>
      <c r="I131" s="47"/>
      <c r="J131" s="47"/>
      <c r="K131" s="47"/>
      <c r="L131" s="32"/>
    </row>
    <row r="132" spans="2:12" s="1" customFormat="1" ht="24.95" customHeight="1">
      <c r="B132" s="32"/>
      <c r="C132" s="21" t="s">
        <v>176</v>
      </c>
      <c r="L132" s="32"/>
    </row>
    <row r="133" spans="2:12" s="1" customFormat="1" ht="6.95" customHeight="1">
      <c r="B133" s="32"/>
      <c r="L133" s="32"/>
    </row>
    <row r="134" spans="2:12" s="1" customFormat="1" ht="12" customHeight="1">
      <c r="B134" s="32"/>
      <c r="C134" s="27" t="s">
        <v>16</v>
      </c>
      <c r="L134" s="32"/>
    </row>
    <row r="135" spans="2:12" s="1" customFormat="1" ht="16.5" customHeight="1">
      <c r="B135" s="32"/>
      <c r="E135" s="248" t="str">
        <f>E7</f>
        <v>Nemocnice Jihlava – pracoviště magnetické rezonance</v>
      </c>
      <c r="F135" s="249"/>
      <c r="G135" s="249"/>
      <c r="H135" s="249"/>
      <c r="L135" s="32"/>
    </row>
    <row r="136" spans="2:12" ht="12" customHeight="1">
      <c r="B136" s="20"/>
      <c r="C136" s="27" t="s">
        <v>125</v>
      </c>
      <c r="L136" s="20"/>
    </row>
    <row r="137" spans="2:12" s="1" customFormat="1" ht="16.5" customHeight="1">
      <c r="B137" s="32"/>
      <c r="E137" s="248" t="s">
        <v>126</v>
      </c>
      <c r="F137" s="247"/>
      <c r="G137" s="247"/>
      <c r="H137" s="247"/>
      <c r="L137" s="32"/>
    </row>
    <row r="138" spans="2:12" s="1" customFormat="1" ht="12" customHeight="1">
      <c r="B138" s="32"/>
      <c r="C138" s="27" t="s">
        <v>127</v>
      </c>
      <c r="L138" s="32"/>
    </row>
    <row r="139" spans="2:12" s="1" customFormat="1" ht="16.5" customHeight="1">
      <c r="B139" s="32"/>
      <c r="E139" s="242" t="str">
        <f>E11</f>
        <v>D1.01.4h1 - UKS-datové rozvody, ACS, interkom</v>
      </c>
      <c r="F139" s="247"/>
      <c r="G139" s="247"/>
      <c r="H139" s="247"/>
      <c r="L139" s="32"/>
    </row>
    <row r="140" spans="2:12" s="1" customFormat="1" ht="6.95" customHeight="1">
      <c r="B140" s="32"/>
      <c r="L140" s="32"/>
    </row>
    <row r="141" spans="2:12" s="1" customFormat="1" ht="12" customHeight="1">
      <c r="B141" s="32"/>
      <c r="C141" s="27" t="s">
        <v>20</v>
      </c>
      <c r="F141" s="25" t="str">
        <f>F14</f>
        <v>Jihlava</v>
      </c>
      <c r="I141" s="27" t="s">
        <v>22</v>
      </c>
      <c r="J141" s="52" t="str">
        <f>IF(J14="","",J14)</f>
        <v>23. 6. 2025</v>
      </c>
      <c r="L141" s="32"/>
    </row>
    <row r="142" spans="2:12" s="1" customFormat="1" ht="6.95" customHeight="1">
      <c r="B142" s="32"/>
      <c r="L142" s="32"/>
    </row>
    <row r="143" spans="2:12" s="1" customFormat="1" ht="27.95" customHeight="1">
      <c r="B143" s="32"/>
      <c r="C143" s="27" t="s">
        <v>24</v>
      </c>
      <c r="F143" s="25" t="str">
        <f>E17</f>
        <v>Nemocnice Jihlava</v>
      </c>
      <c r="I143" s="27" t="s">
        <v>30</v>
      </c>
      <c r="J143" s="30" t="str">
        <f>E23</f>
        <v>Penta Projekt s.r.o., Mrštíkova 12, Jihlava</v>
      </c>
      <c r="L143" s="32"/>
    </row>
    <row r="144" spans="2:12" s="1" customFormat="1" ht="15.2" customHeight="1">
      <c r="B144" s="32"/>
      <c r="C144" s="27" t="s">
        <v>28</v>
      </c>
      <c r="F144" s="25" t="str">
        <f>IF(E20="","",E20)</f>
        <v>Vyplň údaj</v>
      </c>
      <c r="I144" s="27" t="s">
        <v>32</v>
      </c>
      <c r="J144" s="30" t="str">
        <f>E26</f>
        <v>Ing. Havlín</v>
      </c>
      <c r="L144" s="32"/>
    </row>
    <row r="145" spans="2:65" s="1" customFormat="1" ht="10.35" customHeight="1">
      <c r="B145" s="32"/>
      <c r="L145" s="32"/>
    </row>
    <row r="146" spans="2:65" s="10" customFormat="1" ht="29.25" customHeight="1">
      <c r="B146" s="116"/>
      <c r="C146" s="117" t="s">
        <v>177</v>
      </c>
      <c r="D146" s="118" t="s">
        <v>61</v>
      </c>
      <c r="E146" s="118" t="s">
        <v>57</v>
      </c>
      <c r="F146" s="118" t="s">
        <v>58</v>
      </c>
      <c r="G146" s="118" t="s">
        <v>178</v>
      </c>
      <c r="H146" s="118" t="s">
        <v>179</v>
      </c>
      <c r="I146" s="118" t="s">
        <v>180</v>
      </c>
      <c r="J146" s="118" t="s">
        <v>131</v>
      </c>
      <c r="K146" s="119" t="s">
        <v>181</v>
      </c>
      <c r="L146" s="116"/>
      <c r="M146" s="59" t="s">
        <v>1</v>
      </c>
      <c r="N146" s="60" t="s">
        <v>40</v>
      </c>
      <c r="O146" s="60" t="s">
        <v>182</v>
      </c>
      <c r="P146" s="60" t="s">
        <v>183</v>
      </c>
      <c r="Q146" s="60" t="s">
        <v>184</v>
      </c>
      <c r="R146" s="60" t="s">
        <v>185</v>
      </c>
      <c r="S146" s="60" t="s">
        <v>186</v>
      </c>
      <c r="T146" s="61" t="s">
        <v>187</v>
      </c>
    </row>
    <row r="147" spans="2:65" s="1" customFormat="1" ht="22.9" customHeight="1">
      <c r="B147" s="32"/>
      <c r="C147" s="64" t="s">
        <v>188</v>
      </c>
      <c r="J147" s="120">
        <f>BK147</f>
        <v>0</v>
      </c>
      <c r="L147" s="32"/>
      <c r="M147" s="62"/>
      <c r="N147" s="53"/>
      <c r="O147" s="53"/>
      <c r="P147" s="121">
        <f>P148+P211+P268+P289+P314+P323</f>
        <v>0</v>
      </c>
      <c r="Q147" s="53"/>
      <c r="R147" s="121">
        <f>R148+R211+R268+R289+R314+R323</f>
        <v>0.1902963</v>
      </c>
      <c r="S147" s="53"/>
      <c r="T147" s="122">
        <f>T148+T211+T268+T289+T314+T323</f>
        <v>5.6000000000000006E-4</v>
      </c>
      <c r="AT147" s="17" t="s">
        <v>75</v>
      </c>
      <c r="AU147" s="17" t="s">
        <v>133</v>
      </c>
      <c r="BK147" s="123">
        <f>BK148+BK211+BK268+BK289+BK314+BK323</f>
        <v>0</v>
      </c>
    </row>
    <row r="148" spans="2:65" s="11" customFormat="1" ht="25.9" customHeight="1">
      <c r="B148" s="124"/>
      <c r="D148" s="125" t="s">
        <v>75</v>
      </c>
      <c r="E148" s="126" t="s">
        <v>4425</v>
      </c>
      <c r="F148" s="126" t="s">
        <v>4426</v>
      </c>
      <c r="I148" s="127"/>
      <c r="J148" s="128">
        <f>BK148</f>
        <v>0</v>
      </c>
      <c r="L148" s="124"/>
      <c r="M148" s="129"/>
      <c r="P148" s="130">
        <f>P149+P179+P204</f>
        <v>0</v>
      </c>
      <c r="R148" s="130">
        <f>R149+R179+R204</f>
        <v>0.153</v>
      </c>
      <c r="T148" s="131">
        <f>T149+T179+T204</f>
        <v>0</v>
      </c>
      <c r="AR148" s="125" t="s">
        <v>85</v>
      </c>
      <c r="AT148" s="132" t="s">
        <v>75</v>
      </c>
      <c r="AU148" s="132" t="s">
        <v>76</v>
      </c>
      <c r="AY148" s="125" t="s">
        <v>191</v>
      </c>
      <c r="BK148" s="133">
        <f>BK149+BK179+BK204</f>
        <v>0</v>
      </c>
    </row>
    <row r="149" spans="2:65" s="11" customFormat="1" ht="22.9" customHeight="1">
      <c r="B149" s="124"/>
      <c r="D149" s="125" t="s">
        <v>75</v>
      </c>
      <c r="E149" s="134" t="s">
        <v>4427</v>
      </c>
      <c r="F149" s="134" t="s">
        <v>4428</v>
      </c>
      <c r="I149" s="127"/>
      <c r="J149" s="135">
        <f>BK149</f>
        <v>0</v>
      </c>
      <c r="L149" s="124"/>
      <c r="M149" s="129"/>
      <c r="P149" s="130">
        <f>P150+P168</f>
        <v>0</v>
      </c>
      <c r="R149" s="130">
        <f>R150+R168</f>
        <v>2E-3</v>
      </c>
      <c r="T149" s="131">
        <f>T150+T168</f>
        <v>0</v>
      </c>
      <c r="AR149" s="125" t="s">
        <v>85</v>
      </c>
      <c r="AT149" s="132" t="s">
        <v>75</v>
      </c>
      <c r="AU149" s="132" t="s">
        <v>83</v>
      </c>
      <c r="AY149" s="125" t="s">
        <v>191</v>
      </c>
      <c r="BK149" s="133">
        <f>BK150+BK168</f>
        <v>0</v>
      </c>
    </row>
    <row r="150" spans="2:65" s="11" customFormat="1" ht="20.85" customHeight="1">
      <c r="B150" s="124"/>
      <c r="D150" s="125" t="s">
        <v>75</v>
      </c>
      <c r="E150" s="134" t="s">
        <v>4429</v>
      </c>
      <c r="F150" s="134" t="s">
        <v>4430</v>
      </c>
      <c r="I150" s="127"/>
      <c r="J150" s="135">
        <f>BK150</f>
        <v>0</v>
      </c>
      <c r="L150" s="124"/>
      <c r="M150" s="129"/>
      <c r="P150" s="130">
        <f>SUM(P151:P167)</f>
        <v>0</v>
      </c>
      <c r="R150" s="130">
        <f>SUM(R151:R167)</f>
        <v>2E-3</v>
      </c>
      <c r="T150" s="131">
        <f>SUM(T151:T167)</f>
        <v>0</v>
      </c>
      <c r="AR150" s="125" t="s">
        <v>85</v>
      </c>
      <c r="AT150" s="132" t="s">
        <v>75</v>
      </c>
      <c r="AU150" s="132" t="s">
        <v>85</v>
      </c>
      <c r="AY150" s="125" t="s">
        <v>191</v>
      </c>
      <c r="BK150" s="133">
        <f>SUM(BK151:BK167)</f>
        <v>0</v>
      </c>
    </row>
    <row r="151" spans="2:65" s="1" customFormat="1" ht="16.5" customHeight="1">
      <c r="B151" s="32"/>
      <c r="C151" s="136" t="s">
        <v>83</v>
      </c>
      <c r="D151" s="136" t="s">
        <v>195</v>
      </c>
      <c r="E151" s="137" t="s">
        <v>4431</v>
      </c>
      <c r="F151" s="138" t="s">
        <v>4432</v>
      </c>
      <c r="G151" s="139" t="s">
        <v>378</v>
      </c>
      <c r="H151" s="140">
        <v>3</v>
      </c>
      <c r="I151" s="141"/>
      <c r="J151" s="142">
        <f>ROUND(I151*H151,2)</f>
        <v>0</v>
      </c>
      <c r="K151" s="138" t="s">
        <v>199</v>
      </c>
      <c r="L151" s="32"/>
      <c r="M151" s="143" t="s">
        <v>1</v>
      </c>
      <c r="N151" s="144" t="s">
        <v>41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224</v>
      </c>
      <c r="AT151" s="147" t="s">
        <v>195</v>
      </c>
      <c r="AU151" s="147" t="s">
        <v>201</v>
      </c>
      <c r="AY151" s="17" t="s">
        <v>191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83</v>
      </c>
      <c r="BK151" s="148">
        <f>ROUND(I151*H151,2)</f>
        <v>0</v>
      </c>
      <c r="BL151" s="17" t="s">
        <v>224</v>
      </c>
      <c r="BM151" s="147" t="s">
        <v>4433</v>
      </c>
    </row>
    <row r="152" spans="2:65" s="1" customFormat="1">
      <c r="B152" s="32"/>
      <c r="D152" s="149" t="s">
        <v>203</v>
      </c>
      <c r="F152" s="150" t="s">
        <v>4434</v>
      </c>
      <c r="I152" s="151"/>
      <c r="L152" s="32"/>
      <c r="M152" s="152"/>
      <c r="T152" s="56"/>
      <c r="AT152" s="17" t="s">
        <v>203</v>
      </c>
      <c r="AU152" s="17" t="s">
        <v>201</v>
      </c>
    </row>
    <row r="153" spans="2:65" s="1" customFormat="1" ht="26.45" customHeight="1">
      <c r="B153" s="32"/>
      <c r="C153" s="181" t="s">
        <v>85</v>
      </c>
      <c r="D153" s="181" t="s">
        <v>388</v>
      </c>
      <c r="E153" s="182" t="s">
        <v>4435</v>
      </c>
      <c r="F153" s="183" t="s">
        <v>4436</v>
      </c>
      <c r="G153" s="184" t="s">
        <v>378</v>
      </c>
      <c r="H153" s="185">
        <v>3</v>
      </c>
      <c r="I153" s="186"/>
      <c r="J153" s="187">
        <f>ROUND(I153*H153,2)</f>
        <v>0</v>
      </c>
      <c r="K153" s="183" t="s">
        <v>1</v>
      </c>
      <c r="L153" s="188"/>
      <c r="M153" s="189" t="s">
        <v>1</v>
      </c>
      <c r="N153" s="190" t="s">
        <v>41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414</v>
      </c>
      <c r="AT153" s="147" t="s">
        <v>388</v>
      </c>
      <c r="AU153" s="147" t="s">
        <v>201</v>
      </c>
      <c r="AY153" s="17" t="s">
        <v>191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83</v>
      </c>
      <c r="BK153" s="148">
        <f>ROUND(I153*H153,2)</f>
        <v>0</v>
      </c>
      <c r="BL153" s="17" t="s">
        <v>224</v>
      </c>
      <c r="BM153" s="147" t="s">
        <v>4437</v>
      </c>
    </row>
    <row r="154" spans="2:65" s="1" customFormat="1" ht="16.5" customHeight="1">
      <c r="B154" s="32"/>
      <c r="C154" s="136" t="s">
        <v>201</v>
      </c>
      <c r="D154" s="136" t="s">
        <v>195</v>
      </c>
      <c r="E154" s="137" t="s">
        <v>4438</v>
      </c>
      <c r="F154" s="138" t="s">
        <v>4439</v>
      </c>
      <c r="G154" s="139" t="s">
        <v>378</v>
      </c>
      <c r="H154" s="140">
        <v>44</v>
      </c>
      <c r="I154" s="141"/>
      <c r="J154" s="142">
        <f>ROUND(I154*H154,2)</f>
        <v>0</v>
      </c>
      <c r="K154" s="138" t="s">
        <v>199</v>
      </c>
      <c r="L154" s="32"/>
      <c r="M154" s="143" t="s">
        <v>1</v>
      </c>
      <c r="N154" s="144" t="s">
        <v>41</v>
      </c>
      <c r="P154" s="145">
        <f>O154*H154</f>
        <v>0</v>
      </c>
      <c r="Q154" s="145">
        <v>0</v>
      </c>
      <c r="R154" s="145">
        <f>Q154*H154</f>
        <v>0</v>
      </c>
      <c r="S154" s="145">
        <v>0</v>
      </c>
      <c r="T154" s="146">
        <f>S154*H154</f>
        <v>0</v>
      </c>
      <c r="AR154" s="147" t="s">
        <v>224</v>
      </c>
      <c r="AT154" s="147" t="s">
        <v>195</v>
      </c>
      <c r="AU154" s="147" t="s">
        <v>201</v>
      </c>
      <c r="AY154" s="17" t="s">
        <v>191</v>
      </c>
      <c r="BE154" s="148">
        <f>IF(N154="základní",J154,0)</f>
        <v>0</v>
      </c>
      <c r="BF154" s="148">
        <f>IF(N154="snížená",J154,0)</f>
        <v>0</v>
      </c>
      <c r="BG154" s="148">
        <f>IF(N154="zákl. přenesená",J154,0)</f>
        <v>0</v>
      </c>
      <c r="BH154" s="148">
        <f>IF(N154="sníž. přenesená",J154,0)</f>
        <v>0</v>
      </c>
      <c r="BI154" s="148">
        <f>IF(N154="nulová",J154,0)</f>
        <v>0</v>
      </c>
      <c r="BJ154" s="17" t="s">
        <v>83</v>
      </c>
      <c r="BK154" s="148">
        <f>ROUND(I154*H154,2)</f>
        <v>0</v>
      </c>
      <c r="BL154" s="17" t="s">
        <v>224</v>
      </c>
      <c r="BM154" s="147" t="s">
        <v>4440</v>
      </c>
    </row>
    <row r="155" spans="2:65" s="1" customFormat="1">
      <c r="B155" s="32"/>
      <c r="D155" s="149" t="s">
        <v>203</v>
      </c>
      <c r="F155" s="150" t="s">
        <v>4441</v>
      </c>
      <c r="I155" s="151"/>
      <c r="L155" s="32"/>
      <c r="M155" s="152"/>
      <c r="T155" s="56"/>
      <c r="AT155" s="17" t="s">
        <v>203</v>
      </c>
      <c r="AU155" s="17" t="s">
        <v>201</v>
      </c>
    </row>
    <row r="156" spans="2:65" s="1" customFormat="1" ht="36" customHeight="1">
      <c r="B156" s="32"/>
      <c r="C156" s="136" t="s">
        <v>200</v>
      </c>
      <c r="D156" s="136" t="s">
        <v>195</v>
      </c>
      <c r="E156" s="137" t="s">
        <v>4442</v>
      </c>
      <c r="F156" s="138" t="s">
        <v>4443</v>
      </c>
      <c r="G156" s="139" t="s">
        <v>4444</v>
      </c>
      <c r="H156" s="140">
        <v>1</v>
      </c>
      <c r="I156" s="141"/>
      <c r="J156" s="142">
        <f>ROUND(I156*H156,2)</f>
        <v>0</v>
      </c>
      <c r="K156" s="138" t="s">
        <v>1</v>
      </c>
      <c r="L156" s="32"/>
      <c r="M156" s="143" t="s">
        <v>1</v>
      </c>
      <c r="N156" s="144" t="s">
        <v>41</v>
      </c>
      <c r="P156" s="145">
        <f>O156*H156</f>
        <v>0</v>
      </c>
      <c r="Q156" s="145">
        <v>0</v>
      </c>
      <c r="R156" s="145">
        <f>Q156*H156</f>
        <v>0</v>
      </c>
      <c r="S156" s="145">
        <v>0</v>
      </c>
      <c r="T156" s="146">
        <f>S156*H156</f>
        <v>0</v>
      </c>
      <c r="AR156" s="147" t="s">
        <v>224</v>
      </c>
      <c r="AT156" s="147" t="s">
        <v>195</v>
      </c>
      <c r="AU156" s="147" t="s">
        <v>201</v>
      </c>
      <c r="AY156" s="17" t="s">
        <v>191</v>
      </c>
      <c r="BE156" s="148">
        <f>IF(N156="základní",J156,0)</f>
        <v>0</v>
      </c>
      <c r="BF156" s="148">
        <f>IF(N156="snížená",J156,0)</f>
        <v>0</v>
      </c>
      <c r="BG156" s="148">
        <f>IF(N156="zákl. přenesená",J156,0)</f>
        <v>0</v>
      </c>
      <c r="BH156" s="148">
        <f>IF(N156="sníž. přenesená",J156,0)</f>
        <v>0</v>
      </c>
      <c r="BI156" s="148">
        <f>IF(N156="nulová",J156,0)</f>
        <v>0</v>
      </c>
      <c r="BJ156" s="17" t="s">
        <v>83</v>
      </c>
      <c r="BK156" s="148">
        <f>ROUND(I156*H156,2)</f>
        <v>0</v>
      </c>
      <c r="BL156" s="17" t="s">
        <v>224</v>
      </c>
      <c r="BM156" s="147" t="s">
        <v>4445</v>
      </c>
    </row>
    <row r="157" spans="2:65" s="1" customFormat="1" ht="16.5" customHeight="1">
      <c r="B157" s="32"/>
      <c r="C157" s="136" t="s">
        <v>230</v>
      </c>
      <c r="D157" s="136" t="s">
        <v>195</v>
      </c>
      <c r="E157" s="137" t="s">
        <v>4446</v>
      </c>
      <c r="F157" s="138" t="s">
        <v>4447</v>
      </c>
      <c r="G157" s="139" t="s">
        <v>378</v>
      </c>
      <c r="H157" s="140">
        <v>42</v>
      </c>
      <c r="I157" s="141"/>
      <c r="J157" s="142">
        <f>ROUND(I157*H157,2)</f>
        <v>0</v>
      </c>
      <c r="K157" s="138" t="s">
        <v>1</v>
      </c>
      <c r="L157" s="32"/>
      <c r="M157" s="143" t="s">
        <v>1</v>
      </c>
      <c r="N157" s="144" t="s">
        <v>41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224</v>
      </c>
      <c r="AT157" s="147" t="s">
        <v>195</v>
      </c>
      <c r="AU157" s="147" t="s">
        <v>201</v>
      </c>
      <c r="AY157" s="17" t="s">
        <v>191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83</v>
      </c>
      <c r="BK157" s="148">
        <f>ROUND(I157*H157,2)</f>
        <v>0</v>
      </c>
      <c r="BL157" s="17" t="s">
        <v>224</v>
      </c>
      <c r="BM157" s="147" t="s">
        <v>4448</v>
      </c>
    </row>
    <row r="158" spans="2:65" s="1" customFormat="1" ht="24" customHeight="1">
      <c r="B158" s="32"/>
      <c r="C158" s="181" t="s">
        <v>236</v>
      </c>
      <c r="D158" s="181" t="s">
        <v>388</v>
      </c>
      <c r="E158" s="182" t="s">
        <v>4449</v>
      </c>
      <c r="F158" s="183" t="s">
        <v>4450</v>
      </c>
      <c r="G158" s="184" t="s">
        <v>378</v>
      </c>
      <c r="H158" s="185">
        <v>10</v>
      </c>
      <c r="I158" s="186"/>
      <c r="J158" s="187">
        <f>ROUND(I158*H158,2)</f>
        <v>0</v>
      </c>
      <c r="K158" s="183" t="s">
        <v>1</v>
      </c>
      <c r="L158" s="188"/>
      <c r="M158" s="189" t="s">
        <v>1</v>
      </c>
      <c r="N158" s="190" t="s">
        <v>41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414</v>
      </c>
      <c r="AT158" s="147" t="s">
        <v>388</v>
      </c>
      <c r="AU158" s="147" t="s">
        <v>201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224</v>
      </c>
      <c r="BM158" s="147" t="s">
        <v>4451</v>
      </c>
    </row>
    <row r="159" spans="2:65" s="1" customFormat="1" ht="24" customHeight="1">
      <c r="B159" s="32"/>
      <c r="C159" s="181" t="s">
        <v>245</v>
      </c>
      <c r="D159" s="181" t="s">
        <v>388</v>
      </c>
      <c r="E159" s="182" t="s">
        <v>4452</v>
      </c>
      <c r="F159" s="183" t="s">
        <v>4453</v>
      </c>
      <c r="G159" s="184" t="s">
        <v>378</v>
      </c>
      <c r="H159" s="185">
        <v>10</v>
      </c>
      <c r="I159" s="186"/>
      <c r="J159" s="187">
        <f>ROUND(I159*H159,2)</f>
        <v>0</v>
      </c>
      <c r="K159" s="183" t="s">
        <v>1</v>
      </c>
      <c r="L159" s="188"/>
      <c r="M159" s="189" t="s">
        <v>1</v>
      </c>
      <c r="N159" s="190" t="s">
        <v>41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414</v>
      </c>
      <c r="AT159" s="147" t="s">
        <v>388</v>
      </c>
      <c r="AU159" s="147" t="s">
        <v>201</v>
      </c>
      <c r="AY159" s="17" t="s">
        <v>191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83</v>
      </c>
      <c r="BK159" s="148">
        <f>ROUND(I159*H159,2)</f>
        <v>0</v>
      </c>
      <c r="BL159" s="17" t="s">
        <v>224</v>
      </c>
      <c r="BM159" s="147" t="s">
        <v>4454</v>
      </c>
    </row>
    <row r="160" spans="2:65" s="1" customFormat="1" ht="24" customHeight="1">
      <c r="B160" s="32"/>
      <c r="C160" s="181" t="s">
        <v>253</v>
      </c>
      <c r="D160" s="181" t="s">
        <v>388</v>
      </c>
      <c r="E160" s="182" t="s">
        <v>4455</v>
      </c>
      <c r="F160" s="183" t="s">
        <v>4456</v>
      </c>
      <c r="G160" s="184" t="s">
        <v>378</v>
      </c>
      <c r="H160" s="185">
        <v>10</v>
      </c>
      <c r="I160" s="186"/>
      <c r="J160" s="187">
        <f>ROUND(I160*H160,2)</f>
        <v>0</v>
      </c>
      <c r="K160" s="183" t="s">
        <v>1</v>
      </c>
      <c r="L160" s="188"/>
      <c r="M160" s="189" t="s">
        <v>1</v>
      </c>
      <c r="N160" s="190" t="s">
        <v>41</v>
      </c>
      <c r="P160" s="145">
        <f>O160*H160</f>
        <v>0</v>
      </c>
      <c r="Q160" s="145">
        <v>0</v>
      </c>
      <c r="R160" s="145">
        <f>Q160*H160</f>
        <v>0</v>
      </c>
      <c r="S160" s="145">
        <v>0</v>
      </c>
      <c r="T160" s="146">
        <f>S160*H160</f>
        <v>0</v>
      </c>
      <c r="AR160" s="147" t="s">
        <v>414</v>
      </c>
      <c r="AT160" s="147" t="s">
        <v>388</v>
      </c>
      <c r="AU160" s="147" t="s">
        <v>201</v>
      </c>
      <c r="AY160" s="17" t="s">
        <v>191</v>
      </c>
      <c r="BE160" s="148">
        <f>IF(N160="základní",J160,0)</f>
        <v>0</v>
      </c>
      <c r="BF160" s="148">
        <f>IF(N160="snížená",J160,0)</f>
        <v>0</v>
      </c>
      <c r="BG160" s="148">
        <f>IF(N160="zákl. přenesená",J160,0)</f>
        <v>0</v>
      </c>
      <c r="BH160" s="148">
        <f>IF(N160="sníž. přenesená",J160,0)</f>
        <v>0</v>
      </c>
      <c r="BI160" s="148">
        <f>IF(N160="nulová",J160,0)</f>
        <v>0</v>
      </c>
      <c r="BJ160" s="17" t="s">
        <v>83</v>
      </c>
      <c r="BK160" s="148">
        <f>ROUND(I160*H160,2)</f>
        <v>0</v>
      </c>
      <c r="BL160" s="17" t="s">
        <v>224</v>
      </c>
      <c r="BM160" s="147" t="s">
        <v>4457</v>
      </c>
    </row>
    <row r="161" spans="2:65" s="1" customFormat="1" ht="24" customHeight="1">
      <c r="B161" s="32"/>
      <c r="C161" s="181" t="s">
        <v>258</v>
      </c>
      <c r="D161" s="181" t="s">
        <v>388</v>
      </c>
      <c r="E161" s="182" t="s">
        <v>4458</v>
      </c>
      <c r="F161" s="183" t="s">
        <v>4459</v>
      </c>
      <c r="G161" s="184" t="s">
        <v>378</v>
      </c>
      <c r="H161" s="185">
        <v>12</v>
      </c>
      <c r="I161" s="186"/>
      <c r="J161" s="187">
        <f>ROUND(I161*H161,2)</f>
        <v>0</v>
      </c>
      <c r="K161" s="183" t="s">
        <v>1</v>
      </c>
      <c r="L161" s="188"/>
      <c r="M161" s="189" t="s">
        <v>1</v>
      </c>
      <c r="N161" s="190" t="s">
        <v>41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414</v>
      </c>
      <c r="AT161" s="147" t="s">
        <v>388</v>
      </c>
      <c r="AU161" s="147" t="s">
        <v>201</v>
      </c>
      <c r="AY161" s="17" t="s">
        <v>191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83</v>
      </c>
      <c r="BK161" s="148">
        <f>ROUND(I161*H161,2)</f>
        <v>0</v>
      </c>
      <c r="BL161" s="17" t="s">
        <v>224</v>
      </c>
      <c r="BM161" s="147" t="s">
        <v>4460</v>
      </c>
    </row>
    <row r="162" spans="2:65" s="1" customFormat="1" ht="16.5" customHeight="1">
      <c r="B162" s="32"/>
      <c r="C162" s="136" t="s">
        <v>268</v>
      </c>
      <c r="D162" s="136" t="s">
        <v>195</v>
      </c>
      <c r="E162" s="137" t="s">
        <v>4461</v>
      </c>
      <c r="F162" s="138" t="s">
        <v>4462</v>
      </c>
      <c r="G162" s="139" t="s">
        <v>378</v>
      </c>
      <c r="H162" s="140">
        <v>1</v>
      </c>
      <c r="I162" s="141"/>
      <c r="J162" s="142">
        <f>ROUND(I162*H162,2)</f>
        <v>0</v>
      </c>
      <c r="K162" s="138" t="s">
        <v>199</v>
      </c>
      <c r="L162" s="32"/>
      <c r="M162" s="143" t="s">
        <v>1</v>
      </c>
      <c r="N162" s="144" t="s">
        <v>41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224</v>
      </c>
      <c r="AT162" s="147" t="s">
        <v>195</v>
      </c>
      <c r="AU162" s="147" t="s">
        <v>201</v>
      </c>
      <c r="AY162" s="17" t="s">
        <v>191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83</v>
      </c>
      <c r="BK162" s="148">
        <f>ROUND(I162*H162,2)</f>
        <v>0</v>
      </c>
      <c r="BL162" s="17" t="s">
        <v>224</v>
      </c>
      <c r="BM162" s="147" t="s">
        <v>4463</v>
      </c>
    </row>
    <row r="163" spans="2:65" s="1" customFormat="1">
      <c r="B163" s="32"/>
      <c r="D163" s="149" t="s">
        <v>203</v>
      </c>
      <c r="F163" s="150" t="s">
        <v>4464</v>
      </c>
      <c r="I163" s="151"/>
      <c r="L163" s="32"/>
      <c r="M163" s="152"/>
      <c r="T163" s="56"/>
      <c r="AT163" s="17" t="s">
        <v>203</v>
      </c>
      <c r="AU163" s="17" t="s">
        <v>201</v>
      </c>
    </row>
    <row r="164" spans="2:65" s="1" customFormat="1" ht="26.45" customHeight="1">
      <c r="B164" s="32"/>
      <c r="C164" s="181" t="s">
        <v>276</v>
      </c>
      <c r="D164" s="181" t="s">
        <v>388</v>
      </c>
      <c r="E164" s="182" t="s">
        <v>4465</v>
      </c>
      <c r="F164" s="183" t="s">
        <v>4466</v>
      </c>
      <c r="G164" s="184" t="s">
        <v>378</v>
      </c>
      <c r="H164" s="185">
        <v>1</v>
      </c>
      <c r="I164" s="186"/>
      <c r="J164" s="187">
        <f>ROUND(I164*H164,2)</f>
        <v>0</v>
      </c>
      <c r="K164" s="183" t="s">
        <v>1</v>
      </c>
      <c r="L164" s="188"/>
      <c r="M164" s="189" t="s">
        <v>1</v>
      </c>
      <c r="N164" s="190" t="s">
        <v>41</v>
      </c>
      <c r="P164" s="145">
        <f>O164*H164</f>
        <v>0</v>
      </c>
      <c r="Q164" s="145">
        <v>2E-3</v>
      </c>
      <c r="R164" s="145">
        <f>Q164*H164</f>
        <v>2E-3</v>
      </c>
      <c r="S164" s="145">
        <v>0</v>
      </c>
      <c r="T164" s="146">
        <f>S164*H164</f>
        <v>0</v>
      </c>
      <c r="AR164" s="147" t="s">
        <v>414</v>
      </c>
      <c r="AT164" s="147" t="s">
        <v>388</v>
      </c>
      <c r="AU164" s="147" t="s">
        <v>201</v>
      </c>
      <c r="AY164" s="17" t="s">
        <v>191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83</v>
      </c>
      <c r="BK164" s="148">
        <f>ROUND(I164*H164,2)</f>
        <v>0</v>
      </c>
      <c r="BL164" s="17" t="s">
        <v>224</v>
      </c>
      <c r="BM164" s="147" t="s">
        <v>4467</v>
      </c>
    </row>
    <row r="165" spans="2:65" s="1" customFormat="1" ht="16.5" customHeight="1">
      <c r="B165" s="32"/>
      <c r="C165" s="136" t="s">
        <v>8</v>
      </c>
      <c r="D165" s="136" t="s">
        <v>195</v>
      </c>
      <c r="E165" s="137" t="s">
        <v>4468</v>
      </c>
      <c r="F165" s="138" t="s">
        <v>4469</v>
      </c>
      <c r="G165" s="139" t="s">
        <v>378</v>
      </c>
      <c r="H165" s="140">
        <v>5</v>
      </c>
      <c r="I165" s="141"/>
      <c r="J165" s="142">
        <f>ROUND(I165*H165,2)</f>
        <v>0</v>
      </c>
      <c r="K165" s="138" t="s">
        <v>199</v>
      </c>
      <c r="L165" s="32"/>
      <c r="M165" s="143" t="s">
        <v>1</v>
      </c>
      <c r="N165" s="144" t="s">
        <v>41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224</v>
      </c>
      <c r="AT165" s="147" t="s">
        <v>195</v>
      </c>
      <c r="AU165" s="147" t="s">
        <v>201</v>
      </c>
      <c r="AY165" s="17" t="s">
        <v>191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83</v>
      </c>
      <c r="BK165" s="148">
        <f>ROUND(I165*H165,2)</f>
        <v>0</v>
      </c>
      <c r="BL165" s="17" t="s">
        <v>224</v>
      </c>
      <c r="BM165" s="147" t="s">
        <v>4470</v>
      </c>
    </row>
    <row r="166" spans="2:65" s="1" customFormat="1">
      <c r="B166" s="32"/>
      <c r="D166" s="149" t="s">
        <v>203</v>
      </c>
      <c r="F166" s="150" t="s">
        <v>4471</v>
      </c>
      <c r="I166" s="151"/>
      <c r="L166" s="32"/>
      <c r="M166" s="152"/>
      <c r="T166" s="56"/>
      <c r="AT166" s="17" t="s">
        <v>203</v>
      </c>
      <c r="AU166" s="17" t="s">
        <v>201</v>
      </c>
    </row>
    <row r="167" spans="2:65" s="1" customFormat="1" ht="60" customHeight="1">
      <c r="B167" s="32"/>
      <c r="C167" s="181" t="s">
        <v>193</v>
      </c>
      <c r="D167" s="181" t="s">
        <v>388</v>
      </c>
      <c r="E167" s="182" t="s">
        <v>4472</v>
      </c>
      <c r="F167" s="183" t="s">
        <v>4473</v>
      </c>
      <c r="G167" s="184" t="s">
        <v>378</v>
      </c>
      <c r="H167" s="185">
        <v>5</v>
      </c>
      <c r="I167" s="186"/>
      <c r="J167" s="187">
        <f>ROUND(I167*H167,2)</f>
        <v>0</v>
      </c>
      <c r="K167" s="183" t="s">
        <v>1</v>
      </c>
      <c r="L167" s="188"/>
      <c r="M167" s="189" t="s">
        <v>1</v>
      </c>
      <c r="N167" s="190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414</v>
      </c>
      <c r="AT167" s="147" t="s">
        <v>388</v>
      </c>
      <c r="AU167" s="147" t="s">
        <v>201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224</v>
      </c>
      <c r="BM167" s="147" t="s">
        <v>4474</v>
      </c>
    </row>
    <row r="168" spans="2:65" s="11" customFormat="1" ht="20.85" customHeight="1">
      <c r="B168" s="124"/>
      <c r="D168" s="125" t="s">
        <v>75</v>
      </c>
      <c r="E168" s="134" t="s">
        <v>4475</v>
      </c>
      <c r="F168" s="134" t="s">
        <v>4476</v>
      </c>
      <c r="I168" s="127"/>
      <c r="J168" s="135">
        <f>BK168</f>
        <v>0</v>
      </c>
      <c r="L168" s="124"/>
      <c r="M168" s="129"/>
      <c r="P168" s="130">
        <f>SUM(P169:P178)</f>
        <v>0</v>
      </c>
      <c r="R168" s="130">
        <f>SUM(R169:R178)</f>
        <v>0</v>
      </c>
      <c r="T168" s="131">
        <f>SUM(T169:T178)</f>
        <v>0</v>
      </c>
      <c r="AR168" s="125" t="s">
        <v>85</v>
      </c>
      <c r="AT168" s="132" t="s">
        <v>75</v>
      </c>
      <c r="AU168" s="132" t="s">
        <v>85</v>
      </c>
      <c r="AY168" s="125" t="s">
        <v>191</v>
      </c>
      <c r="BK168" s="133">
        <f>SUM(BK169:BK178)</f>
        <v>0</v>
      </c>
    </row>
    <row r="169" spans="2:65" s="1" customFormat="1" ht="26.45" customHeight="1">
      <c r="B169" s="32"/>
      <c r="C169" s="136" t="s">
        <v>294</v>
      </c>
      <c r="D169" s="136" t="s">
        <v>195</v>
      </c>
      <c r="E169" s="137" t="s">
        <v>4477</v>
      </c>
      <c r="F169" s="138" t="s">
        <v>4478</v>
      </c>
      <c r="G169" s="139" t="s">
        <v>378</v>
      </c>
      <c r="H169" s="140">
        <v>2</v>
      </c>
      <c r="I169" s="141"/>
      <c r="J169" s="142">
        <f>ROUND(I169*H169,2)</f>
        <v>0</v>
      </c>
      <c r="K169" s="138" t="s">
        <v>199</v>
      </c>
      <c r="L169" s="32"/>
      <c r="M169" s="143" t="s">
        <v>1</v>
      </c>
      <c r="N169" s="144" t="s">
        <v>41</v>
      </c>
      <c r="P169" s="145">
        <f>O169*H169</f>
        <v>0</v>
      </c>
      <c r="Q169" s="145">
        <v>0</v>
      </c>
      <c r="R169" s="145">
        <f>Q169*H169</f>
        <v>0</v>
      </c>
      <c r="S169" s="145">
        <v>0</v>
      </c>
      <c r="T169" s="146">
        <f>S169*H169</f>
        <v>0</v>
      </c>
      <c r="AR169" s="147" t="s">
        <v>200</v>
      </c>
      <c r="AT169" s="147" t="s">
        <v>195</v>
      </c>
      <c r="AU169" s="147" t="s">
        <v>201</v>
      </c>
      <c r="AY169" s="17" t="s">
        <v>191</v>
      </c>
      <c r="BE169" s="148">
        <f>IF(N169="základní",J169,0)</f>
        <v>0</v>
      </c>
      <c r="BF169" s="148">
        <f>IF(N169="snížená",J169,0)</f>
        <v>0</v>
      </c>
      <c r="BG169" s="148">
        <f>IF(N169="zákl. přenesená",J169,0)</f>
        <v>0</v>
      </c>
      <c r="BH169" s="148">
        <f>IF(N169="sníž. přenesená",J169,0)</f>
        <v>0</v>
      </c>
      <c r="BI169" s="148">
        <f>IF(N169="nulová",J169,0)</f>
        <v>0</v>
      </c>
      <c r="BJ169" s="17" t="s">
        <v>83</v>
      </c>
      <c r="BK169" s="148">
        <f>ROUND(I169*H169,2)</f>
        <v>0</v>
      </c>
      <c r="BL169" s="17" t="s">
        <v>200</v>
      </c>
      <c r="BM169" s="147" t="s">
        <v>4479</v>
      </c>
    </row>
    <row r="170" spans="2:65" s="1" customFormat="1">
      <c r="B170" s="32"/>
      <c r="D170" s="149" t="s">
        <v>203</v>
      </c>
      <c r="F170" s="150" t="s">
        <v>4480</v>
      </c>
      <c r="I170" s="151"/>
      <c r="L170" s="32"/>
      <c r="M170" s="152"/>
      <c r="T170" s="56"/>
      <c r="AT170" s="17" t="s">
        <v>203</v>
      </c>
      <c r="AU170" s="17" t="s">
        <v>201</v>
      </c>
    </row>
    <row r="171" spans="2:65" s="1" customFormat="1" ht="81.599999999999994" customHeight="1">
      <c r="B171" s="32"/>
      <c r="C171" s="181" t="s">
        <v>302</v>
      </c>
      <c r="D171" s="181" t="s">
        <v>388</v>
      </c>
      <c r="E171" s="182" t="s">
        <v>4481</v>
      </c>
      <c r="F171" s="183" t="s">
        <v>4482</v>
      </c>
      <c r="G171" s="184" t="s">
        <v>378</v>
      </c>
      <c r="H171" s="185">
        <v>2</v>
      </c>
      <c r="I171" s="186"/>
      <c r="J171" s="187">
        <f>ROUND(I171*H171,2)</f>
        <v>0</v>
      </c>
      <c r="K171" s="183" t="s">
        <v>1</v>
      </c>
      <c r="L171" s="188"/>
      <c r="M171" s="189" t="s">
        <v>1</v>
      </c>
      <c r="N171" s="190" t="s">
        <v>41</v>
      </c>
      <c r="P171" s="145">
        <f>O171*H171</f>
        <v>0</v>
      </c>
      <c r="Q171" s="145">
        <v>0</v>
      </c>
      <c r="R171" s="145">
        <f>Q171*H171</f>
        <v>0</v>
      </c>
      <c r="S171" s="145">
        <v>0</v>
      </c>
      <c r="T171" s="146">
        <f>S171*H171</f>
        <v>0</v>
      </c>
      <c r="AR171" s="147" t="s">
        <v>253</v>
      </c>
      <c r="AT171" s="147" t="s">
        <v>388</v>
      </c>
      <c r="AU171" s="147" t="s">
        <v>201</v>
      </c>
      <c r="AY171" s="17" t="s">
        <v>191</v>
      </c>
      <c r="BE171" s="148">
        <f>IF(N171="základní",J171,0)</f>
        <v>0</v>
      </c>
      <c r="BF171" s="148">
        <f>IF(N171="snížená",J171,0)</f>
        <v>0</v>
      </c>
      <c r="BG171" s="148">
        <f>IF(N171="zákl. přenesená",J171,0)</f>
        <v>0</v>
      </c>
      <c r="BH171" s="148">
        <f>IF(N171="sníž. přenesená",J171,0)</f>
        <v>0</v>
      </c>
      <c r="BI171" s="148">
        <f>IF(N171="nulová",J171,0)</f>
        <v>0</v>
      </c>
      <c r="BJ171" s="17" t="s">
        <v>83</v>
      </c>
      <c r="BK171" s="148">
        <f>ROUND(I171*H171,2)</f>
        <v>0</v>
      </c>
      <c r="BL171" s="17" t="s">
        <v>200</v>
      </c>
      <c r="BM171" s="147" t="s">
        <v>4483</v>
      </c>
    </row>
    <row r="172" spans="2:65" s="1" customFormat="1" ht="26.45" customHeight="1">
      <c r="B172" s="32"/>
      <c r="C172" s="181" t="s">
        <v>224</v>
      </c>
      <c r="D172" s="181" t="s">
        <v>388</v>
      </c>
      <c r="E172" s="182" t="s">
        <v>4484</v>
      </c>
      <c r="F172" s="183" t="s">
        <v>4485</v>
      </c>
      <c r="G172" s="184" t="s">
        <v>378</v>
      </c>
      <c r="H172" s="185">
        <v>2</v>
      </c>
      <c r="I172" s="186"/>
      <c r="J172" s="187">
        <f>ROUND(I172*H172,2)</f>
        <v>0</v>
      </c>
      <c r="K172" s="183" t="s">
        <v>1</v>
      </c>
      <c r="L172" s="188"/>
      <c r="M172" s="189" t="s">
        <v>1</v>
      </c>
      <c r="N172" s="190" t="s">
        <v>41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414</v>
      </c>
      <c r="AT172" s="147" t="s">
        <v>388</v>
      </c>
      <c r="AU172" s="147" t="s">
        <v>201</v>
      </c>
      <c r="AY172" s="17" t="s">
        <v>191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83</v>
      </c>
      <c r="BK172" s="148">
        <f>ROUND(I172*H172,2)</f>
        <v>0</v>
      </c>
      <c r="BL172" s="17" t="s">
        <v>224</v>
      </c>
      <c r="BM172" s="147" t="s">
        <v>4486</v>
      </c>
    </row>
    <row r="173" spans="2:65" s="1" customFormat="1" ht="26.45" customHeight="1">
      <c r="B173" s="32"/>
      <c r="C173" s="181" t="s">
        <v>266</v>
      </c>
      <c r="D173" s="181" t="s">
        <v>388</v>
      </c>
      <c r="E173" s="182" t="s">
        <v>4487</v>
      </c>
      <c r="F173" s="183" t="s">
        <v>4488</v>
      </c>
      <c r="G173" s="184" t="s">
        <v>378</v>
      </c>
      <c r="H173" s="185">
        <v>2</v>
      </c>
      <c r="I173" s="186"/>
      <c r="J173" s="187">
        <f>ROUND(I173*H173,2)</f>
        <v>0</v>
      </c>
      <c r="K173" s="183" t="s">
        <v>1</v>
      </c>
      <c r="L173" s="188"/>
      <c r="M173" s="189" t="s">
        <v>1</v>
      </c>
      <c r="N173" s="190" t="s">
        <v>41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414</v>
      </c>
      <c r="AT173" s="147" t="s">
        <v>388</v>
      </c>
      <c r="AU173" s="147" t="s">
        <v>201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224</v>
      </c>
      <c r="BM173" s="147" t="s">
        <v>4489</v>
      </c>
    </row>
    <row r="174" spans="2:65" s="1" customFormat="1" ht="16.5" customHeight="1">
      <c r="B174" s="32"/>
      <c r="C174" s="136" t="s">
        <v>285</v>
      </c>
      <c r="D174" s="136" t="s">
        <v>195</v>
      </c>
      <c r="E174" s="137" t="s">
        <v>4446</v>
      </c>
      <c r="F174" s="138" t="s">
        <v>4447</v>
      </c>
      <c r="G174" s="139" t="s">
        <v>378</v>
      </c>
      <c r="H174" s="140">
        <v>2</v>
      </c>
      <c r="I174" s="141"/>
      <c r="J174" s="142">
        <f>ROUND(I174*H174,2)</f>
        <v>0</v>
      </c>
      <c r="K174" s="138" t="s">
        <v>1</v>
      </c>
      <c r="L174" s="32"/>
      <c r="M174" s="143" t="s">
        <v>1</v>
      </c>
      <c r="N174" s="144" t="s">
        <v>41</v>
      </c>
      <c r="P174" s="145">
        <f>O174*H174</f>
        <v>0</v>
      </c>
      <c r="Q174" s="145">
        <v>0</v>
      </c>
      <c r="R174" s="145">
        <f>Q174*H174</f>
        <v>0</v>
      </c>
      <c r="S174" s="145">
        <v>0</v>
      </c>
      <c r="T174" s="146">
        <f>S174*H174</f>
        <v>0</v>
      </c>
      <c r="AR174" s="147" t="s">
        <v>224</v>
      </c>
      <c r="AT174" s="147" t="s">
        <v>195</v>
      </c>
      <c r="AU174" s="147" t="s">
        <v>201</v>
      </c>
      <c r="AY174" s="17" t="s">
        <v>191</v>
      </c>
      <c r="BE174" s="148">
        <f>IF(N174="základní",J174,0)</f>
        <v>0</v>
      </c>
      <c r="BF174" s="148">
        <f>IF(N174="snížená",J174,0)</f>
        <v>0</v>
      </c>
      <c r="BG174" s="148">
        <f>IF(N174="zákl. přenesená",J174,0)</f>
        <v>0</v>
      </c>
      <c r="BH174" s="148">
        <f>IF(N174="sníž. přenesená",J174,0)</f>
        <v>0</v>
      </c>
      <c r="BI174" s="148">
        <f>IF(N174="nulová",J174,0)</f>
        <v>0</v>
      </c>
      <c r="BJ174" s="17" t="s">
        <v>83</v>
      </c>
      <c r="BK174" s="148">
        <f>ROUND(I174*H174,2)</f>
        <v>0</v>
      </c>
      <c r="BL174" s="17" t="s">
        <v>224</v>
      </c>
      <c r="BM174" s="147" t="s">
        <v>4490</v>
      </c>
    </row>
    <row r="175" spans="2:65" s="1" customFormat="1" ht="26.45" customHeight="1">
      <c r="B175" s="32"/>
      <c r="C175" s="181" t="s">
        <v>329</v>
      </c>
      <c r="D175" s="181" t="s">
        <v>388</v>
      </c>
      <c r="E175" s="182" t="s">
        <v>4491</v>
      </c>
      <c r="F175" s="183" t="s">
        <v>4492</v>
      </c>
      <c r="G175" s="184" t="s">
        <v>378</v>
      </c>
      <c r="H175" s="185">
        <v>2</v>
      </c>
      <c r="I175" s="186"/>
      <c r="J175" s="187">
        <f>ROUND(I175*H175,2)</f>
        <v>0</v>
      </c>
      <c r="K175" s="183" t="s">
        <v>1</v>
      </c>
      <c r="L175" s="188"/>
      <c r="M175" s="189" t="s">
        <v>1</v>
      </c>
      <c r="N175" s="190" t="s">
        <v>41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414</v>
      </c>
      <c r="AT175" s="147" t="s">
        <v>388</v>
      </c>
      <c r="AU175" s="147" t="s">
        <v>201</v>
      </c>
      <c r="AY175" s="17" t="s">
        <v>191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83</v>
      </c>
      <c r="BK175" s="148">
        <f>ROUND(I175*H175,2)</f>
        <v>0</v>
      </c>
      <c r="BL175" s="17" t="s">
        <v>224</v>
      </c>
      <c r="BM175" s="147" t="s">
        <v>4493</v>
      </c>
    </row>
    <row r="176" spans="2:65" s="1" customFormat="1" ht="16.5" customHeight="1">
      <c r="B176" s="32"/>
      <c r="C176" s="136" t="s">
        <v>336</v>
      </c>
      <c r="D176" s="136" t="s">
        <v>195</v>
      </c>
      <c r="E176" s="137" t="s">
        <v>4494</v>
      </c>
      <c r="F176" s="138" t="s">
        <v>4495</v>
      </c>
      <c r="G176" s="139" t="s">
        <v>378</v>
      </c>
      <c r="H176" s="140">
        <v>3</v>
      </c>
      <c r="I176" s="141"/>
      <c r="J176" s="142">
        <f>ROUND(I176*H176,2)</f>
        <v>0</v>
      </c>
      <c r="K176" s="138" t="s">
        <v>199</v>
      </c>
      <c r="L176" s="32"/>
      <c r="M176" s="143" t="s">
        <v>1</v>
      </c>
      <c r="N176" s="144" t="s">
        <v>41</v>
      </c>
      <c r="P176" s="145">
        <f>O176*H176</f>
        <v>0</v>
      </c>
      <c r="Q176" s="145">
        <v>0</v>
      </c>
      <c r="R176" s="145">
        <f>Q176*H176</f>
        <v>0</v>
      </c>
      <c r="S176" s="145">
        <v>0</v>
      </c>
      <c r="T176" s="146">
        <f>S176*H176</f>
        <v>0</v>
      </c>
      <c r="AR176" s="147" t="s">
        <v>200</v>
      </c>
      <c r="AT176" s="147" t="s">
        <v>195</v>
      </c>
      <c r="AU176" s="147" t="s">
        <v>201</v>
      </c>
      <c r="AY176" s="17" t="s">
        <v>191</v>
      </c>
      <c r="BE176" s="148">
        <f>IF(N176="základní",J176,0)</f>
        <v>0</v>
      </c>
      <c r="BF176" s="148">
        <f>IF(N176="snížená",J176,0)</f>
        <v>0</v>
      </c>
      <c r="BG176" s="148">
        <f>IF(N176="zákl. přenesená",J176,0)</f>
        <v>0</v>
      </c>
      <c r="BH176" s="148">
        <f>IF(N176="sníž. přenesená",J176,0)</f>
        <v>0</v>
      </c>
      <c r="BI176" s="148">
        <f>IF(N176="nulová",J176,0)</f>
        <v>0</v>
      </c>
      <c r="BJ176" s="17" t="s">
        <v>83</v>
      </c>
      <c r="BK176" s="148">
        <f>ROUND(I176*H176,2)</f>
        <v>0</v>
      </c>
      <c r="BL176" s="17" t="s">
        <v>200</v>
      </c>
      <c r="BM176" s="147" t="s">
        <v>4496</v>
      </c>
    </row>
    <row r="177" spans="2:65" s="1" customFormat="1">
      <c r="B177" s="32"/>
      <c r="D177" s="149" t="s">
        <v>203</v>
      </c>
      <c r="F177" s="150" t="s">
        <v>4497</v>
      </c>
      <c r="I177" s="151"/>
      <c r="L177" s="32"/>
      <c r="M177" s="152"/>
      <c r="T177" s="56"/>
      <c r="AT177" s="17" t="s">
        <v>203</v>
      </c>
      <c r="AU177" s="17" t="s">
        <v>201</v>
      </c>
    </row>
    <row r="178" spans="2:65" s="1" customFormat="1" ht="81.599999999999994" customHeight="1">
      <c r="B178" s="32"/>
      <c r="C178" s="181" t="s">
        <v>7</v>
      </c>
      <c r="D178" s="181" t="s">
        <v>388</v>
      </c>
      <c r="E178" s="182" t="s">
        <v>4498</v>
      </c>
      <c r="F178" s="183" t="s">
        <v>4499</v>
      </c>
      <c r="G178" s="184" t="s">
        <v>378</v>
      </c>
      <c r="H178" s="185">
        <v>3</v>
      </c>
      <c r="I178" s="186"/>
      <c r="J178" s="187">
        <f>ROUND(I178*H178,2)</f>
        <v>0</v>
      </c>
      <c r="K178" s="183" t="s">
        <v>1</v>
      </c>
      <c r="L178" s="188"/>
      <c r="M178" s="189" t="s">
        <v>1</v>
      </c>
      <c r="N178" s="190" t="s">
        <v>41</v>
      </c>
      <c r="P178" s="145">
        <f>O178*H178</f>
        <v>0</v>
      </c>
      <c r="Q178" s="145">
        <v>0</v>
      </c>
      <c r="R178" s="145">
        <f>Q178*H178</f>
        <v>0</v>
      </c>
      <c r="S178" s="145">
        <v>0</v>
      </c>
      <c r="T178" s="146">
        <f>S178*H178</f>
        <v>0</v>
      </c>
      <c r="AR178" s="147" t="s">
        <v>414</v>
      </c>
      <c r="AT178" s="147" t="s">
        <v>388</v>
      </c>
      <c r="AU178" s="147" t="s">
        <v>201</v>
      </c>
      <c r="AY178" s="17" t="s">
        <v>191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83</v>
      </c>
      <c r="BK178" s="148">
        <f>ROUND(I178*H178,2)</f>
        <v>0</v>
      </c>
      <c r="BL178" s="17" t="s">
        <v>224</v>
      </c>
      <c r="BM178" s="147" t="s">
        <v>4500</v>
      </c>
    </row>
    <row r="179" spans="2:65" s="11" customFormat="1" ht="22.9" customHeight="1">
      <c r="B179" s="124"/>
      <c r="D179" s="125" t="s">
        <v>75</v>
      </c>
      <c r="E179" s="134" t="s">
        <v>4501</v>
      </c>
      <c r="F179" s="134" t="s">
        <v>4502</v>
      </c>
      <c r="I179" s="127"/>
      <c r="J179" s="135">
        <f>BK179</f>
        <v>0</v>
      </c>
      <c r="L179" s="124"/>
      <c r="M179" s="129"/>
      <c r="P179" s="130">
        <f>SUM(P180:P203)</f>
        <v>0</v>
      </c>
      <c r="R179" s="130">
        <f>SUM(R180:R203)</f>
        <v>1E-3</v>
      </c>
      <c r="T179" s="131">
        <f>SUM(T180:T203)</f>
        <v>0</v>
      </c>
      <c r="AR179" s="125" t="s">
        <v>85</v>
      </c>
      <c r="AT179" s="132" t="s">
        <v>75</v>
      </c>
      <c r="AU179" s="132" t="s">
        <v>83</v>
      </c>
      <c r="AY179" s="125" t="s">
        <v>191</v>
      </c>
      <c r="BK179" s="133">
        <f>SUM(BK180:BK203)</f>
        <v>0</v>
      </c>
    </row>
    <row r="180" spans="2:65" s="1" customFormat="1" ht="26.45" customHeight="1">
      <c r="B180" s="32"/>
      <c r="C180" s="136" t="s">
        <v>350</v>
      </c>
      <c r="D180" s="136" t="s">
        <v>195</v>
      </c>
      <c r="E180" s="137" t="s">
        <v>4503</v>
      </c>
      <c r="F180" s="138" t="s">
        <v>4504</v>
      </c>
      <c r="G180" s="139" t="s">
        <v>378</v>
      </c>
      <c r="H180" s="140">
        <v>18</v>
      </c>
      <c r="I180" s="141"/>
      <c r="J180" s="142">
        <f>ROUND(I180*H180,2)</f>
        <v>0</v>
      </c>
      <c r="K180" s="138" t="s">
        <v>199</v>
      </c>
      <c r="L180" s="32"/>
      <c r="M180" s="143" t="s">
        <v>1</v>
      </c>
      <c r="N180" s="144" t="s">
        <v>41</v>
      </c>
      <c r="P180" s="145">
        <f>O180*H180</f>
        <v>0</v>
      </c>
      <c r="Q180" s="145">
        <v>0</v>
      </c>
      <c r="R180" s="145">
        <f>Q180*H180</f>
        <v>0</v>
      </c>
      <c r="S180" s="145">
        <v>0</v>
      </c>
      <c r="T180" s="146">
        <f>S180*H180</f>
        <v>0</v>
      </c>
      <c r="AR180" s="147" t="s">
        <v>224</v>
      </c>
      <c r="AT180" s="147" t="s">
        <v>195</v>
      </c>
      <c r="AU180" s="147" t="s">
        <v>85</v>
      </c>
      <c r="AY180" s="17" t="s">
        <v>191</v>
      </c>
      <c r="BE180" s="148">
        <f>IF(N180="základní",J180,0)</f>
        <v>0</v>
      </c>
      <c r="BF180" s="148">
        <f>IF(N180="snížená",J180,0)</f>
        <v>0</v>
      </c>
      <c r="BG180" s="148">
        <f>IF(N180="zákl. přenesená",J180,0)</f>
        <v>0</v>
      </c>
      <c r="BH180" s="148">
        <f>IF(N180="sníž. přenesená",J180,0)</f>
        <v>0</v>
      </c>
      <c r="BI180" s="148">
        <f>IF(N180="nulová",J180,0)</f>
        <v>0</v>
      </c>
      <c r="BJ180" s="17" t="s">
        <v>83</v>
      </c>
      <c r="BK180" s="148">
        <f>ROUND(I180*H180,2)</f>
        <v>0</v>
      </c>
      <c r="BL180" s="17" t="s">
        <v>224</v>
      </c>
      <c r="BM180" s="147" t="s">
        <v>4505</v>
      </c>
    </row>
    <row r="181" spans="2:65" s="1" customFormat="1">
      <c r="B181" s="32"/>
      <c r="D181" s="149" t="s">
        <v>203</v>
      </c>
      <c r="F181" s="150" t="s">
        <v>4506</v>
      </c>
      <c r="I181" s="151"/>
      <c r="L181" s="32"/>
      <c r="M181" s="152"/>
      <c r="T181" s="56"/>
      <c r="AT181" s="17" t="s">
        <v>203</v>
      </c>
      <c r="AU181" s="17" t="s">
        <v>85</v>
      </c>
    </row>
    <row r="182" spans="2:65" s="1" customFormat="1" ht="26.45" customHeight="1">
      <c r="B182" s="32"/>
      <c r="C182" s="181" t="s">
        <v>356</v>
      </c>
      <c r="D182" s="181" t="s">
        <v>388</v>
      </c>
      <c r="E182" s="182" t="s">
        <v>4507</v>
      </c>
      <c r="F182" s="183" t="s">
        <v>4508</v>
      </c>
      <c r="G182" s="184" t="s">
        <v>378</v>
      </c>
      <c r="H182" s="185">
        <v>18</v>
      </c>
      <c r="I182" s="186"/>
      <c r="J182" s="187">
        <f>ROUND(I182*H182,2)</f>
        <v>0</v>
      </c>
      <c r="K182" s="183" t="s">
        <v>199</v>
      </c>
      <c r="L182" s="188"/>
      <c r="M182" s="189" t="s">
        <v>1</v>
      </c>
      <c r="N182" s="190" t="s">
        <v>41</v>
      </c>
      <c r="P182" s="145">
        <f>O182*H182</f>
        <v>0</v>
      </c>
      <c r="Q182" s="145">
        <v>5.0000000000000002E-5</v>
      </c>
      <c r="R182" s="145">
        <f>Q182*H182</f>
        <v>9.0000000000000008E-4</v>
      </c>
      <c r="S182" s="145">
        <v>0</v>
      </c>
      <c r="T182" s="146">
        <f>S182*H182</f>
        <v>0</v>
      </c>
      <c r="AR182" s="147" t="s">
        <v>414</v>
      </c>
      <c r="AT182" s="147" t="s">
        <v>388</v>
      </c>
      <c r="AU182" s="147" t="s">
        <v>85</v>
      </c>
      <c r="AY182" s="17" t="s">
        <v>191</v>
      </c>
      <c r="BE182" s="148">
        <f>IF(N182="základní",J182,0)</f>
        <v>0</v>
      </c>
      <c r="BF182" s="148">
        <f>IF(N182="snížená",J182,0)</f>
        <v>0</v>
      </c>
      <c r="BG182" s="148">
        <f>IF(N182="zákl. přenesená",J182,0)</f>
        <v>0</v>
      </c>
      <c r="BH182" s="148">
        <f>IF(N182="sníž. přenesená",J182,0)</f>
        <v>0</v>
      </c>
      <c r="BI182" s="148">
        <f>IF(N182="nulová",J182,0)</f>
        <v>0</v>
      </c>
      <c r="BJ182" s="17" t="s">
        <v>83</v>
      </c>
      <c r="BK182" s="148">
        <f>ROUND(I182*H182,2)</f>
        <v>0</v>
      </c>
      <c r="BL182" s="17" t="s">
        <v>224</v>
      </c>
      <c r="BM182" s="147" t="s">
        <v>4509</v>
      </c>
    </row>
    <row r="183" spans="2:65" s="1" customFormat="1" ht="16.5" customHeight="1">
      <c r="B183" s="32"/>
      <c r="C183" s="136" t="s">
        <v>362</v>
      </c>
      <c r="D183" s="136" t="s">
        <v>195</v>
      </c>
      <c r="E183" s="137" t="s">
        <v>3817</v>
      </c>
      <c r="F183" s="138" t="s">
        <v>3818</v>
      </c>
      <c r="G183" s="139" t="s">
        <v>378</v>
      </c>
      <c r="H183" s="140">
        <v>2</v>
      </c>
      <c r="I183" s="141"/>
      <c r="J183" s="142">
        <f>ROUND(I183*H183,2)</f>
        <v>0</v>
      </c>
      <c r="K183" s="138" t="s">
        <v>199</v>
      </c>
      <c r="L183" s="32"/>
      <c r="M183" s="143" t="s">
        <v>1</v>
      </c>
      <c r="N183" s="144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224</v>
      </c>
      <c r="AT183" s="147" t="s">
        <v>195</v>
      </c>
      <c r="AU183" s="147" t="s">
        <v>85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224</v>
      </c>
      <c r="BM183" s="147" t="s">
        <v>4510</v>
      </c>
    </row>
    <row r="184" spans="2:65" s="1" customFormat="1">
      <c r="B184" s="32"/>
      <c r="D184" s="149" t="s">
        <v>203</v>
      </c>
      <c r="F184" s="150" t="s">
        <v>3820</v>
      </c>
      <c r="I184" s="151"/>
      <c r="L184" s="32"/>
      <c r="M184" s="152"/>
      <c r="T184" s="56"/>
      <c r="AT184" s="17" t="s">
        <v>203</v>
      </c>
      <c r="AU184" s="17" t="s">
        <v>85</v>
      </c>
    </row>
    <row r="185" spans="2:65" s="1" customFormat="1" ht="26.45" customHeight="1">
      <c r="B185" s="32"/>
      <c r="C185" s="181" t="s">
        <v>367</v>
      </c>
      <c r="D185" s="181" t="s">
        <v>388</v>
      </c>
      <c r="E185" s="182" t="s">
        <v>4511</v>
      </c>
      <c r="F185" s="183" t="s">
        <v>4512</v>
      </c>
      <c r="G185" s="184" t="s">
        <v>378</v>
      </c>
      <c r="H185" s="185">
        <v>2</v>
      </c>
      <c r="I185" s="186"/>
      <c r="J185" s="187">
        <f>ROUND(I185*H185,2)</f>
        <v>0</v>
      </c>
      <c r="K185" s="183" t="s">
        <v>199</v>
      </c>
      <c r="L185" s="188"/>
      <c r="M185" s="189" t="s">
        <v>1</v>
      </c>
      <c r="N185" s="190" t="s">
        <v>41</v>
      </c>
      <c r="P185" s="145">
        <f>O185*H185</f>
        <v>0</v>
      </c>
      <c r="Q185" s="145">
        <v>5.0000000000000002E-5</v>
      </c>
      <c r="R185" s="145">
        <f>Q185*H185</f>
        <v>1E-4</v>
      </c>
      <c r="S185" s="145">
        <v>0</v>
      </c>
      <c r="T185" s="146">
        <f>S185*H185</f>
        <v>0</v>
      </c>
      <c r="AR185" s="147" t="s">
        <v>414</v>
      </c>
      <c r="AT185" s="147" t="s">
        <v>388</v>
      </c>
      <c r="AU185" s="147" t="s">
        <v>85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224</v>
      </c>
      <c r="BM185" s="147" t="s">
        <v>4513</v>
      </c>
    </row>
    <row r="186" spans="2:65" s="1" customFormat="1" ht="16.5" customHeight="1">
      <c r="B186" s="32"/>
      <c r="C186" s="136" t="s">
        <v>375</v>
      </c>
      <c r="D186" s="136" t="s">
        <v>195</v>
      </c>
      <c r="E186" s="137" t="s">
        <v>4514</v>
      </c>
      <c r="F186" s="138" t="s">
        <v>4515</v>
      </c>
      <c r="G186" s="139" t="s">
        <v>378</v>
      </c>
      <c r="H186" s="140">
        <v>20</v>
      </c>
      <c r="I186" s="141"/>
      <c r="J186" s="142">
        <f>ROUND(I186*H186,2)</f>
        <v>0</v>
      </c>
      <c r="K186" s="138" t="s">
        <v>199</v>
      </c>
      <c r="L186" s="32"/>
      <c r="M186" s="143" t="s">
        <v>1</v>
      </c>
      <c r="N186" s="144" t="s">
        <v>41</v>
      </c>
      <c r="P186" s="145">
        <f>O186*H186</f>
        <v>0</v>
      </c>
      <c r="Q186" s="145">
        <v>0</v>
      </c>
      <c r="R186" s="145">
        <f>Q186*H186</f>
        <v>0</v>
      </c>
      <c r="S186" s="145">
        <v>0</v>
      </c>
      <c r="T186" s="146">
        <f>S186*H186</f>
        <v>0</v>
      </c>
      <c r="AR186" s="147" t="s">
        <v>224</v>
      </c>
      <c r="AT186" s="147" t="s">
        <v>195</v>
      </c>
      <c r="AU186" s="147" t="s">
        <v>85</v>
      </c>
      <c r="AY186" s="17" t="s">
        <v>191</v>
      </c>
      <c r="BE186" s="148">
        <f>IF(N186="základní",J186,0)</f>
        <v>0</v>
      </c>
      <c r="BF186" s="148">
        <f>IF(N186="snížená",J186,0)</f>
        <v>0</v>
      </c>
      <c r="BG186" s="148">
        <f>IF(N186="zákl. přenesená",J186,0)</f>
        <v>0</v>
      </c>
      <c r="BH186" s="148">
        <f>IF(N186="sníž. přenesená",J186,0)</f>
        <v>0</v>
      </c>
      <c r="BI186" s="148">
        <f>IF(N186="nulová",J186,0)</f>
        <v>0</v>
      </c>
      <c r="BJ186" s="17" t="s">
        <v>83</v>
      </c>
      <c r="BK186" s="148">
        <f>ROUND(I186*H186,2)</f>
        <v>0</v>
      </c>
      <c r="BL186" s="17" t="s">
        <v>224</v>
      </c>
      <c r="BM186" s="147" t="s">
        <v>4516</v>
      </c>
    </row>
    <row r="187" spans="2:65" s="1" customFormat="1">
      <c r="B187" s="32"/>
      <c r="D187" s="149" t="s">
        <v>203</v>
      </c>
      <c r="F187" s="150" t="s">
        <v>4517</v>
      </c>
      <c r="I187" s="151"/>
      <c r="L187" s="32"/>
      <c r="M187" s="152"/>
      <c r="T187" s="56"/>
      <c r="AT187" s="17" t="s">
        <v>203</v>
      </c>
      <c r="AU187" s="17" t="s">
        <v>85</v>
      </c>
    </row>
    <row r="188" spans="2:65" s="1" customFormat="1" ht="26.45" customHeight="1">
      <c r="B188" s="32"/>
      <c r="C188" s="136" t="s">
        <v>382</v>
      </c>
      <c r="D188" s="136" t="s">
        <v>195</v>
      </c>
      <c r="E188" s="137" t="s">
        <v>4518</v>
      </c>
      <c r="F188" s="138" t="s">
        <v>4519</v>
      </c>
      <c r="G188" s="139" t="s">
        <v>378</v>
      </c>
      <c r="H188" s="140">
        <v>42</v>
      </c>
      <c r="I188" s="141"/>
      <c r="J188" s="142">
        <f>ROUND(I188*H188,2)</f>
        <v>0</v>
      </c>
      <c r="K188" s="138" t="s">
        <v>199</v>
      </c>
      <c r="L188" s="32"/>
      <c r="M188" s="143" t="s">
        <v>1</v>
      </c>
      <c r="N188" s="144" t="s">
        <v>41</v>
      </c>
      <c r="P188" s="145">
        <f>O188*H188</f>
        <v>0</v>
      </c>
      <c r="Q188" s="145">
        <v>0</v>
      </c>
      <c r="R188" s="145">
        <f>Q188*H188</f>
        <v>0</v>
      </c>
      <c r="S188" s="145">
        <v>0</v>
      </c>
      <c r="T188" s="146">
        <f>S188*H188</f>
        <v>0</v>
      </c>
      <c r="AR188" s="147" t="s">
        <v>224</v>
      </c>
      <c r="AT188" s="147" t="s">
        <v>195</v>
      </c>
      <c r="AU188" s="147" t="s">
        <v>85</v>
      </c>
      <c r="AY188" s="17" t="s">
        <v>191</v>
      </c>
      <c r="BE188" s="148">
        <f>IF(N188="základní",J188,0)</f>
        <v>0</v>
      </c>
      <c r="BF188" s="148">
        <f>IF(N188="snížená",J188,0)</f>
        <v>0</v>
      </c>
      <c r="BG188" s="148">
        <f>IF(N188="zákl. přenesená",J188,0)</f>
        <v>0</v>
      </c>
      <c r="BH188" s="148">
        <f>IF(N188="sníž. přenesená",J188,0)</f>
        <v>0</v>
      </c>
      <c r="BI188" s="148">
        <f>IF(N188="nulová",J188,0)</f>
        <v>0</v>
      </c>
      <c r="BJ188" s="17" t="s">
        <v>83</v>
      </c>
      <c r="BK188" s="148">
        <f>ROUND(I188*H188,2)</f>
        <v>0</v>
      </c>
      <c r="BL188" s="17" t="s">
        <v>224</v>
      </c>
      <c r="BM188" s="147" t="s">
        <v>4520</v>
      </c>
    </row>
    <row r="189" spans="2:65" s="1" customFormat="1">
      <c r="B189" s="32"/>
      <c r="D189" s="149" t="s">
        <v>203</v>
      </c>
      <c r="F189" s="150" t="s">
        <v>4521</v>
      </c>
      <c r="I189" s="151"/>
      <c r="L189" s="32"/>
      <c r="M189" s="152"/>
      <c r="T189" s="56"/>
      <c r="AT189" s="17" t="s">
        <v>203</v>
      </c>
      <c r="AU189" s="17" t="s">
        <v>85</v>
      </c>
    </row>
    <row r="190" spans="2:65" s="1" customFormat="1" ht="26.45" customHeight="1">
      <c r="B190" s="32"/>
      <c r="C190" s="181" t="s">
        <v>387</v>
      </c>
      <c r="D190" s="181" t="s">
        <v>388</v>
      </c>
      <c r="E190" s="182" t="s">
        <v>4522</v>
      </c>
      <c r="F190" s="183" t="s">
        <v>4523</v>
      </c>
      <c r="G190" s="184" t="s">
        <v>378</v>
      </c>
      <c r="H190" s="185">
        <v>20</v>
      </c>
      <c r="I190" s="186"/>
      <c r="J190" s="187">
        <f>ROUND(I190*H190,2)</f>
        <v>0</v>
      </c>
      <c r="K190" s="183" t="s">
        <v>1</v>
      </c>
      <c r="L190" s="188"/>
      <c r="M190" s="189" t="s">
        <v>1</v>
      </c>
      <c r="N190" s="190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414</v>
      </c>
      <c r="AT190" s="147" t="s">
        <v>388</v>
      </c>
      <c r="AU190" s="147" t="s">
        <v>85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224</v>
      </c>
      <c r="BM190" s="147" t="s">
        <v>4524</v>
      </c>
    </row>
    <row r="191" spans="2:65" s="1" customFormat="1" ht="26.45" customHeight="1">
      <c r="B191" s="32"/>
      <c r="C191" s="181" t="s">
        <v>394</v>
      </c>
      <c r="D191" s="181" t="s">
        <v>388</v>
      </c>
      <c r="E191" s="182" t="s">
        <v>4525</v>
      </c>
      <c r="F191" s="183" t="s">
        <v>4526</v>
      </c>
      <c r="G191" s="184" t="s">
        <v>378</v>
      </c>
      <c r="H191" s="185">
        <v>20</v>
      </c>
      <c r="I191" s="186"/>
      <c r="J191" s="187">
        <f>ROUND(I191*H191,2)</f>
        <v>0</v>
      </c>
      <c r="K191" s="183" t="s">
        <v>1</v>
      </c>
      <c r="L191" s="188"/>
      <c r="M191" s="189" t="s">
        <v>1</v>
      </c>
      <c r="N191" s="190" t="s">
        <v>41</v>
      </c>
      <c r="P191" s="145">
        <f>O191*H191</f>
        <v>0</v>
      </c>
      <c r="Q191" s="145">
        <v>0</v>
      </c>
      <c r="R191" s="145">
        <f>Q191*H191</f>
        <v>0</v>
      </c>
      <c r="S191" s="145">
        <v>0</v>
      </c>
      <c r="T191" s="146">
        <f>S191*H191</f>
        <v>0</v>
      </c>
      <c r="AR191" s="147" t="s">
        <v>414</v>
      </c>
      <c r="AT191" s="147" t="s">
        <v>388</v>
      </c>
      <c r="AU191" s="147" t="s">
        <v>85</v>
      </c>
      <c r="AY191" s="17" t="s">
        <v>191</v>
      </c>
      <c r="BE191" s="148">
        <f>IF(N191="základní",J191,0)</f>
        <v>0</v>
      </c>
      <c r="BF191" s="148">
        <f>IF(N191="snížená",J191,0)</f>
        <v>0</v>
      </c>
      <c r="BG191" s="148">
        <f>IF(N191="zákl. přenesená",J191,0)</f>
        <v>0</v>
      </c>
      <c r="BH191" s="148">
        <f>IF(N191="sníž. přenesená",J191,0)</f>
        <v>0</v>
      </c>
      <c r="BI191" s="148">
        <f>IF(N191="nulová",J191,0)</f>
        <v>0</v>
      </c>
      <c r="BJ191" s="17" t="s">
        <v>83</v>
      </c>
      <c r="BK191" s="148">
        <f>ROUND(I191*H191,2)</f>
        <v>0</v>
      </c>
      <c r="BL191" s="17" t="s">
        <v>224</v>
      </c>
      <c r="BM191" s="147" t="s">
        <v>4527</v>
      </c>
    </row>
    <row r="192" spans="2:65" s="1" customFormat="1" ht="26.45" customHeight="1">
      <c r="B192" s="32"/>
      <c r="C192" s="181" t="s">
        <v>400</v>
      </c>
      <c r="D192" s="181" t="s">
        <v>388</v>
      </c>
      <c r="E192" s="182" t="s">
        <v>4528</v>
      </c>
      <c r="F192" s="183" t="s">
        <v>4526</v>
      </c>
      <c r="G192" s="184" t="s">
        <v>378</v>
      </c>
      <c r="H192" s="185">
        <v>20</v>
      </c>
      <c r="I192" s="186"/>
      <c r="J192" s="187">
        <f>ROUND(I192*H192,2)</f>
        <v>0</v>
      </c>
      <c r="K192" s="183" t="s">
        <v>1</v>
      </c>
      <c r="L192" s="188"/>
      <c r="M192" s="189" t="s">
        <v>1</v>
      </c>
      <c r="N192" s="190" t="s">
        <v>41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414</v>
      </c>
      <c r="AT192" s="147" t="s">
        <v>388</v>
      </c>
      <c r="AU192" s="147" t="s">
        <v>85</v>
      </c>
      <c r="AY192" s="17" t="s">
        <v>191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83</v>
      </c>
      <c r="BK192" s="148">
        <f>ROUND(I192*H192,2)</f>
        <v>0</v>
      </c>
      <c r="BL192" s="17" t="s">
        <v>224</v>
      </c>
      <c r="BM192" s="147" t="s">
        <v>4529</v>
      </c>
    </row>
    <row r="193" spans="2:65" s="1" customFormat="1" ht="26.45" customHeight="1">
      <c r="B193" s="32"/>
      <c r="C193" s="181" t="s">
        <v>407</v>
      </c>
      <c r="D193" s="181" t="s">
        <v>388</v>
      </c>
      <c r="E193" s="182" t="s">
        <v>4530</v>
      </c>
      <c r="F193" s="183" t="s">
        <v>4531</v>
      </c>
      <c r="G193" s="184" t="s">
        <v>378</v>
      </c>
      <c r="H193" s="185">
        <v>20</v>
      </c>
      <c r="I193" s="186"/>
      <c r="J193" s="187">
        <f>ROUND(I193*H193,2)</f>
        <v>0</v>
      </c>
      <c r="K193" s="183" t="s">
        <v>1</v>
      </c>
      <c r="L193" s="188"/>
      <c r="M193" s="189" t="s">
        <v>1</v>
      </c>
      <c r="N193" s="190" t="s">
        <v>41</v>
      </c>
      <c r="P193" s="145">
        <f>O193*H193</f>
        <v>0</v>
      </c>
      <c r="Q193" s="145">
        <v>0</v>
      </c>
      <c r="R193" s="145">
        <f>Q193*H193</f>
        <v>0</v>
      </c>
      <c r="S193" s="145">
        <v>0</v>
      </c>
      <c r="T193" s="146">
        <f>S193*H193</f>
        <v>0</v>
      </c>
      <c r="AR193" s="147" t="s">
        <v>414</v>
      </c>
      <c r="AT193" s="147" t="s">
        <v>388</v>
      </c>
      <c r="AU193" s="147" t="s">
        <v>85</v>
      </c>
      <c r="AY193" s="17" t="s">
        <v>191</v>
      </c>
      <c r="BE193" s="148">
        <f>IF(N193="základní",J193,0)</f>
        <v>0</v>
      </c>
      <c r="BF193" s="148">
        <f>IF(N193="snížená",J193,0)</f>
        <v>0</v>
      </c>
      <c r="BG193" s="148">
        <f>IF(N193="zákl. přenesená",J193,0)</f>
        <v>0</v>
      </c>
      <c r="BH193" s="148">
        <f>IF(N193="sníž. přenesená",J193,0)</f>
        <v>0</v>
      </c>
      <c r="BI193" s="148">
        <f>IF(N193="nulová",J193,0)</f>
        <v>0</v>
      </c>
      <c r="BJ193" s="17" t="s">
        <v>83</v>
      </c>
      <c r="BK193" s="148">
        <f>ROUND(I193*H193,2)</f>
        <v>0</v>
      </c>
      <c r="BL193" s="17" t="s">
        <v>224</v>
      </c>
      <c r="BM193" s="147" t="s">
        <v>4532</v>
      </c>
    </row>
    <row r="194" spans="2:65" s="1" customFormat="1" ht="16.5" customHeight="1">
      <c r="B194" s="32"/>
      <c r="C194" s="136" t="s">
        <v>414</v>
      </c>
      <c r="D194" s="136" t="s">
        <v>195</v>
      </c>
      <c r="E194" s="137" t="s">
        <v>4533</v>
      </c>
      <c r="F194" s="138" t="s">
        <v>4534</v>
      </c>
      <c r="G194" s="139" t="s">
        <v>378</v>
      </c>
      <c r="H194" s="140">
        <v>2</v>
      </c>
      <c r="I194" s="141"/>
      <c r="J194" s="142">
        <f>ROUND(I194*H194,2)</f>
        <v>0</v>
      </c>
      <c r="K194" s="138" t="s">
        <v>199</v>
      </c>
      <c r="L194" s="32"/>
      <c r="M194" s="143" t="s">
        <v>1</v>
      </c>
      <c r="N194" s="144" t="s">
        <v>41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224</v>
      </c>
      <c r="AT194" s="147" t="s">
        <v>195</v>
      </c>
      <c r="AU194" s="147" t="s">
        <v>85</v>
      </c>
      <c r="AY194" s="17" t="s">
        <v>191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83</v>
      </c>
      <c r="BK194" s="148">
        <f>ROUND(I194*H194,2)</f>
        <v>0</v>
      </c>
      <c r="BL194" s="17" t="s">
        <v>224</v>
      </c>
      <c r="BM194" s="147" t="s">
        <v>4535</v>
      </c>
    </row>
    <row r="195" spans="2:65" s="1" customFormat="1">
      <c r="B195" s="32"/>
      <c r="D195" s="149" t="s">
        <v>203</v>
      </c>
      <c r="F195" s="150" t="s">
        <v>4536</v>
      </c>
      <c r="I195" s="151"/>
      <c r="L195" s="32"/>
      <c r="M195" s="152"/>
      <c r="T195" s="56"/>
      <c r="AT195" s="17" t="s">
        <v>203</v>
      </c>
      <c r="AU195" s="17" t="s">
        <v>85</v>
      </c>
    </row>
    <row r="196" spans="2:65" s="1" customFormat="1" ht="16.5" customHeight="1">
      <c r="B196" s="32"/>
      <c r="C196" s="181" t="s">
        <v>420</v>
      </c>
      <c r="D196" s="181" t="s">
        <v>388</v>
      </c>
      <c r="E196" s="182" t="s">
        <v>4537</v>
      </c>
      <c r="F196" s="183" t="s">
        <v>4538</v>
      </c>
      <c r="G196" s="184" t="s">
        <v>378</v>
      </c>
      <c r="H196" s="185">
        <v>2</v>
      </c>
      <c r="I196" s="186"/>
      <c r="J196" s="187">
        <f>ROUND(I196*H196,2)</f>
        <v>0</v>
      </c>
      <c r="K196" s="183" t="s">
        <v>1</v>
      </c>
      <c r="L196" s="188"/>
      <c r="M196" s="189" t="s">
        <v>1</v>
      </c>
      <c r="N196" s="190" t="s">
        <v>41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414</v>
      </c>
      <c r="AT196" s="147" t="s">
        <v>388</v>
      </c>
      <c r="AU196" s="147" t="s">
        <v>85</v>
      </c>
      <c r="AY196" s="17" t="s">
        <v>191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83</v>
      </c>
      <c r="BK196" s="148">
        <f>ROUND(I196*H196,2)</f>
        <v>0</v>
      </c>
      <c r="BL196" s="17" t="s">
        <v>224</v>
      </c>
      <c r="BM196" s="147" t="s">
        <v>4539</v>
      </c>
    </row>
    <row r="197" spans="2:65" s="1" customFormat="1" ht="26.45" customHeight="1">
      <c r="B197" s="32"/>
      <c r="C197" s="181" t="s">
        <v>426</v>
      </c>
      <c r="D197" s="181" t="s">
        <v>388</v>
      </c>
      <c r="E197" s="182" t="s">
        <v>4540</v>
      </c>
      <c r="F197" s="183" t="s">
        <v>4541</v>
      </c>
      <c r="G197" s="184" t="s">
        <v>378</v>
      </c>
      <c r="H197" s="185">
        <v>2</v>
      </c>
      <c r="I197" s="186"/>
      <c r="J197" s="187">
        <f>ROUND(I197*H197,2)</f>
        <v>0</v>
      </c>
      <c r="K197" s="183" t="s">
        <v>1</v>
      </c>
      <c r="L197" s="188"/>
      <c r="M197" s="189" t="s">
        <v>1</v>
      </c>
      <c r="N197" s="190" t="s">
        <v>41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414</v>
      </c>
      <c r="AT197" s="147" t="s">
        <v>388</v>
      </c>
      <c r="AU197" s="147" t="s">
        <v>85</v>
      </c>
      <c r="AY197" s="17" t="s">
        <v>191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83</v>
      </c>
      <c r="BK197" s="148">
        <f>ROUND(I197*H197,2)</f>
        <v>0</v>
      </c>
      <c r="BL197" s="17" t="s">
        <v>224</v>
      </c>
      <c r="BM197" s="147" t="s">
        <v>4542</v>
      </c>
    </row>
    <row r="198" spans="2:65" s="1" customFormat="1" ht="26.45" customHeight="1">
      <c r="B198" s="32"/>
      <c r="C198" s="136" t="s">
        <v>431</v>
      </c>
      <c r="D198" s="136" t="s">
        <v>195</v>
      </c>
      <c r="E198" s="137" t="s">
        <v>4543</v>
      </c>
      <c r="F198" s="138" t="s">
        <v>4544</v>
      </c>
      <c r="G198" s="139" t="s">
        <v>378</v>
      </c>
      <c r="H198" s="140">
        <v>42</v>
      </c>
      <c r="I198" s="141"/>
      <c r="J198" s="142">
        <f>ROUND(I198*H198,2)</f>
        <v>0</v>
      </c>
      <c r="K198" s="138" t="s">
        <v>199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224</v>
      </c>
      <c r="AT198" s="147" t="s">
        <v>195</v>
      </c>
      <c r="AU198" s="147" t="s">
        <v>85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224</v>
      </c>
      <c r="BM198" s="147" t="s">
        <v>4545</v>
      </c>
    </row>
    <row r="199" spans="2:65" s="1" customFormat="1">
      <c r="B199" s="32"/>
      <c r="D199" s="149" t="s">
        <v>203</v>
      </c>
      <c r="F199" s="150" t="s">
        <v>4546</v>
      </c>
      <c r="I199" s="151"/>
      <c r="L199" s="32"/>
      <c r="M199" s="152"/>
      <c r="T199" s="56"/>
      <c r="AT199" s="17" t="s">
        <v>203</v>
      </c>
      <c r="AU199" s="17" t="s">
        <v>85</v>
      </c>
    </row>
    <row r="200" spans="2:65" s="1" customFormat="1" ht="16.5" customHeight="1">
      <c r="B200" s="32"/>
      <c r="C200" s="136" t="s">
        <v>439</v>
      </c>
      <c r="D200" s="136" t="s">
        <v>195</v>
      </c>
      <c r="E200" s="137" t="s">
        <v>4547</v>
      </c>
      <c r="F200" s="138" t="s">
        <v>4548</v>
      </c>
      <c r="G200" s="139" t="s">
        <v>378</v>
      </c>
      <c r="H200" s="140">
        <v>42</v>
      </c>
      <c r="I200" s="141"/>
      <c r="J200" s="142">
        <f>ROUND(I200*H200,2)</f>
        <v>0</v>
      </c>
      <c r="K200" s="138" t="s">
        <v>199</v>
      </c>
      <c r="L200" s="32"/>
      <c r="M200" s="143" t="s">
        <v>1</v>
      </c>
      <c r="N200" s="144" t="s">
        <v>41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224</v>
      </c>
      <c r="AT200" s="147" t="s">
        <v>195</v>
      </c>
      <c r="AU200" s="147" t="s">
        <v>85</v>
      </c>
      <c r="AY200" s="17" t="s">
        <v>191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83</v>
      </c>
      <c r="BK200" s="148">
        <f>ROUND(I200*H200,2)</f>
        <v>0</v>
      </c>
      <c r="BL200" s="17" t="s">
        <v>224</v>
      </c>
      <c r="BM200" s="147" t="s">
        <v>4549</v>
      </c>
    </row>
    <row r="201" spans="2:65" s="1" customFormat="1">
      <c r="B201" s="32"/>
      <c r="D201" s="149" t="s">
        <v>203</v>
      </c>
      <c r="F201" s="150" t="s">
        <v>4550</v>
      </c>
      <c r="I201" s="151"/>
      <c r="L201" s="32"/>
      <c r="M201" s="152"/>
      <c r="T201" s="56"/>
      <c r="AT201" s="17" t="s">
        <v>203</v>
      </c>
      <c r="AU201" s="17" t="s">
        <v>85</v>
      </c>
    </row>
    <row r="202" spans="2:65" s="1" customFormat="1" ht="26.45" customHeight="1">
      <c r="B202" s="32"/>
      <c r="C202" s="136" t="s">
        <v>444</v>
      </c>
      <c r="D202" s="136" t="s">
        <v>195</v>
      </c>
      <c r="E202" s="137" t="s">
        <v>4551</v>
      </c>
      <c r="F202" s="138" t="s">
        <v>4447</v>
      </c>
      <c r="G202" s="139" t="s">
        <v>378</v>
      </c>
      <c r="H202" s="140">
        <v>42</v>
      </c>
      <c r="I202" s="141"/>
      <c r="J202" s="142">
        <f>ROUND(I202*H202,2)</f>
        <v>0</v>
      </c>
      <c r="K202" s="138" t="s">
        <v>1</v>
      </c>
      <c r="L202" s="32"/>
      <c r="M202" s="143" t="s">
        <v>1</v>
      </c>
      <c r="N202" s="144" t="s">
        <v>41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224</v>
      </c>
      <c r="AT202" s="147" t="s">
        <v>195</v>
      </c>
      <c r="AU202" s="147" t="s">
        <v>85</v>
      </c>
      <c r="AY202" s="17" t="s">
        <v>191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83</v>
      </c>
      <c r="BK202" s="148">
        <f>ROUND(I202*H202,2)</f>
        <v>0</v>
      </c>
      <c r="BL202" s="17" t="s">
        <v>224</v>
      </c>
      <c r="BM202" s="147" t="s">
        <v>4552</v>
      </c>
    </row>
    <row r="203" spans="2:65" s="1" customFormat="1" ht="81.599999999999994" customHeight="1">
      <c r="B203" s="32"/>
      <c r="C203" s="181" t="s">
        <v>451</v>
      </c>
      <c r="D203" s="181" t="s">
        <v>388</v>
      </c>
      <c r="E203" s="182" t="s">
        <v>4553</v>
      </c>
      <c r="F203" s="183" t="s">
        <v>4554</v>
      </c>
      <c r="G203" s="184" t="s">
        <v>378</v>
      </c>
      <c r="H203" s="185">
        <v>42</v>
      </c>
      <c r="I203" s="186"/>
      <c r="J203" s="187">
        <f>ROUND(I203*H203,2)</f>
        <v>0</v>
      </c>
      <c r="K203" s="183" t="s">
        <v>1</v>
      </c>
      <c r="L203" s="188"/>
      <c r="M203" s="189" t="s">
        <v>1</v>
      </c>
      <c r="N203" s="190" t="s">
        <v>41</v>
      </c>
      <c r="P203" s="145">
        <f>O203*H203</f>
        <v>0</v>
      </c>
      <c r="Q203" s="145">
        <v>0</v>
      </c>
      <c r="R203" s="145">
        <f>Q203*H203</f>
        <v>0</v>
      </c>
      <c r="S203" s="145">
        <v>0</v>
      </c>
      <c r="T203" s="146">
        <f>S203*H203</f>
        <v>0</v>
      </c>
      <c r="AR203" s="147" t="s">
        <v>414</v>
      </c>
      <c r="AT203" s="147" t="s">
        <v>388</v>
      </c>
      <c r="AU203" s="147" t="s">
        <v>85</v>
      </c>
      <c r="AY203" s="17" t="s">
        <v>191</v>
      </c>
      <c r="BE203" s="148">
        <f>IF(N203="základní",J203,0)</f>
        <v>0</v>
      </c>
      <c r="BF203" s="148">
        <f>IF(N203="snížená",J203,0)</f>
        <v>0</v>
      </c>
      <c r="BG203" s="148">
        <f>IF(N203="zákl. přenesená",J203,0)</f>
        <v>0</v>
      </c>
      <c r="BH203" s="148">
        <f>IF(N203="sníž. přenesená",J203,0)</f>
        <v>0</v>
      </c>
      <c r="BI203" s="148">
        <f>IF(N203="nulová",J203,0)</f>
        <v>0</v>
      </c>
      <c r="BJ203" s="17" t="s">
        <v>83</v>
      </c>
      <c r="BK203" s="148">
        <f>ROUND(I203*H203,2)</f>
        <v>0</v>
      </c>
      <c r="BL203" s="17" t="s">
        <v>224</v>
      </c>
      <c r="BM203" s="147" t="s">
        <v>4555</v>
      </c>
    </row>
    <row r="204" spans="2:65" s="11" customFormat="1" ht="22.9" customHeight="1">
      <c r="B204" s="124"/>
      <c r="D204" s="125" t="s">
        <v>75</v>
      </c>
      <c r="E204" s="134" t="s">
        <v>4556</v>
      </c>
      <c r="F204" s="134" t="s">
        <v>4557</v>
      </c>
      <c r="I204" s="127"/>
      <c r="J204" s="135">
        <f>BK204</f>
        <v>0</v>
      </c>
      <c r="L204" s="124"/>
      <c r="M204" s="129"/>
      <c r="P204" s="130">
        <f>SUM(P205:P210)</f>
        <v>0</v>
      </c>
      <c r="R204" s="130">
        <f>SUM(R205:R210)</f>
        <v>0.15</v>
      </c>
      <c r="T204" s="131">
        <f>SUM(T205:T210)</f>
        <v>0</v>
      </c>
      <c r="AR204" s="125" t="s">
        <v>85</v>
      </c>
      <c r="AT204" s="132" t="s">
        <v>75</v>
      </c>
      <c r="AU204" s="132" t="s">
        <v>83</v>
      </c>
      <c r="AY204" s="125" t="s">
        <v>191</v>
      </c>
      <c r="BK204" s="133">
        <f>SUM(BK205:BK210)</f>
        <v>0</v>
      </c>
    </row>
    <row r="205" spans="2:65" s="1" customFormat="1" ht="26.45" customHeight="1">
      <c r="B205" s="32"/>
      <c r="C205" s="136" t="s">
        <v>457</v>
      </c>
      <c r="D205" s="136" t="s">
        <v>195</v>
      </c>
      <c r="E205" s="137" t="s">
        <v>4558</v>
      </c>
      <c r="F205" s="138" t="s">
        <v>4559</v>
      </c>
      <c r="G205" s="139" t="s">
        <v>403</v>
      </c>
      <c r="H205" s="140">
        <v>300</v>
      </c>
      <c r="I205" s="141"/>
      <c r="J205" s="142">
        <f>ROUND(I205*H205,2)</f>
        <v>0</v>
      </c>
      <c r="K205" s="138" t="s">
        <v>199</v>
      </c>
      <c r="L205" s="32"/>
      <c r="M205" s="143" t="s">
        <v>1</v>
      </c>
      <c r="N205" s="144" t="s">
        <v>41</v>
      </c>
      <c r="P205" s="145">
        <f>O205*H205</f>
        <v>0</v>
      </c>
      <c r="Q205" s="145">
        <v>0</v>
      </c>
      <c r="R205" s="145">
        <f>Q205*H205</f>
        <v>0</v>
      </c>
      <c r="S205" s="145">
        <v>0</v>
      </c>
      <c r="T205" s="146">
        <f>S205*H205</f>
        <v>0</v>
      </c>
      <c r="AR205" s="147" t="s">
        <v>224</v>
      </c>
      <c r="AT205" s="147" t="s">
        <v>195</v>
      </c>
      <c r="AU205" s="147" t="s">
        <v>85</v>
      </c>
      <c r="AY205" s="17" t="s">
        <v>191</v>
      </c>
      <c r="BE205" s="148">
        <f>IF(N205="základní",J205,0)</f>
        <v>0</v>
      </c>
      <c r="BF205" s="148">
        <f>IF(N205="snížená",J205,0)</f>
        <v>0</v>
      </c>
      <c r="BG205" s="148">
        <f>IF(N205="zákl. přenesená",J205,0)</f>
        <v>0</v>
      </c>
      <c r="BH205" s="148">
        <f>IF(N205="sníž. přenesená",J205,0)</f>
        <v>0</v>
      </c>
      <c r="BI205" s="148">
        <f>IF(N205="nulová",J205,0)</f>
        <v>0</v>
      </c>
      <c r="BJ205" s="17" t="s">
        <v>83</v>
      </c>
      <c r="BK205" s="148">
        <f>ROUND(I205*H205,2)</f>
        <v>0</v>
      </c>
      <c r="BL205" s="17" t="s">
        <v>224</v>
      </c>
      <c r="BM205" s="147" t="s">
        <v>4560</v>
      </c>
    </row>
    <row r="206" spans="2:65" s="1" customFormat="1">
      <c r="B206" s="32"/>
      <c r="D206" s="149" t="s">
        <v>203</v>
      </c>
      <c r="F206" s="150" t="s">
        <v>4561</v>
      </c>
      <c r="I206" s="151"/>
      <c r="L206" s="32"/>
      <c r="M206" s="152"/>
      <c r="T206" s="56"/>
      <c r="AT206" s="17" t="s">
        <v>203</v>
      </c>
      <c r="AU206" s="17" t="s">
        <v>85</v>
      </c>
    </row>
    <row r="207" spans="2:65" s="1" customFormat="1" ht="26.45" customHeight="1">
      <c r="B207" s="32"/>
      <c r="C207" s="136" t="s">
        <v>465</v>
      </c>
      <c r="D207" s="136" t="s">
        <v>195</v>
      </c>
      <c r="E207" s="137" t="s">
        <v>4562</v>
      </c>
      <c r="F207" s="138" t="s">
        <v>4563</v>
      </c>
      <c r="G207" s="139" t="s">
        <v>403</v>
      </c>
      <c r="H207" s="140">
        <v>2200</v>
      </c>
      <c r="I207" s="141"/>
      <c r="J207" s="142">
        <f>ROUND(I207*H207,2)</f>
        <v>0</v>
      </c>
      <c r="K207" s="138" t="s">
        <v>199</v>
      </c>
      <c r="L207" s="32"/>
      <c r="M207" s="143" t="s">
        <v>1</v>
      </c>
      <c r="N207" s="144" t="s">
        <v>41</v>
      </c>
      <c r="P207" s="145">
        <f>O207*H207</f>
        <v>0</v>
      </c>
      <c r="Q207" s="145">
        <v>0</v>
      </c>
      <c r="R207" s="145">
        <f>Q207*H207</f>
        <v>0</v>
      </c>
      <c r="S207" s="145">
        <v>0</v>
      </c>
      <c r="T207" s="146">
        <f>S207*H207</f>
        <v>0</v>
      </c>
      <c r="AR207" s="147" t="s">
        <v>224</v>
      </c>
      <c r="AT207" s="147" t="s">
        <v>195</v>
      </c>
      <c r="AU207" s="147" t="s">
        <v>85</v>
      </c>
      <c r="AY207" s="17" t="s">
        <v>191</v>
      </c>
      <c r="BE207" s="148">
        <f>IF(N207="základní",J207,0)</f>
        <v>0</v>
      </c>
      <c r="BF207" s="148">
        <f>IF(N207="snížená",J207,0)</f>
        <v>0</v>
      </c>
      <c r="BG207" s="148">
        <f>IF(N207="zákl. přenesená",J207,0)</f>
        <v>0</v>
      </c>
      <c r="BH207" s="148">
        <f>IF(N207="sníž. přenesená",J207,0)</f>
        <v>0</v>
      </c>
      <c r="BI207" s="148">
        <f>IF(N207="nulová",J207,0)</f>
        <v>0</v>
      </c>
      <c r="BJ207" s="17" t="s">
        <v>83</v>
      </c>
      <c r="BK207" s="148">
        <f>ROUND(I207*H207,2)</f>
        <v>0</v>
      </c>
      <c r="BL207" s="17" t="s">
        <v>224</v>
      </c>
      <c r="BM207" s="147" t="s">
        <v>4564</v>
      </c>
    </row>
    <row r="208" spans="2:65" s="1" customFormat="1">
      <c r="B208" s="32"/>
      <c r="D208" s="149" t="s">
        <v>203</v>
      </c>
      <c r="F208" s="150" t="s">
        <v>4565</v>
      </c>
      <c r="I208" s="151"/>
      <c r="L208" s="32"/>
      <c r="M208" s="152"/>
      <c r="T208" s="56"/>
      <c r="AT208" s="17" t="s">
        <v>203</v>
      </c>
      <c r="AU208" s="17" t="s">
        <v>85</v>
      </c>
    </row>
    <row r="209" spans="2:65" s="1" customFormat="1" ht="26.45" customHeight="1">
      <c r="B209" s="32"/>
      <c r="C209" s="181" t="s">
        <v>474</v>
      </c>
      <c r="D209" s="181" t="s">
        <v>388</v>
      </c>
      <c r="E209" s="182" t="s">
        <v>4566</v>
      </c>
      <c r="F209" s="183" t="s">
        <v>4567</v>
      </c>
      <c r="G209" s="184" t="s">
        <v>403</v>
      </c>
      <c r="H209" s="185">
        <v>2500</v>
      </c>
      <c r="I209" s="186"/>
      <c r="J209" s="187">
        <f>ROUND(I209*H209,2)</f>
        <v>0</v>
      </c>
      <c r="K209" s="183" t="s">
        <v>1</v>
      </c>
      <c r="L209" s="188"/>
      <c r="M209" s="189" t="s">
        <v>1</v>
      </c>
      <c r="N209" s="190" t="s">
        <v>41</v>
      </c>
      <c r="P209" s="145">
        <f>O209*H209</f>
        <v>0</v>
      </c>
      <c r="Q209" s="145">
        <v>6.0000000000000002E-5</v>
      </c>
      <c r="R209" s="145">
        <f>Q209*H209</f>
        <v>0.15</v>
      </c>
      <c r="S209" s="145">
        <v>0</v>
      </c>
      <c r="T209" s="146">
        <f>S209*H209</f>
        <v>0</v>
      </c>
      <c r="AR209" s="147" t="s">
        <v>414</v>
      </c>
      <c r="AT209" s="147" t="s">
        <v>388</v>
      </c>
      <c r="AU209" s="147" t="s">
        <v>85</v>
      </c>
      <c r="AY209" s="17" t="s">
        <v>191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83</v>
      </c>
      <c r="BK209" s="148">
        <f>ROUND(I209*H209,2)</f>
        <v>0</v>
      </c>
      <c r="BL209" s="17" t="s">
        <v>224</v>
      </c>
      <c r="BM209" s="147" t="s">
        <v>4568</v>
      </c>
    </row>
    <row r="210" spans="2:65" s="13" customFormat="1">
      <c r="B210" s="160"/>
      <c r="D210" s="154" t="s">
        <v>205</v>
      </c>
      <c r="F210" s="162" t="s">
        <v>4569</v>
      </c>
      <c r="H210" s="163">
        <v>2500</v>
      </c>
      <c r="I210" s="164"/>
      <c r="L210" s="160"/>
      <c r="M210" s="165"/>
      <c r="T210" s="166"/>
      <c r="AT210" s="161" t="s">
        <v>205</v>
      </c>
      <c r="AU210" s="161" t="s">
        <v>85</v>
      </c>
      <c r="AV210" s="13" t="s">
        <v>85</v>
      </c>
      <c r="AW210" s="13" t="s">
        <v>4</v>
      </c>
      <c r="AX210" s="13" t="s">
        <v>83</v>
      </c>
      <c r="AY210" s="161" t="s">
        <v>191</v>
      </c>
    </row>
    <row r="211" spans="2:65" s="11" customFormat="1" ht="25.9" customHeight="1">
      <c r="B211" s="124"/>
      <c r="D211" s="125" t="s">
        <v>75</v>
      </c>
      <c r="E211" s="126" t="s">
        <v>4570</v>
      </c>
      <c r="F211" s="126" t="s">
        <v>4571</v>
      </c>
      <c r="I211" s="127"/>
      <c r="J211" s="128">
        <f>BK211</f>
        <v>0</v>
      </c>
      <c r="L211" s="124"/>
      <c r="M211" s="129"/>
      <c r="P211" s="130">
        <f>P212+P219+P229+P233+P240+P245+P258</f>
        <v>0</v>
      </c>
      <c r="R211" s="130">
        <f>R212+R219+R229+R233+R240+R245+R258</f>
        <v>2.0240000000000001E-2</v>
      </c>
      <c r="T211" s="131">
        <f>T212+T219+T229+T233+T240+T245+T258</f>
        <v>0</v>
      </c>
      <c r="AR211" s="125" t="s">
        <v>85</v>
      </c>
      <c r="AT211" s="132" t="s">
        <v>75</v>
      </c>
      <c r="AU211" s="132" t="s">
        <v>76</v>
      </c>
      <c r="AY211" s="125" t="s">
        <v>191</v>
      </c>
      <c r="BK211" s="133">
        <f>BK212+BK219+BK229+BK233+BK240+BK245+BK258</f>
        <v>0</v>
      </c>
    </row>
    <row r="212" spans="2:65" s="11" customFormat="1" ht="22.9" customHeight="1">
      <c r="B212" s="124"/>
      <c r="D212" s="125" t="s">
        <v>75</v>
      </c>
      <c r="E212" s="134" t="s">
        <v>4572</v>
      </c>
      <c r="F212" s="134" t="s">
        <v>4573</v>
      </c>
      <c r="I212" s="127"/>
      <c r="J212" s="135">
        <f>BK212</f>
        <v>0</v>
      </c>
      <c r="L212" s="124"/>
      <c r="M212" s="129"/>
      <c r="P212" s="130">
        <f>SUM(P213:P218)</f>
        <v>0</v>
      </c>
      <c r="R212" s="130">
        <f>SUM(R213:R218)</f>
        <v>0</v>
      </c>
      <c r="T212" s="131">
        <f>SUM(T213:T218)</f>
        <v>0</v>
      </c>
      <c r="AR212" s="125" t="s">
        <v>85</v>
      </c>
      <c r="AT212" s="132" t="s">
        <v>75</v>
      </c>
      <c r="AU212" s="132" t="s">
        <v>83</v>
      </c>
      <c r="AY212" s="125" t="s">
        <v>191</v>
      </c>
      <c r="BK212" s="133">
        <f>SUM(BK213:BK218)</f>
        <v>0</v>
      </c>
    </row>
    <row r="213" spans="2:65" s="1" customFormat="1" ht="26.45" customHeight="1">
      <c r="B213" s="32"/>
      <c r="C213" s="136" t="s">
        <v>479</v>
      </c>
      <c r="D213" s="136" t="s">
        <v>195</v>
      </c>
      <c r="E213" s="137" t="s">
        <v>4574</v>
      </c>
      <c r="F213" s="138" t="s">
        <v>4575</v>
      </c>
      <c r="G213" s="139" t="s">
        <v>378</v>
      </c>
      <c r="H213" s="140">
        <v>2</v>
      </c>
      <c r="I213" s="141"/>
      <c r="J213" s="142">
        <f>ROUND(I213*H213,2)</f>
        <v>0</v>
      </c>
      <c r="K213" s="138" t="s">
        <v>199</v>
      </c>
      <c r="L213" s="32"/>
      <c r="M213" s="143" t="s">
        <v>1</v>
      </c>
      <c r="N213" s="144" t="s">
        <v>41</v>
      </c>
      <c r="P213" s="145">
        <f>O213*H213</f>
        <v>0</v>
      </c>
      <c r="Q213" s="145">
        <v>0</v>
      </c>
      <c r="R213" s="145">
        <f>Q213*H213</f>
        <v>0</v>
      </c>
      <c r="S213" s="145">
        <v>0</v>
      </c>
      <c r="T213" s="146">
        <f>S213*H213</f>
        <v>0</v>
      </c>
      <c r="AR213" s="147" t="s">
        <v>224</v>
      </c>
      <c r="AT213" s="147" t="s">
        <v>195</v>
      </c>
      <c r="AU213" s="147" t="s">
        <v>85</v>
      </c>
      <c r="AY213" s="17" t="s">
        <v>191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83</v>
      </c>
      <c r="BK213" s="148">
        <f>ROUND(I213*H213,2)</f>
        <v>0</v>
      </c>
      <c r="BL213" s="17" t="s">
        <v>224</v>
      </c>
      <c r="BM213" s="147" t="s">
        <v>4576</v>
      </c>
    </row>
    <row r="214" spans="2:65" s="1" customFormat="1">
      <c r="B214" s="32"/>
      <c r="D214" s="149" t="s">
        <v>203</v>
      </c>
      <c r="F214" s="150" t="s">
        <v>4577</v>
      </c>
      <c r="I214" s="151"/>
      <c r="L214" s="32"/>
      <c r="M214" s="152"/>
      <c r="T214" s="56"/>
      <c r="AT214" s="17" t="s">
        <v>203</v>
      </c>
      <c r="AU214" s="17" t="s">
        <v>85</v>
      </c>
    </row>
    <row r="215" spans="2:65" s="1" customFormat="1" ht="26.45" customHeight="1">
      <c r="B215" s="32"/>
      <c r="C215" s="136" t="s">
        <v>490</v>
      </c>
      <c r="D215" s="136" t="s">
        <v>195</v>
      </c>
      <c r="E215" s="137" t="s">
        <v>4578</v>
      </c>
      <c r="F215" s="138" t="s">
        <v>4579</v>
      </c>
      <c r="G215" s="139" t="s">
        <v>3064</v>
      </c>
      <c r="H215" s="140">
        <v>2</v>
      </c>
      <c r="I215" s="141"/>
      <c r="J215" s="142">
        <f>ROUND(I215*H215,2)</f>
        <v>0</v>
      </c>
      <c r="K215" s="138" t="s">
        <v>1</v>
      </c>
      <c r="L215" s="32"/>
      <c r="M215" s="143" t="s">
        <v>1</v>
      </c>
      <c r="N215" s="144" t="s">
        <v>41</v>
      </c>
      <c r="P215" s="145">
        <f>O215*H215</f>
        <v>0</v>
      </c>
      <c r="Q215" s="145">
        <v>0</v>
      </c>
      <c r="R215" s="145">
        <f>Q215*H215</f>
        <v>0</v>
      </c>
      <c r="S215" s="145">
        <v>0</v>
      </c>
      <c r="T215" s="146">
        <f>S215*H215</f>
        <v>0</v>
      </c>
      <c r="AR215" s="147" t="s">
        <v>224</v>
      </c>
      <c r="AT215" s="147" t="s">
        <v>195</v>
      </c>
      <c r="AU215" s="147" t="s">
        <v>85</v>
      </c>
      <c r="AY215" s="17" t="s">
        <v>191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83</v>
      </c>
      <c r="BK215" s="148">
        <f>ROUND(I215*H215,2)</f>
        <v>0</v>
      </c>
      <c r="BL215" s="17" t="s">
        <v>224</v>
      </c>
      <c r="BM215" s="147" t="s">
        <v>4580</v>
      </c>
    </row>
    <row r="216" spans="2:65" s="1" customFormat="1" ht="16.5" customHeight="1">
      <c r="B216" s="32"/>
      <c r="C216" s="181" t="s">
        <v>508</v>
      </c>
      <c r="D216" s="181" t="s">
        <v>388</v>
      </c>
      <c r="E216" s="182" t="s">
        <v>4581</v>
      </c>
      <c r="F216" s="183" t="s">
        <v>4582</v>
      </c>
      <c r="G216" s="184" t="s">
        <v>378</v>
      </c>
      <c r="H216" s="185">
        <v>2</v>
      </c>
      <c r="I216" s="186"/>
      <c r="J216" s="187">
        <f>ROUND(I216*H216,2)</f>
        <v>0</v>
      </c>
      <c r="K216" s="183" t="s">
        <v>1</v>
      </c>
      <c r="L216" s="188"/>
      <c r="M216" s="189" t="s">
        <v>1</v>
      </c>
      <c r="N216" s="190" t="s">
        <v>41</v>
      </c>
      <c r="P216" s="145">
        <f>O216*H216</f>
        <v>0</v>
      </c>
      <c r="Q216" s="145">
        <v>0</v>
      </c>
      <c r="R216" s="145">
        <f>Q216*H216</f>
        <v>0</v>
      </c>
      <c r="S216" s="145">
        <v>0</v>
      </c>
      <c r="T216" s="146">
        <f>S216*H216</f>
        <v>0</v>
      </c>
      <c r="AR216" s="147" t="s">
        <v>414</v>
      </c>
      <c r="AT216" s="147" t="s">
        <v>388</v>
      </c>
      <c r="AU216" s="147" t="s">
        <v>85</v>
      </c>
      <c r="AY216" s="17" t="s">
        <v>191</v>
      </c>
      <c r="BE216" s="148">
        <f>IF(N216="základní",J216,0)</f>
        <v>0</v>
      </c>
      <c r="BF216" s="148">
        <f>IF(N216="snížená",J216,0)</f>
        <v>0</v>
      </c>
      <c r="BG216" s="148">
        <f>IF(N216="zákl. přenesená",J216,0)</f>
        <v>0</v>
      </c>
      <c r="BH216" s="148">
        <f>IF(N216="sníž. přenesená",J216,0)</f>
        <v>0</v>
      </c>
      <c r="BI216" s="148">
        <f>IF(N216="nulová",J216,0)</f>
        <v>0</v>
      </c>
      <c r="BJ216" s="17" t="s">
        <v>83</v>
      </c>
      <c r="BK216" s="148">
        <f>ROUND(I216*H216,2)</f>
        <v>0</v>
      </c>
      <c r="BL216" s="17" t="s">
        <v>224</v>
      </c>
      <c r="BM216" s="147" t="s">
        <v>4583</v>
      </c>
    </row>
    <row r="217" spans="2:65" s="1" customFormat="1" ht="16.5" customHeight="1">
      <c r="B217" s="32"/>
      <c r="C217" s="136" t="s">
        <v>515</v>
      </c>
      <c r="D217" s="136" t="s">
        <v>195</v>
      </c>
      <c r="E217" s="137" t="s">
        <v>4446</v>
      </c>
      <c r="F217" s="138" t="s">
        <v>4447</v>
      </c>
      <c r="G217" s="139" t="s">
        <v>378</v>
      </c>
      <c r="H217" s="140">
        <v>1</v>
      </c>
      <c r="I217" s="141"/>
      <c r="J217" s="142">
        <f>ROUND(I217*H217,2)</f>
        <v>0</v>
      </c>
      <c r="K217" s="138" t="s">
        <v>1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0</v>
      </c>
      <c r="R217" s="145">
        <f>Q217*H217</f>
        <v>0</v>
      </c>
      <c r="S217" s="145">
        <v>0</v>
      </c>
      <c r="T217" s="146">
        <f>S217*H217</f>
        <v>0</v>
      </c>
      <c r="AR217" s="147" t="s">
        <v>224</v>
      </c>
      <c r="AT217" s="147" t="s">
        <v>195</v>
      </c>
      <c r="AU217" s="147" t="s">
        <v>85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224</v>
      </c>
      <c r="BM217" s="147" t="s">
        <v>4584</v>
      </c>
    </row>
    <row r="218" spans="2:65" s="1" customFormat="1" ht="24" customHeight="1">
      <c r="B218" s="32"/>
      <c r="C218" s="181" t="s">
        <v>523</v>
      </c>
      <c r="D218" s="181" t="s">
        <v>388</v>
      </c>
      <c r="E218" s="182" t="s">
        <v>4449</v>
      </c>
      <c r="F218" s="183" t="s">
        <v>4450</v>
      </c>
      <c r="G218" s="184" t="s">
        <v>378</v>
      </c>
      <c r="H218" s="185">
        <v>1</v>
      </c>
      <c r="I218" s="186"/>
      <c r="J218" s="187">
        <f>ROUND(I218*H218,2)</f>
        <v>0</v>
      </c>
      <c r="K218" s="183" t="s">
        <v>1</v>
      </c>
      <c r="L218" s="188"/>
      <c r="M218" s="189" t="s">
        <v>1</v>
      </c>
      <c r="N218" s="190" t="s">
        <v>41</v>
      </c>
      <c r="P218" s="145">
        <f>O218*H218</f>
        <v>0</v>
      </c>
      <c r="Q218" s="145">
        <v>0</v>
      </c>
      <c r="R218" s="145">
        <f>Q218*H218</f>
        <v>0</v>
      </c>
      <c r="S218" s="145">
        <v>0</v>
      </c>
      <c r="T218" s="146">
        <f>S218*H218</f>
        <v>0</v>
      </c>
      <c r="AR218" s="147" t="s">
        <v>414</v>
      </c>
      <c r="AT218" s="147" t="s">
        <v>388</v>
      </c>
      <c r="AU218" s="147" t="s">
        <v>85</v>
      </c>
      <c r="AY218" s="17" t="s">
        <v>191</v>
      </c>
      <c r="BE218" s="148">
        <f>IF(N218="základní",J218,0)</f>
        <v>0</v>
      </c>
      <c r="BF218" s="148">
        <f>IF(N218="snížená",J218,0)</f>
        <v>0</v>
      </c>
      <c r="BG218" s="148">
        <f>IF(N218="zákl. přenesená",J218,0)</f>
        <v>0</v>
      </c>
      <c r="BH218" s="148">
        <f>IF(N218="sníž. přenesená",J218,0)</f>
        <v>0</v>
      </c>
      <c r="BI218" s="148">
        <f>IF(N218="nulová",J218,0)</f>
        <v>0</v>
      </c>
      <c r="BJ218" s="17" t="s">
        <v>83</v>
      </c>
      <c r="BK218" s="148">
        <f>ROUND(I218*H218,2)</f>
        <v>0</v>
      </c>
      <c r="BL218" s="17" t="s">
        <v>224</v>
      </c>
      <c r="BM218" s="147" t="s">
        <v>4585</v>
      </c>
    </row>
    <row r="219" spans="2:65" s="11" customFormat="1" ht="22.9" customHeight="1">
      <c r="B219" s="124"/>
      <c r="D219" s="125" t="s">
        <v>75</v>
      </c>
      <c r="E219" s="134" t="s">
        <v>4586</v>
      </c>
      <c r="F219" s="134" t="s">
        <v>4587</v>
      </c>
      <c r="I219" s="127"/>
      <c r="J219" s="135">
        <f>BK219</f>
        <v>0</v>
      </c>
      <c r="L219" s="124"/>
      <c r="M219" s="129"/>
      <c r="P219" s="130">
        <f>SUM(P220:P228)</f>
        <v>0</v>
      </c>
      <c r="R219" s="130">
        <f>SUM(R220:R228)</f>
        <v>2.5400000000000002E-3</v>
      </c>
      <c r="T219" s="131">
        <f>SUM(T220:T228)</f>
        <v>0</v>
      </c>
      <c r="AR219" s="125" t="s">
        <v>85</v>
      </c>
      <c r="AT219" s="132" t="s">
        <v>75</v>
      </c>
      <c r="AU219" s="132" t="s">
        <v>83</v>
      </c>
      <c r="AY219" s="125" t="s">
        <v>191</v>
      </c>
      <c r="BK219" s="133">
        <f>SUM(BK220:BK228)</f>
        <v>0</v>
      </c>
    </row>
    <row r="220" spans="2:65" s="1" customFormat="1" ht="16.5" customHeight="1">
      <c r="B220" s="32"/>
      <c r="C220" s="136" t="s">
        <v>531</v>
      </c>
      <c r="D220" s="136" t="s">
        <v>195</v>
      </c>
      <c r="E220" s="137" t="s">
        <v>4588</v>
      </c>
      <c r="F220" s="138" t="s">
        <v>4589</v>
      </c>
      <c r="G220" s="139" t="s">
        <v>378</v>
      </c>
      <c r="H220" s="140">
        <v>1</v>
      </c>
      <c r="I220" s="141"/>
      <c r="J220" s="142">
        <f>ROUND(I220*H220,2)</f>
        <v>0</v>
      </c>
      <c r="K220" s="138" t="s">
        <v>199</v>
      </c>
      <c r="L220" s="32"/>
      <c r="M220" s="143" t="s">
        <v>1</v>
      </c>
      <c r="N220" s="144" t="s">
        <v>41</v>
      </c>
      <c r="P220" s="145">
        <f>O220*H220</f>
        <v>0</v>
      </c>
      <c r="Q220" s="145">
        <v>0</v>
      </c>
      <c r="R220" s="145">
        <f>Q220*H220</f>
        <v>0</v>
      </c>
      <c r="S220" s="145">
        <v>0</v>
      </c>
      <c r="T220" s="146">
        <f>S220*H220</f>
        <v>0</v>
      </c>
      <c r="AR220" s="147" t="s">
        <v>224</v>
      </c>
      <c r="AT220" s="147" t="s">
        <v>195</v>
      </c>
      <c r="AU220" s="147" t="s">
        <v>85</v>
      </c>
      <c r="AY220" s="17" t="s">
        <v>191</v>
      </c>
      <c r="BE220" s="148">
        <f>IF(N220="základní",J220,0)</f>
        <v>0</v>
      </c>
      <c r="BF220" s="148">
        <f>IF(N220="snížená",J220,0)</f>
        <v>0</v>
      </c>
      <c r="BG220" s="148">
        <f>IF(N220="zákl. přenesená",J220,0)</f>
        <v>0</v>
      </c>
      <c r="BH220" s="148">
        <f>IF(N220="sníž. přenesená",J220,0)</f>
        <v>0</v>
      </c>
      <c r="BI220" s="148">
        <f>IF(N220="nulová",J220,0)</f>
        <v>0</v>
      </c>
      <c r="BJ220" s="17" t="s">
        <v>83</v>
      </c>
      <c r="BK220" s="148">
        <f>ROUND(I220*H220,2)</f>
        <v>0</v>
      </c>
      <c r="BL220" s="17" t="s">
        <v>224</v>
      </c>
      <c r="BM220" s="147" t="s">
        <v>4590</v>
      </c>
    </row>
    <row r="221" spans="2:65" s="1" customFormat="1">
      <c r="B221" s="32"/>
      <c r="D221" s="149" t="s">
        <v>203</v>
      </c>
      <c r="F221" s="150" t="s">
        <v>4591</v>
      </c>
      <c r="I221" s="151"/>
      <c r="L221" s="32"/>
      <c r="M221" s="152"/>
      <c r="T221" s="56"/>
      <c r="AT221" s="17" t="s">
        <v>203</v>
      </c>
      <c r="AU221" s="17" t="s">
        <v>85</v>
      </c>
    </row>
    <row r="222" spans="2:65" s="1" customFormat="1" ht="16.5" customHeight="1">
      <c r="B222" s="32"/>
      <c r="C222" s="181" t="s">
        <v>540</v>
      </c>
      <c r="D222" s="181" t="s">
        <v>388</v>
      </c>
      <c r="E222" s="182" t="s">
        <v>4592</v>
      </c>
      <c r="F222" s="183" t="s">
        <v>4593</v>
      </c>
      <c r="G222" s="184" t="s">
        <v>378</v>
      </c>
      <c r="H222" s="185">
        <v>1</v>
      </c>
      <c r="I222" s="186"/>
      <c r="J222" s="187">
        <f>ROUND(I222*H222,2)</f>
        <v>0</v>
      </c>
      <c r="K222" s="183" t="s">
        <v>1</v>
      </c>
      <c r="L222" s="188"/>
      <c r="M222" s="189" t="s">
        <v>1</v>
      </c>
      <c r="N222" s="190" t="s">
        <v>41</v>
      </c>
      <c r="P222" s="145">
        <f>O222*H222</f>
        <v>0</v>
      </c>
      <c r="Q222" s="145">
        <v>2.5400000000000002E-3</v>
      </c>
      <c r="R222" s="145">
        <f>Q222*H222</f>
        <v>2.5400000000000002E-3</v>
      </c>
      <c r="S222" s="145">
        <v>0</v>
      </c>
      <c r="T222" s="146">
        <f>S222*H222</f>
        <v>0</v>
      </c>
      <c r="AR222" s="147" t="s">
        <v>414</v>
      </c>
      <c r="AT222" s="147" t="s">
        <v>388</v>
      </c>
      <c r="AU222" s="147" t="s">
        <v>85</v>
      </c>
      <c r="AY222" s="17" t="s">
        <v>191</v>
      </c>
      <c r="BE222" s="148">
        <f>IF(N222="základní",J222,0)</f>
        <v>0</v>
      </c>
      <c r="BF222" s="148">
        <f>IF(N222="snížená",J222,0)</f>
        <v>0</v>
      </c>
      <c r="BG222" s="148">
        <f>IF(N222="zákl. přenesená",J222,0)</f>
        <v>0</v>
      </c>
      <c r="BH222" s="148">
        <f>IF(N222="sníž. přenesená",J222,0)</f>
        <v>0</v>
      </c>
      <c r="BI222" s="148">
        <f>IF(N222="nulová",J222,0)</f>
        <v>0</v>
      </c>
      <c r="BJ222" s="17" t="s">
        <v>83</v>
      </c>
      <c r="BK222" s="148">
        <f>ROUND(I222*H222,2)</f>
        <v>0</v>
      </c>
      <c r="BL222" s="17" t="s">
        <v>224</v>
      </c>
      <c r="BM222" s="147" t="s">
        <v>4594</v>
      </c>
    </row>
    <row r="223" spans="2:65" s="1" customFormat="1" ht="26.45" customHeight="1">
      <c r="B223" s="32"/>
      <c r="C223" s="136" t="s">
        <v>548</v>
      </c>
      <c r="D223" s="136" t="s">
        <v>195</v>
      </c>
      <c r="E223" s="137" t="s">
        <v>4595</v>
      </c>
      <c r="F223" s="138" t="s">
        <v>4596</v>
      </c>
      <c r="G223" s="139" t="s">
        <v>378</v>
      </c>
      <c r="H223" s="140">
        <v>1</v>
      </c>
      <c r="I223" s="141"/>
      <c r="J223" s="142">
        <f>ROUND(I223*H223,2)</f>
        <v>0</v>
      </c>
      <c r="K223" s="138" t="s">
        <v>199</v>
      </c>
      <c r="L223" s="32"/>
      <c r="M223" s="143" t="s">
        <v>1</v>
      </c>
      <c r="N223" s="144" t="s">
        <v>41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224</v>
      </c>
      <c r="AT223" s="147" t="s">
        <v>195</v>
      </c>
      <c r="AU223" s="147" t="s">
        <v>85</v>
      </c>
      <c r="AY223" s="17" t="s">
        <v>191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83</v>
      </c>
      <c r="BK223" s="148">
        <f>ROUND(I223*H223,2)</f>
        <v>0</v>
      </c>
      <c r="BL223" s="17" t="s">
        <v>224</v>
      </c>
      <c r="BM223" s="147" t="s">
        <v>4597</v>
      </c>
    </row>
    <row r="224" spans="2:65" s="1" customFormat="1">
      <c r="B224" s="32"/>
      <c r="D224" s="149" t="s">
        <v>203</v>
      </c>
      <c r="F224" s="150" t="s">
        <v>4598</v>
      </c>
      <c r="I224" s="151"/>
      <c r="L224" s="32"/>
      <c r="M224" s="152"/>
      <c r="T224" s="56"/>
      <c r="AT224" s="17" t="s">
        <v>203</v>
      </c>
      <c r="AU224" s="17" t="s">
        <v>85</v>
      </c>
    </row>
    <row r="225" spans="2:65" s="1" customFormat="1" ht="26.45" customHeight="1">
      <c r="B225" s="32"/>
      <c r="C225" s="181" t="s">
        <v>554</v>
      </c>
      <c r="D225" s="181" t="s">
        <v>388</v>
      </c>
      <c r="E225" s="182" t="s">
        <v>4599</v>
      </c>
      <c r="F225" s="183" t="s">
        <v>4600</v>
      </c>
      <c r="G225" s="184" t="s">
        <v>378</v>
      </c>
      <c r="H225" s="185">
        <v>1</v>
      </c>
      <c r="I225" s="186"/>
      <c r="J225" s="187">
        <f>ROUND(I225*H225,2)</f>
        <v>0</v>
      </c>
      <c r="K225" s="183" t="s">
        <v>1</v>
      </c>
      <c r="L225" s="188"/>
      <c r="M225" s="189" t="s">
        <v>1</v>
      </c>
      <c r="N225" s="190" t="s">
        <v>41</v>
      </c>
      <c r="P225" s="145">
        <f>O225*H225</f>
        <v>0</v>
      </c>
      <c r="Q225" s="145">
        <v>0</v>
      </c>
      <c r="R225" s="145">
        <f>Q225*H225</f>
        <v>0</v>
      </c>
      <c r="S225" s="145">
        <v>0</v>
      </c>
      <c r="T225" s="146">
        <f>S225*H225</f>
        <v>0</v>
      </c>
      <c r="AR225" s="147" t="s">
        <v>414</v>
      </c>
      <c r="AT225" s="147" t="s">
        <v>388</v>
      </c>
      <c r="AU225" s="147" t="s">
        <v>85</v>
      </c>
      <c r="AY225" s="17" t="s">
        <v>191</v>
      </c>
      <c r="BE225" s="148">
        <f>IF(N225="základní",J225,0)</f>
        <v>0</v>
      </c>
      <c r="BF225" s="148">
        <f>IF(N225="snížená",J225,0)</f>
        <v>0</v>
      </c>
      <c r="BG225" s="148">
        <f>IF(N225="zákl. přenesená",J225,0)</f>
        <v>0</v>
      </c>
      <c r="BH225" s="148">
        <f>IF(N225="sníž. přenesená",J225,0)</f>
        <v>0</v>
      </c>
      <c r="BI225" s="148">
        <f>IF(N225="nulová",J225,0)</f>
        <v>0</v>
      </c>
      <c r="BJ225" s="17" t="s">
        <v>83</v>
      </c>
      <c r="BK225" s="148">
        <f>ROUND(I225*H225,2)</f>
        <v>0</v>
      </c>
      <c r="BL225" s="17" t="s">
        <v>224</v>
      </c>
      <c r="BM225" s="147" t="s">
        <v>4601</v>
      </c>
    </row>
    <row r="226" spans="2:65" s="1" customFormat="1" ht="26.45" customHeight="1">
      <c r="B226" s="32"/>
      <c r="C226" s="136" t="s">
        <v>559</v>
      </c>
      <c r="D226" s="136" t="s">
        <v>195</v>
      </c>
      <c r="E226" s="137" t="s">
        <v>4602</v>
      </c>
      <c r="F226" s="138" t="s">
        <v>4603</v>
      </c>
      <c r="G226" s="139" t="s">
        <v>378</v>
      </c>
      <c r="H226" s="140">
        <v>1</v>
      </c>
      <c r="I226" s="141"/>
      <c r="J226" s="142">
        <f>ROUND(I226*H226,2)</f>
        <v>0</v>
      </c>
      <c r="K226" s="138" t="s">
        <v>199</v>
      </c>
      <c r="L226" s="32"/>
      <c r="M226" s="143" t="s">
        <v>1</v>
      </c>
      <c r="N226" s="144" t="s">
        <v>41</v>
      </c>
      <c r="P226" s="145">
        <f>O226*H226</f>
        <v>0</v>
      </c>
      <c r="Q226" s="145">
        <v>0</v>
      </c>
      <c r="R226" s="145">
        <f>Q226*H226</f>
        <v>0</v>
      </c>
      <c r="S226" s="145">
        <v>0</v>
      </c>
      <c r="T226" s="146">
        <f>S226*H226</f>
        <v>0</v>
      </c>
      <c r="AR226" s="147" t="s">
        <v>224</v>
      </c>
      <c r="AT226" s="147" t="s">
        <v>195</v>
      </c>
      <c r="AU226" s="147" t="s">
        <v>85</v>
      </c>
      <c r="AY226" s="17" t="s">
        <v>191</v>
      </c>
      <c r="BE226" s="148">
        <f>IF(N226="základní",J226,0)</f>
        <v>0</v>
      </c>
      <c r="BF226" s="148">
        <f>IF(N226="snížená",J226,0)</f>
        <v>0</v>
      </c>
      <c r="BG226" s="148">
        <f>IF(N226="zákl. přenesená",J226,0)</f>
        <v>0</v>
      </c>
      <c r="BH226" s="148">
        <f>IF(N226="sníž. přenesená",J226,0)</f>
        <v>0</v>
      </c>
      <c r="BI226" s="148">
        <f>IF(N226="nulová",J226,0)</f>
        <v>0</v>
      </c>
      <c r="BJ226" s="17" t="s">
        <v>83</v>
      </c>
      <c r="BK226" s="148">
        <f>ROUND(I226*H226,2)</f>
        <v>0</v>
      </c>
      <c r="BL226" s="17" t="s">
        <v>224</v>
      </c>
      <c r="BM226" s="147" t="s">
        <v>4604</v>
      </c>
    </row>
    <row r="227" spans="2:65" s="1" customFormat="1">
      <c r="B227" s="32"/>
      <c r="D227" s="149" t="s">
        <v>203</v>
      </c>
      <c r="F227" s="150" t="s">
        <v>4605</v>
      </c>
      <c r="I227" s="151"/>
      <c r="L227" s="32"/>
      <c r="M227" s="152"/>
      <c r="T227" s="56"/>
      <c r="AT227" s="17" t="s">
        <v>203</v>
      </c>
      <c r="AU227" s="17" t="s">
        <v>85</v>
      </c>
    </row>
    <row r="228" spans="2:65" s="1" customFormat="1" ht="26.45" customHeight="1">
      <c r="B228" s="32"/>
      <c r="C228" s="181" t="s">
        <v>568</v>
      </c>
      <c r="D228" s="181" t="s">
        <v>388</v>
      </c>
      <c r="E228" s="182" t="s">
        <v>4606</v>
      </c>
      <c r="F228" s="183" t="s">
        <v>4607</v>
      </c>
      <c r="G228" s="184" t="s">
        <v>378</v>
      </c>
      <c r="H228" s="185">
        <v>1</v>
      </c>
      <c r="I228" s="186"/>
      <c r="J228" s="187">
        <f>ROUND(I228*H228,2)</f>
        <v>0</v>
      </c>
      <c r="K228" s="183" t="s">
        <v>1</v>
      </c>
      <c r="L228" s="188"/>
      <c r="M228" s="189" t="s">
        <v>1</v>
      </c>
      <c r="N228" s="190" t="s">
        <v>41</v>
      </c>
      <c r="P228" s="145">
        <f>O228*H228</f>
        <v>0</v>
      </c>
      <c r="Q228" s="145">
        <v>0</v>
      </c>
      <c r="R228" s="145">
        <f>Q228*H228</f>
        <v>0</v>
      </c>
      <c r="S228" s="145">
        <v>0</v>
      </c>
      <c r="T228" s="146">
        <f>S228*H228</f>
        <v>0</v>
      </c>
      <c r="AR228" s="147" t="s">
        <v>414</v>
      </c>
      <c r="AT228" s="147" t="s">
        <v>388</v>
      </c>
      <c r="AU228" s="147" t="s">
        <v>85</v>
      </c>
      <c r="AY228" s="17" t="s">
        <v>191</v>
      </c>
      <c r="BE228" s="148">
        <f>IF(N228="základní",J228,0)</f>
        <v>0</v>
      </c>
      <c r="BF228" s="148">
        <f>IF(N228="snížená",J228,0)</f>
        <v>0</v>
      </c>
      <c r="BG228" s="148">
        <f>IF(N228="zákl. přenesená",J228,0)</f>
        <v>0</v>
      </c>
      <c r="BH228" s="148">
        <f>IF(N228="sníž. přenesená",J228,0)</f>
        <v>0</v>
      </c>
      <c r="BI228" s="148">
        <f>IF(N228="nulová",J228,0)</f>
        <v>0</v>
      </c>
      <c r="BJ228" s="17" t="s">
        <v>83</v>
      </c>
      <c r="BK228" s="148">
        <f>ROUND(I228*H228,2)</f>
        <v>0</v>
      </c>
      <c r="BL228" s="17" t="s">
        <v>224</v>
      </c>
      <c r="BM228" s="147" t="s">
        <v>4608</v>
      </c>
    </row>
    <row r="229" spans="2:65" s="11" customFormat="1" ht="22.9" customHeight="1">
      <c r="B229" s="124"/>
      <c r="D229" s="125" t="s">
        <v>75</v>
      </c>
      <c r="E229" s="134" t="s">
        <v>4609</v>
      </c>
      <c r="F229" s="134" t="s">
        <v>4610</v>
      </c>
      <c r="I229" s="127"/>
      <c r="J229" s="135">
        <f>BK229</f>
        <v>0</v>
      </c>
      <c r="L229" s="124"/>
      <c r="M229" s="129"/>
      <c r="P229" s="130">
        <f>SUM(P230:P232)</f>
        <v>0</v>
      </c>
      <c r="R229" s="130">
        <f>SUM(R230:R232)</f>
        <v>0</v>
      </c>
      <c r="T229" s="131">
        <f>SUM(T230:T232)</f>
        <v>0</v>
      </c>
      <c r="AR229" s="125" t="s">
        <v>85</v>
      </c>
      <c r="AT229" s="132" t="s">
        <v>75</v>
      </c>
      <c r="AU229" s="132" t="s">
        <v>83</v>
      </c>
      <c r="AY229" s="125" t="s">
        <v>191</v>
      </c>
      <c r="BK229" s="133">
        <f>SUM(BK230:BK232)</f>
        <v>0</v>
      </c>
    </row>
    <row r="230" spans="2:65" s="1" customFormat="1" ht="24" customHeight="1">
      <c r="B230" s="32"/>
      <c r="C230" s="136" t="s">
        <v>576</v>
      </c>
      <c r="D230" s="136" t="s">
        <v>195</v>
      </c>
      <c r="E230" s="137" t="s">
        <v>4611</v>
      </c>
      <c r="F230" s="138" t="s">
        <v>4612</v>
      </c>
      <c r="G230" s="139" t="s">
        <v>378</v>
      </c>
      <c r="H230" s="140">
        <v>2</v>
      </c>
      <c r="I230" s="141"/>
      <c r="J230" s="142">
        <f>ROUND(I230*H230,2)</f>
        <v>0</v>
      </c>
      <c r="K230" s="138" t="s">
        <v>199</v>
      </c>
      <c r="L230" s="32"/>
      <c r="M230" s="143" t="s">
        <v>1</v>
      </c>
      <c r="N230" s="144" t="s">
        <v>41</v>
      </c>
      <c r="P230" s="145">
        <f>O230*H230</f>
        <v>0</v>
      </c>
      <c r="Q230" s="145">
        <v>0</v>
      </c>
      <c r="R230" s="145">
        <f>Q230*H230</f>
        <v>0</v>
      </c>
      <c r="S230" s="145">
        <v>0</v>
      </c>
      <c r="T230" s="146">
        <f>S230*H230</f>
        <v>0</v>
      </c>
      <c r="AR230" s="147" t="s">
        <v>224</v>
      </c>
      <c r="AT230" s="147" t="s">
        <v>195</v>
      </c>
      <c r="AU230" s="147" t="s">
        <v>85</v>
      </c>
      <c r="AY230" s="17" t="s">
        <v>191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83</v>
      </c>
      <c r="BK230" s="148">
        <f>ROUND(I230*H230,2)</f>
        <v>0</v>
      </c>
      <c r="BL230" s="17" t="s">
        <v>224</v>
      </c>
      <c r="BM230" s="147" t="s">
        <v>4613</v>
      </c>
    </row>
    <row r="231" spans="2:65" s="1" customFormat="1">
      <c r="B231" s="32"/>
      <c r="D231" s="149" t="s">
        <v>203</v>
      </c>
      <c r="F231" s="150" t="s">
        <v>4614</v>
      </c>
      <c r="I231" s="151"/>
      <c r="L231" s="32"/>
      <c r="M231" s="152"/>
      <c r="T231" s="56"/>
      <c r="AT231" s="17" t="s">
        <v>203</v>
      </c>
      <c r="AU231" s="17" t="s">
        <v>85</v>
      </c>
    </row>
    <row r="232" spans="2:65" s="1" customFormat="1" ht="26.45" customHeight="1">
      <c r="B232" s="32"/>
      <c r="C232" s="181" t="s">
        <v>581</v>
      </c>
      <c r="D232" s="181" t="s">
        <v>388</v>
      </c>
      <c r="E232" s="182" t="s">
        <v>4615</v>
      </c>
      <c r="F232" s="183" t="s">
        <v>4616</v>
      </c>
      <c r="G232" s="184" t="s">
        <v>378</v>
      </c>
      <c r="H232" s="185">
        <v>2</v>
      </c>
      <c r="I232" s="186"/>
      <c r="J232" s="187">
        <f>ROUND(I232*H232,2)</f>
        <v>0</v>
      </c>
      <c r="K232" s="183" t="s">
        <v>1</v>
      </c>
      <c r="L232" s="188"/>
      <c r="M232" s="189" t="s">
        <v>1</v>
      </c>
      <c r="N232" s="190" t="s">
        <v>41</v>
      </c>
      <c r="P232" s="145">
        <f>O232*H232</f>
        <v>0</v>
      </c>
      <c r="Q232" s="145">
        <v>0</v>
      </c>
      <c r="R232" s="145">
        <f>Q232*H232</f>
        <v>0</v>
      </c>
      <c r="S232" s="145">
        <v>0</v>
      </c>
      <c r="T232" s="146">
        <f>S232*H232</f>
        <v>0</v>
      </c>
      <c r="AR232" s="147" t="s">
        <v>414</v>
      </c>
      <c r="AT232" s="147" t="s">
        <v>388</v>
      </c>
      <c r="AU232" s="147" t="s">
        <v>85</v>
      </c>
      <c r="AY232" s="17" t="s">
        <v>191</v>
      </c>
      <c r="BE232" s="148">
        <f>IF(N232="základní",J232,0)</f>
        <v>0</v>
      </c>
      <c r="BF232" s="148">
        <f>IF(N232="snížená",J232,0)</f>
        <v>0</v>
      </c>
      <c r="BG232" s="148">
        <f>IF(N232="zákl. přenesená",J232,0)</f>
        <v>0</v>
      </c>
      <c r="BH232" s="148">
        <f>IF(N232="sníž. přenesená",J232,0)</f>
        <v>0</v>
      </c>
      <c r="BI232" s="148">
        <f>IF(N232="nulová",J232,0)</f>
        <v>0</v>
      </c>
      <c r="BJ232" s="17" t="s">
        <v>83</v>
      </c>
      <c r="BK232" s="148">
        <f>ROUND(I232*H232,2)</f>
        <v>0</v>
      </c>
      <c r="BL232" s="17" t="s">
        <v>224</v>
      </c>
      <c r="BM232" s="147" t="s">
        <v>4617</v>
      </c>
    </row>
    <row r="233" spans="2:65" s="11" customFormat="1" ht="22.9" customHeight="1">
      <c r="B233" s="124"/>
      <c r="D233" s="125" t="s">
        <v>75</v>
      </c>
      <c r="E233" s="134" t="s">
        <v>4618</v>
      </c>
      <c r="F233" s="134" t="s">
        <v>4619</v>
      </c>
      <c r="I233" s="127"/>
      <c r="J233" s="135">
        <f>BK233</f>
        <v>0</v>
      </c>
      <c r="L233" s="124"/>
      <c r="M233" s="129"/>
      <c r="P233" s="130">
        <f>SUM(P234:P239)</f>
        <v>0</v>
      </c>
      <c r="R233" s="130">
        <f>SUM(R234:R239)</f>
        <v>3.0000000000000003E-4</v>
      </c>
      <c r="T233" s="131">
        <f>SUM(T234:T239)</f>
        <v>0</v>
      </c>
      <c r="AR233" s="125" t="s">
        <v>85</v>
      </c>
      <c r="AT233" s="132" t="s">
        <v>75</v>
      </c>
      <c r="AU233" s="132" t="s">
        <v>83</v>
      </c>
      <c r="AY233" s="125" t="s">
        <v>191</v>
      </c>
      <c r="BK233" s="133">
        <f>SUM(BK234:BK239)</f>
        <v>0</v>
      </c>
    </row>
    <row r="234" spans="2:65" s="1" customFormat="1" ht="26.45" customHeight="1">
      <c r="B234" s="32"/>
      <c r="C234" s="136" t="s">
        <v>587</v>
      </c>
      <c r="D234" s="136" t="s">
        <v>195</v>
      </c>
      <c r="E234" s="137" t="s">
        <v>4620</v>
      </c>
      <c r="F234" s="138" t="s">
        <v>4621</v>
      </c>
      <c r="G234" s="139" t="s">
        <v>378</v>
      </c>
      <c r="H234" s="140">
        <v>4</v>
      </c>
      <c r="I234" s="141"/>
      <c r="J234" s="142">
        <f>ROUND(I234*H234,2)</f>
        <v>0</v>
      </c>
      <c r="K234" s="138" t="s">
        <v>199</v>
      </c>
      <c r="L234" s="32"/>
      <c r="M234" s="143" t="s">
        <v>1</v>
      </c>
      <c r="N234" s="144" t="s">
        <v>41</v>
      </c>
      <c r="P234" s="145">
        <f>O234*H234</f>
        <v>0</v>
      </c>
      <c r="Q234" s="145">
        <v>0</v>
      </c>
      <c r="R234" s="145">
        <f>Q234*H234</f>
        <v>0</v>
      </c>
      <c r="S234" s="145">
        <v>0</v>
      </c>
      <c r="T234" s="146">
        <f>S234*H234</f>
        <v>0</v>
      </c>
      <c r="AR234" s="147" t="s">
        <v>224</v>
      </c>
      <c r="AT234" s="147" t="s">
        <v>195</v>
      </c>
      <c r="AU234" s="147" t="s">
        <v>85</v>
      </c>
      <c r="AY234" s="17" t="s">
        <v>191</v>
      </c>
      <c r="BE234" s="148">
        <f>IF(N234="základní",J234,0)</f>
        <v>0</v>
      </c>
      <c r="BF234" s="148">
        <f>IF(N234="snížená",J234,0)</f>
        <v>0</v>
      </c>
      <c r="BG234" s="148">
        <f>IF(N234="zákl. přenesená",J234,0)</f>
        <v>0</v>
      </c>
      <c r="BH234" s="148">
        <f>IF(N234="sníž. přenesená",J234,0)</f>
        <v>0</v>
      </c>
      <c r="BI234" s="148">
        <f>IF(N234="nulová",J234,0)</f>
        <v>0</v>
      </c>
      <c r="BJ234" s="17" t="s">
        <v>83</v>
      </c>
      <c r="BK234" s="148">
        <f>ROUND(I234*H234,2)</f>
        <v>0</v>
      </c>
      <c r="BL234" s="17" t="s">
        <v>224</v>
      </c>
      <c r="BM234" s="147" t="s">
        <v>4622</v>
      </c>
    </row>
    <row r="235" spans="2:65" s="1" customFormat="1">
      <c r="B235" s="32"/>
      <c r="D235" s="149" t="s">
        <v>203</v>
      </c>
      <c r="F235" s="150" t="s">
        <v>4623</v>
      </c>
      <c r="I235" s="151"/>
      <c r="L235" s="32"/>
      <c r="M235" s="152"/>
      <c r="T235" s="56"/>
      <c r="AT235" s="17" t="s">
        <v>203</v>
      </c>
      <c r="AU235" s="17" t="s">
        <v>85</v>
      </c>
    </row>
    <row r="236" spans="2:65" s="1" customFormat="1" ht="26.45" customHeight="1">
      <c r="B236" s="32"/>
      <c r="C236" s="181" t="s">
        <v>591</v>
      </c>
      <c r="D236" s="181" t="s">
        <v>388</v>
      </c>
      <c r="E236" s="182" t="s">
        <v>4624</v>
      </c>
      <c r="F236" s="183" t="s">
        <v>4625</v>
      </c>
      <c r="G236" s="184" t="s">
        <v>378</v>
      </c>
      <c r="H236" s="185">
        <v>4</v>
      </c>
      <c r="I236" s="186"/>
      <c r="J236" s="187">
        <f>ROUND(I236*H236,2)</f>
        <v>0</v>
      </c>
      <c r="K236" s="183" t="s">
        <v>1</v>
      </c>
      <c r="L236" s="188"/>
      <c r="M236" s="189" t="s">
        <v>1</v>
      </c>
      <c r="N236" s="190" t="s">
        <v>41</v>
      </c>
      <c r="P236" s="145">
        <f>O236*H236</f>
        <v>0</v>
      </c>
      <c r="Q236" s="145">
        <v>0</v>
      </c>
      <c r="R236" s="145">
        <f>Q236*H236</f>
        <v>0</v>
      </c>
      <c r="S236" s="145">
        <v>0</v>
      </c>
      <c r="T236" s="146">
        <f>S236*H236</f>
        <v>0</v>
      </c>
      <c r="AR236" s="147" t="s">
        <v>414</v>
      </c>
      <c r="AT236" s="147" t="s">
        <v>388</v>
      </c>
      <c r="AU236" s="147" t="s">
        <v>85</v>
      </c>
      <c r="AY236" s="17" t="s">
        <v>191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83</v>
      </c>
      <c r="BK236" s="148">
        <f>ROUND(I236*H236,2)</f>
        <v>0</v>
      </c>
      <c r="BL236" s="17" t="s">
        <v>224</v>
      </c>
      <c r="BM236" s="147" t="s">
        <v>4626</v>
      </c>
    </row>
    <row r="237" spans="2:65" s="1" customFormat="1" ht="26.45" customHeight="1">
      <c r="B237" s="32"/>
      <c r="C237" s="136" t="s">
        <v>597</v>
      </c>
      <c r="D237" s="136" t="s">
        <v>195</v>
      </c>
      <c r="E237" s="137" t="s">
        <v>4503</v>
      </c>
      <c r="F237" s="138" t="s">
        <v>4504</v>
      </c>
      <c r="G237" s="139" t="s">
        <v>378</v>
      </c>
      <c r="H237" s="140">
        <v>6</v>
      </c>
      <c r="I237" s="141"/>
      <c r="J237" s="142">
        <f>ROUND(I237*H237,2)</f>
        <v>0</v>
      </c>
      <c r="K237" s="138" t="s">
        <v>199</v>
      </c>
      <c r="L237" s="32"/>
      <c r="M237" s="143" t="s">
        <v>1</v>
      </c>
      <c r="N237" s="144" t="s">
        <v>41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224</v>
      </c>
      <c r="AT237" s="147" t="s">
        <v>195</v>
      </c>
      <c r="AU237" s="147" t="s">
        <v>85</v>
      </c>
      <c r="AY237" s="17" t="s">
        <v>191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83</v>
      </c>
      <c r="BK237" s="148">
        <f>ROUND(I237*H237,2)</f>
        <v>0</v>
      </c>
      <c r="BL237" s="17" t="s">
        <v>224</v>
      </c>
      <c r="BM237" s="147" t="s">
        <v>4627</v>
      </c>
    </row>
    <row r="238" spans="2:65" s="1" customFormat="1">
      <c r="B238" s="32"/>
      <c r="D238" s="149" t="s">
        <v>203</v>
      </c>
      <c r="F238" s="150" t="s">
        <v>4506</v>
      </c>
      <c r="I238" s="151"/>
      <c r="L238" s="32"/>
      <c r="M238" s="152"/>
      <c r="T238" s="56"/>
      <c r="AT238" s="17" t="s">
        <v>203</v>
      </c>
      <c r="AU238" s="17" t="s">
        <v>85</v>
      </c>
    </row>
    <row r="239" spans="2:65" s="1" customFormat="1" ht="26.45" customHeight="1">
      <c r="B239" s="32"/>
      <c r="C239" s="181" t="s">
        <v>602</v>
      </c>
      <c r="D239" s="181" t="s">
        <v>388</v>
      </c>
      <c r="E239" s="182" t="s">
        <v>4507</v>
      </c>
      <c r="F239" s="183" t="s">
        <v>4508</v>
      </c>
      <c r="G239" s="184" t="s">
        <v>378</v>
      </c>
      <c r="H239" s="185">
        <v>6</v>
      </c>
      <c r="I239" s="186"/>
      <c r="J239" s="187">
        <f>ROUND(I239*H239,2)</f>
        <v>0</v>
      </c>
      <c r="K239" s="183" t="s">
        <v>199</v>
      </c>
      <c r="L239" s="188"/>
      <c r="M239" s="189" t="s">
        <v>1</v>
      </c>
      <c r="N239" s="190" t="s">
        <v>41</v>
      </c>
      <c r="P239" s="145">
        <f>O239*H239</f>
        <v>0</v>
      </c>
      <c r="Q239" s="145">
        <v>5.0000000000000002E-5</v>
      </c>
      <c r="R239" s="145">
        <f>Q239*H239</f>
        <v>3.0000000000000003E-4</v>
      </c>
      <c r="S239" s="145">
        <v>0</v>
      </c>
      <c r="T239" s="146">
        <f>S239*H239</f>
        <v>0</v>
      </c>
      <c r="AR239" s="147" t="s">
        <v>414</v>
      </c>
      <c r="AT239" s="147" t="s">
        <v>388</v>
      </c>
      <c r="AU239" s="147" t="s">
        <v>85</v>
      </c>
      <c r="AY239" s="17" t="s">
        <v>191</v>
      </c>
      <c r="BE239" s="148">
        <f>IF(N239="základní",J239,0)</f>
        <v>0</v>
      </c>
      <c r="BF239" s="148">
        <f>IF(N239="snížená",J239,0)</f>
        <v>0</v>
      </c>
      <c r="BG239" s="148">
        <f>IF(N239="zákl. přenesená",J239,0)</f>
        <v>0</v>
      </c>
      <c r="BH239" s="148">
        <f>IF(N239="sníž. přenesená",J239,0)</f>
        <v>0</v>
      </c>
      <c r="BI239" s="148">
        <f>IF(N239="nulová",J239,0)</f>
        <v>0</v>
      </c>
      <c r="BJ239" s="17" t="s">
        <v>83</v>
      </c>
      <c r="BK239" s="148">
        <f>ROUND(I239*H239,2)</f>
        <v>0</v>
      </c>
      <c r="BL239" s="17" t="s">
        <v>224</v>
      </c>
      <c r="BM239" s="147" t="s">
        <v>4628</v>
      </c>
    </row>
    <row r="240" spans="2:65" s="11" customFormat="1" ht="22.9" customHeight="1">
      <c r="B240" s="124"/>
      <c r="D240" s="125" t="s">
        <v>75</v>
      </c>
      <c r="E240" s="134" t="s">
        <v>4629</v>
      </c>
      <c r="F240" s="134" t="s">
        <v>4630</v>
      </c>
      <c r="I240" s="127"/>
      <c r="J240" s="135">
        <f>BK240</f>
        <v>0</v>
      </c>
      <c r="L240" s="124"/>
      <c r="M240" s="129"/>
      <c r="P240" s="130">
        <f>SUM(P241:P244)</f>
        <v>0</v>
      </c>
      <c r="R240" s="130">
        <f>SUM(R241:R244)</f>
        <v>0</v>
      </c>
      <c r="T240" s="131">
        <f>SUM(T241:T244)</f>
        <v>0</v>
      </c>
      <c r="AR240" s="125" t="s">
        <v>85</v>
      </c>
      <c r="AT240" s="132" t="s">
        <v>75</v>
      </c>
      <c r="AU240" s="132" t="s">
        <v>83</v>
      </c>
      <c r="AY240" s="125" t="s">
        <v>191</v>
      </c>
      <c r="BK240" s="133">
        <f>SUM(BK241:BK244)</f>
        <v>0</v>
      </c>
    </row>
    <row r="241" spans="2:65" s="1" customFormat="1" ht="26.45" customHeight="1">
      <c r="B241" s="32"/>
      <c r="C241" s="136" t="s">
        <v>607</v>
      </c>
      <c r="D241" s="136" t="s">
        <v>195</v>
      </c>
      <c r="E241" s="137" t="s">
        <v>4631</v>
      </c>
      <c r="F241" s="138" t="s">
        <v>4632</v>
      </c>
      <c r="G241" s="139" t="s">
        <v>3064</v>
      </c>
      <c r="H241" s="140">
        <v>6</v>
      </c>
      <c r="I241" s="141"/>
      <c r="J241" s="142">
        <f>ROUND(I241*H241,2)</f>
        <v>0</v>
      </c>
      <c r="K241" s="138" t="s">
        <v>1</v>
      </c>
      <c r="L241" s="32"/>
      <c r="M241" s="143" t="s">
        <v>1</v>
      </c>
      <c r="N241" s="144" t="s">
        <v>41</v>
      </c>
      <c r="P241" s="145">
        <f>O241*H241</f>
        <v>0</v>
      </c>
      <c r="Q241" s="145">
        <v>0</v>
      </c>
      <c r="R241" s="145">
        <f>Q241*H241</f>
        <v>0</v>
      </c>
      <c r="S241" s="145">
        <v>0</v>
      </c>
      <c r="T241" s="146">
        <f>S241*H241</f>
        <v>0</v>
      </c>
      <c r="AR241" s="147" t="s">
        <v>224</v>
      </c>
      <c r="AT241" s="147" t="s">
        <v>195</v>
      </c>
      <c r="AU241" s="147" t="s">
        <v>85</v>
      </c>
      <c r="AY241" s="17" t="s">
        <v>191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83</v>
      </c>
      <c r="BK241" s="148">
        <f>ROUND(I241*H241,2)</f>
        <v>0</v>
      </c>
      <c r="BL241" s="17" t="s">
        <v>224</v>
      </c>
      <c r="BM241" s="147" t="s">
        <v>4633</v>
      </c>
    </row>
    <row r="242" spans="2:65" s="1" customFormat="1" ht="26.45" customHeight="1">
      <c r="B242" s="32"/>
      <c r="C242" s="136" t="s">
        <v>612</v>
      </c>
      <c r="D242" s="136" t="s">
        <v>195</v>
      </c>
      <c r="E242" s="137" t="s">
        <v>4634</v>
      </c>
      <c r="F242" s="138" t="s">
        <v>4635</v>
      </c>
      <c r="G242" s="139" t="s">
        <v>378</v>
      </c>
      <c r="H242" s="140">
        <v>2</v>
      </c>
      <c r="I242" s="141"/>
      <c r="J242" s="142">
        <f>ROUND(I242*H242,2)</f>
        <v>0</v>
      </c>
      <c r="K242" s="138" t="s">
        <v>199</v>
      </c>
      <c r="L242" s="32"/>
      <c r="M242" s="143" t="s">
        <v>1</v>
      </c>
      <c r="N242" s="144" t="s">
        <v>41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224</v>
      </c>
      <c r="AT242" s="147" t="s">
        <v>195</v>
      </c>
      <c r="AU242" s="147" t="s">
        <v>85</v>
      </c>
      <c r="AY242" s="17" t="s">
        <v>191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83</v>
      </c>
      <c r="BK242" s="148">
        <f>ROUND(I242*H242,2)</f>
        <v>0</v>
      </c>
      <c r="BL242" s="17" t="s">
        <v>224</v>
      </c>
      <c r="BM242" s="147" t="s">
        <v>4636</v>
      </c>
    </row>
    <row r="243" spans="2:65" s="1" customFormat="1">
      <c r="B243" s="32"/>
      <c r="D243" s="149" t="s">
        <v>203</v>
      </c>
      <c r="F243" s="150" t="s">
        <v>4637</v>
      </c>
      <c r="I243" s="151"/>
      <c r="L243" s="32"/>
      <c r="M243" s="152"/>
      <c r="T243" s="56"/>
      <c r="AT243" s="17" t="s">
        <v>203</v>
      </c>
      <c r="AU243" s="17" t="s">
        <v>85</v>
      </c>
    </row>
    <row r="244" spans="2:65" s="1" customFormat="1" ht="26.45" customHeight="1">
      <c r="B244" s="32"/>
      <c r="C244" s="136" t="s">
        <v>463</v>
      </c>
      <c r="D244" s="136" t="s">
        <v>195</v>
      </c>
      <c r="E244" s="137" t="s">
        <v>4638</v>
      </c>
      <c r="F244" s="138" t="s">
        <v>4639</v>
      </c>
      <c r="G244" s="139" t="s">
        <v>3064</v>
      </c>
      <c r="H244" s="140">
        <v>2</v>
      </c>
      <c r="I244" s="141"/>
      <c r="J244" s="142">
        <f>ROUND(I244*H244,2)</f>
        <v>0</v>
      </c>
      <c r="K244" s="138" t="s">
        <v>1</v>
      </c>
      <c r="L244" s="32"/>
      <c r="M244" s="143" t="s">
        <v>1</v>
      </c>
      <c r="N244" s="144" t="s">
        <v>41</v>
      </c>
      <c r="P244" s="145">
        <f>O244*H244</f>
        <v>0</v>
      </c>
      <c r="Q244" s="145">
        <v>0</v>
      </c>
      <c r="R244" s="145">
        <f>Q244*H244</f>
        <v>0</v>
      </c>
      <c r="S244" s="145">
        <v>0</v>
      </c>
      <c r="T244" s="146">
        <f>S244*H244</f>
        <v>0</v>
      </c>
      <c r="AR244" s="147" t="s">
        <v>224</v>
      </c>
      <c r="AT244" s="147" t="s">
        <v>195</v>
      </c>
      <c r="AU244" s="147" t="s">
        <v>85</v>
      </c>
      <c r="AY244" s="17" t="s">
        <v>191</v>
      </c>
      <c r="BE244" s="148">
        <f>IF(N244="základní",J244,0)</f>
        <v>0</v>
      </c>
      <c r="BF244" s="148">
        <f>IF(N244="snížená",J244,0)</f>
        <v>0</v>
      </c>
      <c r="BG244" s="148">
        <f>IF(N244="zákl. přenesená",J244,0)</f>
        <v>0</v>
      </c>
      <c r="BH244" s="148">
        <f>IF(N244="sníž. přenesená",J244,0)</f>
        <v>0</v>
      </c>
      <c r="BI244" s="148">
        <f>IF(N244="nulová",J244,0)</f>
        <v>0</v>
      </c>
      <c r="BJ244" s="17" t="s">
        <v>83</v>
      </c>
      <c r="BK244" s="148">
        <f>ROUND(I244*H244,2)</f>
        <v>0</v>
      </c>
      <c r="BL244" s="17" t="s">
        <v>224</v>
      </c>
      <c r="BM244" s="147" t="s">
        <v>4640</v>
      </c>
    </row>
    <row r="245" spans="2:65" s="11" customFormat="1" ht="22.9" customHeight="1">
      <c r="B245" s="124"/>
      <c r="D245" s="125" t="s">
        <v>75</v>
      </c>
      <c r="E245" s="134" t="s">
        <v>4641</v>
      </c>
      <c r="F245" s="134" t="s">
        <v>4642</v>
      </c>
      <c r="I245" s="127"/>
      <c r="J245" s="135">
        <f>BK245</f>
        <v>0</v>
      </c>
      <c r="L245" s="124"/>
      <c r="M245" s="129"/>
      <c r="P245" s="130">
        <f>SUM(P246:P257)</f>
        <v>0</v>
      </c>
      <c r="R245" s="130">
        <f>SUM(R246:R257)</f>
        <v>3.0000000000000001E-3</v>
      </c>
      <c r="T245" s="131">
        <f>SUM(T246:T257)</f>
        <v>0</v>
      </c>
      <c r="AR245" s="125" t="s">
        <v>85</v>
      </c>
      <c r="AT245" s="132" t="s">
        <v>75</v>
      </c>
      <c r="AU245" s="132" t="s">
        <v>83</v>
      </c>
      <c r="AY245" s="125" t="s">
        <v>191</v>
      </c>
      <c r="BK245" s="133">
        <f>SUM(BK246:BK257)</f>
        <v>0</v>
      </c>
    </row>
    <row r="246" spans="2:65" s="1" customFormat="1" ht="26.45" customHeight="1">
      <c r="B246" s="32"/>
      <c r="C246" s="136" t="s">
        <v>566</v>
      </c>
      <c r="D246" s="136" t="s">
        <v>195</v>
      </c>
      <c r="E246" s="137" t="s">
        <v>4643</v>
      </c>
      <c r="F246" s="138" t="s">
        <v>4644</v>
      </c>
      <c r="G246" s="139" t="s">
        <v>378</v>
      </c>
      <c r="H246" s="140">
        <v>3</v>
      </c>
      <c r="I246" s="141"/>
      <c r="J246" s="142">
        <f>ROUND(I246*H246,2)</f>
        <v>0</v>
      </c>
      <c r="K246" s="138" t="s">
        <v>199</v>
      </c>
      <c r="L246" s="32"/>
      <c r="M246" s="143" t="s">
        <v>1</v>
      </c>
      <c r="N246" s="144" t="s">
        <v>41</v>
      </c>
      <c r="P246" s="145">
        <f>O246*H246</f>
        <v>0</v>
      </c>
      <c r="Q246" s="145">
        <v>0</v>
      </c>
      <c r="R246" s="145">
        <f>Q246*H246</f>
        <v>0</v>
      </c>
      <c r="S246" s="145">
        <v>0</v>
      </c>
      <c r="T246" s="146">
        <f>S246*H246</f>
        <v>0</v>
      </c>
      <c r="AR246" s="147" t="s">
        <v>224</v>
      </c>
      <c r="AT246" s="147" t="s">
        <v>195</v>
      </c>
      <c r="AU246" s="147" t="s">
        <v>85</v>
      </c>
      <c r="AY246" s="17" t="s">
        <v>191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83</v>
      </c>
      <c r="BK246" s="148">
        <f>ROUND(I246*H246,2)</f>
        <v>0</v>
      </c>
      <c r="BL246" s="17" t="s">
        <v>224</v>
      </c>
      <c r="BM246" s="147" t="s">
        <v>4645</v>
      </c>
    </row>
    <row r="247" spans="2:65" s="1" customFormat="1">
      <c r="B247" s="32"/>
      <c r="D247" s="149" t="s">
        <v>203</v>
      </c>
      <c r="F247" s="150" t="s">
        <v>4646</v>
      </c>
      <c r="I247" s="151"/>
      <c r="L247" s="32"/>
      <c r="M247" s="152"/>
      <c r="T247" s="56"/>
      <c r="AT247" s="17" t="s">
        <v>203</v>
      </c>
      <c r="AU247" s="17" t="s">
        <v>85</v>
      </c>
    </row>
    <row r="248" spans="2:65" s="1" customFormat="1" ht="24" customHeight="1">
      <c r="B248" s="32"/>
      <c r="C248" s="136" t="s">
        <v>622</v>
      </c>
      <c r="D248" s="136" t="s">
        <v>195</v>
      </c>
      <c r="E248" s="137" t="s">
        <v>4647</v>
      </c>
      <c r="F248" s="138" t="s">
        <v>4648</v>
      </c>
      <c r="G248" s="139" t="s">
        <v>378</v>
      </c>
      <c r="H248" s="140">
        <v>1</v>
      </c>
      <c r="I248" s="141"/>
      <c r="J248" s="142">
        <f>ROUND(I248*H248,2)</f>
        <v>0</v>
      </c>
      <c r="K248" s="138" t="s">
        <v>199</v>
      </c>
      <c r="L248" s="32"/>
      <c r="M248" s="143" t="s">
        <v>1</v>
      </c>
      <c r="N248" s="144" t="s">
        <v>41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655</v>
      </c>
      <c r="AT248" s="147" t="s">
        <v>195</v>
      </c>
      <c r="AU248" s="147" t="s">
        <v>85</v>
      </c>
      <c r="AY248" s="17" t="s">
        <v>191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83</v>
      </c>
      <c r="BK248" s="148">
        <f>ROUND(I248*H248,2)</f>
        <v>0</v>
      </c>
      <c r="BL248" s="17" t="s">
        <v>655</v>
      </c>
      <c r="BM248" s="147" t="s">
        <v>4649</v>
      </c>
    </row>
    <row r="249" spans="2:65" s="1" customFormat="1">
      <c r="B249" s="32"/>
      <c r="D249" s="149" t="s">
        <v>203</v>
      </c>
      <c r="F249" s="150" t="s">
        <v>4650</v>
      </c>
      <c r="I249" s="151"/>
      <c r="L249" s="32"/>
      <c r="M249" s="152"/>
      <c r="T249" s="56"/>
      <c r="AT249" s="17" t="s">
        <v>203</v>
      </c>
      <c r="AU249" s="17" t="s">
        <v>85</v>
      </c>
    </row>
    <row r="250" spans="2:65" s="1" customFormat="1" ht="36" customHeight="1">
      <c r="B250" s="32"/>
      <c r="C250" s="136" t="s">
        <v>655</v>
      </c>
      <c r="D250" s="136" t="s">
        <v>195</v>
      </c>
      <c r="E250" s="137" t="s">
        <v>4651</v>
      </c>
      <c r="F250" s="138" t="s">
        <v>4652</v>
      </c>
      <c r="G250" s="139" t="s">
        <v>403</v>
      </c>
      <c r="H250" s="140">
        <v>20</v>
      </c>
      <c r="I250" s="141"/>
      <c r="J250" s="142">
        <f>ROUND(I250*H250,2)</f>
        <v>0</v>
      </c>
      <c r="K250" s="138" t="s">
        <v>199</v>
      </c>
      <c r="L250" s="32"/>
      <c r="M250" s="143" t="s">
        <v>1</v>
      </c>
      <c r="N250" s="144" t="s">
        <v>41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224</v>
      </c>
      <c r="AT250" s="147" t="s">
        <v>195</v>
      </c>
      <c r="AU250" s="147" t="s">
        <v>85</v>
      </c>
      <c r="AY250" s="17" t="s">
        <v>191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83</v>
      </c>
      <c r="BK250" s="148">
        <f>ROUND(I250*H250,2)</f>
        <v>0</v>
      </c>
      <c r="BL250" s="17" t="s">
        <v>224</v>
      </c>
      <c r="BM250" s="147" t="s">
        <v>4653</v>
      </c>
    </row>
    <row r="251" spans="2:65" s="1" customFormat="1">
      <c r="B251" s="32"/>
      <c r="D251" s="149" t="s">
        <v>203</v>
      </c>
      <c r="F251" s="150" t="s">
        <v>4654</v>
      </c>
      <c r="I251" s="151"/>
      <c r="L251" s="32"/>
      <c r="M251" s="152"/>
      <c r="T251" s="56"/>
      <c r="AT251" s="17" t="s">
        <v>203</v>
      </c>
      <c r="AU251" s="17" t="s">
        <v>85</v>
      </c>
    </row>
    <row r="252" spans="2:65" s="1" customFormat="1" ht="26.45" customHeight="1">
      <c r="B252" s="32"/>
      <c r="C252" s="181" t="s">
        <v>661</v>
      </c>
      <c r="D252" s="181" t="s">
        <v>388</v>
      </c>
      <c r="E252" s="182" t="s">
        <v>4655</v>
      </c>
      <c r="F252" s="183" t="s">
        <v>4656</v>
      </c>
      <c r="G252" s="184" t="s">
        <v>403</v>
      </c>
      <c r="H252" s="185">
        <v>20</v>
      </c>
      <c r="I252" s="186"/>
      <c r="J252" s="187">
        <f>ROUND(I252*H252,2)</f>
        <v>0</v>
      </c>
      <c r="K252" s="183" t="s">
        <v>199</v>
      </c>
      <c r="L252" s="188"/>
      <c r="M252" s="189" t="s">
        <v>1</v>
      </c>
      <c r="N252" s="190" t="s">
        <v>41</v>
      </c>
      <c r="P252" s="145">
        <f>O252*H252</f>
        <v>0</v>
      </c>
      <c r="Q252" s="145">
        <v>3.0000000000000001E-5</v>
      </c>
      <c r="R252" s="145">
        <f>Q252*H252</f>
        <v>6.0000000000000006E-4</v>
      </c>
      <c r="S252" s="145">
        <v>0</v>
      </c>
      <c r="T252" s="146">
        <f>S252*H252</f>
        <v>0</v>
      </c>
      <c r="AR252" s="147" t="s">
        <v>414</v>
      </c>
      <c r="AT252" s="147" t="s">
        <v>388</v>
      </c>
      <c r="AU252" s="147" t="s">
        <v>85</v>
      </c>
      <c r="AY252" s="17" t="s">
        <v>191</v>
      </c>
      <c r="BE252" s="148">
        <f>IF(N252="základní",J252,0)</f>
        <v>0</v>
      </c>
      <c r="BF252" s="148">
        <f>IF(N252="snížená",J252,0)</f>
        <v>0</v>
      </c>
      <c r="BG252" s="148">
        <f>IF(N252="zákl. přenesená",J252,0)</f>
        <v>0</v>
      </c>
      <c r="BH252" s="148">
        <f>IF(N252="sníž. přenesená",J252,0)</f>
        <v>0</v>
      </c>
      <c r="BI252" s="148">
        <f>IF(N252="nulová",J252,0)</f>
        <v>0</v>
      </c>
      <c r="BJ252" s="17" t="s">
        <v>83</v>
      </c>
      <c r="BK252" s="148">
        <f>ROUND(I252*H252,2)</f>
        <v>0</v>
      </c>
      <c r="BL252" s="17" t="s">
        <v>224</v>
      </c>
      <c r="BM252" s="147" t="s">
        <v>4657</v>
      </c>
    </row>
    <row r="253" spans="2:65" s="1" customFormat="1" ht="26.45" customHeight="1">
      <c r="B253" s="32"/>
      <c r="C253" s="136" t="s">
        <v>666</v>
      </c>
      <c r="D253" s="136" t="s">
        <v>195</v>
      </c>
      <c r="E253" s="137" t="s">
        <v>4658</v>
      </c>
      <c r="F253" s="138" t="s">
        <v>4659</v>
      </c>
      <c r="G253" s="139" t="s">
        <v>403</v>
      </c>
      <c r="H253" s="140">
        <v>20</v>
      </c>
      <c r="I253" s="141"/>
      <c r="J253" s="142">
        <f>ROUND(I253*H253,2)</f>
        <v>0</v>
      </c>
      <c r="K253" s="138" t="s">
        <v>199</v>
      </c>
      <c r="L253" s="32"/>
      <c r="M253" s="143" t="s">
        <v>1</v>
      </c>
      <c r="N253" s="144" t="s">
        <v>41</v>
      </c>
      <c r="P253" s="145">
        <f>O253*H253</f>
        <v>0</v>
      </c>
      <c r="Q253" s="145">
        <v>0</v>
      </c>
      <c r="R253" s="145">
        <f>Q253*H253</f>
        <v>0</v>
      </c>
      <c r="S253" s="145">
        <v>0</v>
      </c>
      <c r="T253" s="146">
        <f>S253*H253</f>
        <v>0</v>
      </c>
      <c r="AR253" s="147" t="s">
        <v>224</v>
      </c>
      <c r="AT253" s="147" t="s">
        <v>195</v>
      </c>
      <c r="AU253" s="147" t="s">
        <v>85</v>
      </c>
      <c r="AY253" s="17" t="s">
        <v>191</v>
      </c>
      <c r="BE253" s="148">
        <f>IF(N253="základní",J253,0)</f>
        <v>0</v>
      </c>
      <c r="BF253" s="148">
        <f>IF(N253="snížená",J253,0)</f>
        <v>0</v>
      </c>
      <c r="BG253" s="148">
        <f>IF(N253="zákl. přenesená",J253,0)</f>
        <v>0</v>
      </c>
      <c r="BH253" s="148">
        <f>IF(N253="sníž. přenesená",J253,0)</f>
        <v>0</v>
      </c>
      <c r="BI253" s="148">
        <f>IF(N253="nulová",J253,0)</f>
        <v>0</v>
      </c>
      <c r="BJ253" s="17" t="s">
        <v>83</v>
      </c>
      <c r="BK253" s="148">
        <f>ROUND(I253*H253,2)</f>
        <v>0</v>
      </c>
      <c r="BL253" s="17" t="s">
        <v>224</v>
      </c>
      <c r="BM253" s="147" t="s">
        <v>4660</v>
      </c>
    </row>
    <row r="254" spans="2:65" s="1" customFormat="1">
      <c r="B254" s="32"/>
      <c r="D254" s="149" t="s">
        <v>203</v>
      </c>
      <c r="F254" s="150" t="s">
        <v>4661</v>
      </c>
      <c r="I254" s="151"/>
      <c r="L254" s="32"/>
      <c r="M254" s="152"/>
      <c r="T254" s="56"/>
      <c r="AT254" s="17" t="s">
        <v>203</v>
      </c>
      <c r="AU254" s="17" t="s">
        <v>85</v>
      </c>
    </row>
    <row r="255" spans="2:65" s="1" customFormat="1" ht="26.45" customHeight="1">
      <c r="B255" s="32"/>
      <c r="C255" s="181" t="s">
        <v>696</v>
      </c>
      <c r="D255" s="181" t="s">
        <v>388</v>
      </c>
      <c r="E255" s="182" t="s">
        <v>4662</v>
      </c>
      <c r="F255" s="183" t="s">
        <v>4663</v>
      </c>
      <c r="G255" s="184" t="s">
        <v>403</v>
      </c>
      <c r="H255" s="185">
        <v>20</v>
      </c>
      <c r="I255" s="186"/>
      <c r="J255" s="187">
        <f>ROUND(I255*H255,2)</f>
        <v>0</v>
      </c>
      <c r="K255" s="183" t="s">
        <v>199</v>
      </c>
      <c r="L255" s="188"/>
      <c r="M255" s="189" t="s">
        <v>1</v>
      </c>
      <c r="N255" s="190" t="s">
        <v>41</v>
      </c>
      <c r="P255" s="145">
        <f>O255*H255</f>
        <v>0</v>
      </c>
      <c r="Q255" s="145">
        <v>1.2E-4</v>
      </c>
      <c r="R255" s="145">
        <f>Q255*H255</f>
        <v>2.4000000000000002E-3</v>
      </c>
      <c r="S255" s="145">
        <v>0</v>
      </c>
      <c r="T255" s="146">
        <f>S255*H255</f>
        <v>0</v>
      </c>
      <c r="AR255" s="147" t="s">
        <v>414</v>
      </c>
      <c r="AT255" s="147" t="s">
        <v>388</v>
      </c>
      <c r="AU255" s="147" t="s">
        <v>85</v>
      </c>
      <c r="AY255" s="17" t="s">
        <v>191</v>
      </c>
      <c r="BE255" s="148">
        <f>IF(N255="základní",J255,0)</f>
        <v>0</v>
      </c>
      <c r="BF255" s="148">
        <f>IF(N255="snížená",J255,0)</f>
        <v>0</v>
      </c>
      <c r="BG255" s="148">
        <f>IF(N255="zákl. přenesená",J255,0)</f>
        <v>0</v>
      </c>
      <c r="BH255" s="148">
        <f>IF(N255="sníž. přenesená",J255,0)</f>
        <v>0</v>
      </c>
      <c r="BI255" s="148">
        <f>IF(N255="nulová",J255,0)</f>
        <v>0</v>
      </c>
      <c r="BJ255" s="17" t="s">
        <v>83</v>
      </c>
      <c r="BK255" s="148">
        <f>ROUND(I255*H255,2)</f>
        <v>0</v>
      </c>
      <c r="BL255" s="17" t="s">
        <v>224</v>
      </c>
      <c r="BM255" s="147" t="s">
        <v>4664</v>
      </c>
    </row>
    <row r="256" spans="2:65" s="1" customFormat="1" ht="26.45" customHeight="1">
      <c r="B256" s="32"/>
      <c r="C256" s="136" t="s">
        <v>710</v>
      </c>
      <c r="D256" s="136" t="s">
        <v>195</v>
      </c>
      <c r="E256" s="137" t="s">
        <v>4665</v>
      </c>
      <c r="F256" s="138" t="s">
        <v>4666</v>
      </c>
      <c r="G256" s="139" t="s">
        <v>378</v>
      </c>
      <c r="H256" s="140">
        <v>1</v>
      </c>
      <c r="I256" s="141"/>
      <c r="J256" s="142">
        <f>ROUND(I256*H256,2)</f>
        <v>0</v>
      </c>
      <c r="K256" s="138" t="s">
        <v>199</v>
      </c>
      <c r="L256" s="32"/>
      <c r="M256" s="143" t="s">
        <v>1</v>
      </c>
      <c r="N256" s="144" t="s">
        <v>41</v>
      </c>
      <c r="P256" s="145">
        <f>O256*H256</f>
        <v>0</v>
      </c>
      <c r="Q256" s="145">
        <v>0</v>
      </c>
      <c r="R256" s="145">
        <f>Q256*H256</f>
        <v>0</v>
      </c>
      <c r="S256" s="145">
        <v>0</v>
      </c>
      <c r="T256" s="146">
        <f>S256*H256</f>
        <v>0</v>
      </c>
      <c r="AR256" s="147" t="s">
        <v>224</v>
      </c>
      <c r="AT256" s="147" t="s">
        <v>195</v>
      </c>
      <c r="AU256" s="147" t="s">
        <v>85</v>
      </c>
      <c r="AY256" s="17" t="s">
        <v>191</v>
      </c>
      <c r="BE256" s="148">
        <f>IF(N256="základní",J256,0)</f>
        <v>0</v>
      </c>
      <c r="BF256" s="148">
        <f>IF(N256="snížená",J256,0)</f>
        <v>0</v>
      </c>
      <c r="BG256" s="148">
        <f>IF(N256="zákl. přenesená",J256,0)</f>
        <v>0</v>
      </c>
      <c r="BH256" s="148">
        <f>IF(N256="sníž. přenesená",J256,0)</f>
        <v>0</v>
      </c>
      <c r="BI256" s="148">
        <f>IF(N256="nulová",J256,0)</f>
        <v>0</v>
      </c>
      <c r="BJ256" s="17" t="s">
        <v>83</v>
      </c>
      <c r="BK256" s="148">
        <f>ROUND(I256*H256,2)</f>
        <v>0</v>
      </c>
      <c r="BL256" s="17" t="s">
        <v>224</v>
      </c>
      <c r="BM256" s="147" t="s">
        <v>4667</v>
      </c>
    </row>
    <row r="257" spans="2:65" s="1" customFormat="1">
      <c r="B257" s="32"/>
      <c r="D257" s="149" t="s">
        <v>203</v>
      </c>
      <c r="F257" s="150" t="s">
        <v>4668</v>
      </c>
      <c r="I257" s="151"/>
      <c r="L257" s="32"/>
      <c r="M257" s="152"/>
      <c r="T257" s="56"/>
      <c r="AT257" s="17" t="s">
        <v>203</v>
      </c>
      <c r="AU257" s="17" t="s">
        <v>85</v>
      </c>
    </row>
    <row r="258" spans="2:65" s="11" customFormat="1" ht="22.9" customHeight="1">
      <c r="B258" s="124"/>
      <c r="D258" s="125" t="s">
        <v>75</v>
      </c>
      <c r="E258" s="134" t="s">
        <v>4669</v>
      </c>
      <c r="F258" s="134" t="s">
        <v>4670</v>
      </c>
      <c r="I258" s="127"/>
      <c r="J258" s="135">
        <f>BK258</f>
        <v>0</v>
      </c>
      <c r="L258" s="124"/>
      <c r="M258" s="129"/>
      <c r="P258" s="130">
        <f>SUM(P259:P267)</f>
        <v>0</v>
      </c>
      <c r="R258" s="130">
        <f>SUM(R259:R267)</f>
        <v>1.44E-2</v>
      </c>
      <c r="T258" s="131">
        <f>SUM(T259:T267)</f>
        <v>0</v>
      </c>
      <c r="AR258" s="125" t="s">
        <v>85</v>
      </c>
      <c r="AT258" s="132" t="s">
        <v>75</v>
      </c>
      <c r="AU258" s="132" t="s">
        <v>83</v>
      </c>
      <c r="AY258" s="125" t="s">
        <v>191</v>
      </c>
      <c r="BK258" s="133">
        <f>SUM(BK259:BK267)</f>
        <v>0</v>
      </c>
    </row>
    <row r="259" spans="2:65" s="1" customFormat="1" ht="24" customHeight="1">
      <c r="B259" s="32"/>
      <c r="C259" s="136" t="s">
        <v>729</v>
      </c>
      <c r="D259" s="136" t="s">
        <v>195</v>
      </c>
      <c r="E259" s="137" t="s">
        <v>4671</v>
      </c>
      <c r="F259" s="138" t="s">
        <v>4672</v>
      </c>
      <c r="G259" s="139" t="s">
        <v>403</v>
      </c>
      <c r="H259" s="140">
        <v>200</v>
      </c>
      <c r="I259" s="141"/>
      <c r="J259" s="142">
        <f>ROUND(I259*H259,2)</f>
        <v>0</v>
      </c>
      <c r="K259" s="138" t="s">
        <v>199</v>
      </c>
      <c r="L259" s="32"/>
      <c r="M259" s="143" t="s">
        <v>1</v>
      </c>
      <c r="N259" s="144" t="s">
        <v>41</v>
      </c>
      <c r="P259" s="145">
        <f>O259*H259</f>
        <v>0</v>
      </c>
      <c r="Q259" s="145">
        <v>0</v>
      </c>
      <c r="R259" s="145">
        <f>Q259*H259</f>
        <v>0</v>
      </c>
      <c r="S259" s="145">
        <v>0</v>
      </c>
      <c r="T259" s="146">
        <f>S259*H259</f>
        <v>0</v>
      </c>
      <c r="AR259" s="147" t="s">
        <v>224</v>
      </c>
      <c r="AT259" s="147" t="s">
        <v>195</v>
      </c>
      <c r="AU259" s="147" t="s">
        <v>85</v>
      </c>
      <c r="AY259" s="17" t="s">
        <v>191</v>
      </c>
      <c r="BE259" s="148">
        <f>IF(N259="základní",J259,0)</f>
        <v>0</v>
      </c>
      <c r="BF259" s="148">
        <f>IF(N259="snížená",J259,0)</f>
        <v>0</v>
      </c>
      <c r="BG259" s="148">
        <f>IF(N259="zákl. přenesená",J259,0)</f>
        <v>0</v>
      </c>
      <c r="BH259" s="148">
        <f>IF(N259="sníž. přenesená",J259,0)</f>
        <v>0</v>
      </c>
      <c r="BI259" s="148">
        <f>IF(N259="nulová",J259,0)</f>
        <v>0</v>
      </c>
      <c r="BJ259" s="17" t="s">
        <v>83</v>
      </c>
      <c r="BK259" s="148">
        <f>ROUND(I259*H259,2)</f>
        <v>0</v>
      </c>
      <c r="BL259" s="17" t="s">
        <v>224</v>
      </c>
      <c r="BM259" s="147" t="s">
        <v>4673</v>
      </c>
    </row>
    <row r="260" spans="2:65" s="1" customFormat="1">
      <c r="B260" s="32"/>
      <c r="D260" s="149" t="s">
        <v>203</v>
      </c>
      <c r="F260" s="150" t="s">
        <v>4674</v>
      </c>
      <c r="I260" s="151"/>
      <c r="L260" s="32"/>
      <c r="M260" s="152"/>
      <c r="T260" s="56"/>
      <c r="AT260" s="17" t="s">
        <v>203</v>
      </c>
      <c r="AU260" s="17" t="s">
        <v>85</v>
      </c>
    </row>
    <row r="261" spans="2:65" s="1" customFormat="1" ht="26.45" customHeight="1">
      <c r="B261" s="32"/>
      <c r="C261" s="181" t="s">
        <v>738</v>
      </c>
      <c r="D261" s="181" t="s">
        <v>388</v>
      </c>
      <c r="E261" s="182" t="s">
        <v>4675</v>
      </c>
      <c r="F261" s="183" t="s">
        <v>4676</v>
      </c>
      <c r="G261" s="184" t="s">
        <v>403</v>
      </c>
      <c r="H261" s="185">
        <v>200</v>
      </c>
      <c r="I261" s="186"/>
      <c r="J261" s="187">
        <f>ROUND(I261*H261,2)</f>
        <v>0</v>
      </c>
      <c r="K261" s="183" t="s">
        <v>1</v>
      </c>
      <c r="L261" s="188"/>
      <c r="M261" s="189" t="s">
        <v>1</v>
      </c>
      <c r="N261" s="190" t="s">
        <v>41</v>
      </c>
      <c r="P261" s="145">
        <f>O261*H261</f>
        <v>0</v>
      </c>
      <c r="Q261" s="145">
        <v>6.0000000000000002E-5</v>
      </c>
      <c r="R261" s="145">
        <f>Q261*H261</f>
        <v>1.2E-2</v>
      </c>
      <c r="S261" s="145">
        <v>0</v>
      </c>
      <c r="T261" s="146">
        <f>S261*H261</f>
        <v>0</v>
      </c>
      <c r="AR261" s="147" t="s">
        <v>414</v>
      </c>
      <c r="AT261" s="147" t="s">
        <v>388</v>
      </c>
      <c r="AU261" s="147" t="s">
        <v>85</v>
      </c>
      <c r="AY261" s="17" t="s">
        <v>191</v>
      </c>
      <c r="BE261" s="148">
        <f>IF(N261="základní",J261,0)</f>
        <v>0</v>
      </c>
      <c r="BF261" s="148">
        <f>IF(N261="snížená",J261,0)</f>
        <v>0</v>
      </c>
      <c r="BG261" s="148">
        <f>IF(N261="zákl. přenesená",J261,0)</f>
        <v>0</v>
      </c>
      <c r="BH261" s="148">
        <f>IF(N261="sníž. přenesená",J261,0)</f>
        <v>0</v>
      </c>
      <c r="BI261" s="148">
        <f>IF(N261="nulová",J261,0)</f>
        <v>0</v>
      </c>
      <c r="BJ261" s="17" t="s">
        <v>83</v>
      </c>
      <c r="BK261" s="148">
        <f>ROUND(I261*H261,2)</f>
        <v>0</v>
      </c>
      <c r="BL261" s="17" t="s">
        <v>224</v>
      </c>
      <c r="BM261" s="147" t="s">
        <v>4677</v>
      </c>
    </row>
    <row r="262" spans="2:65" s="1" customFormat="1" ht="26.45" customHeight="1">
      <c r="B262" s="32"/>
      <c r="C262" s="136" t="s">
        <v>748</v>
      </c>
      <c r="D262" s="136" t="s">
        <v>195</v>
      </c>
      <c r="E262" s="137" t="s">
        <v>4558</v>
      </c>
      <c r="F262" s="138" t="s">
        <v>4559</v>
      </c>
      <c r="G262" s="139" t="s">
        <v>403</v>
      </c>
      <c r="H262" s="140">
        <v>10</v>
      </c>
      <c r="I262" s="141"/>
      <c r="J262" s="142">
        <f>ROUND(I262*H262,2)</f>
        <v>0</v>
      </c>
      <c r="K262" s="138" t="s">
        <v>199</v>
      </c>
      <c r="L262" s="32"/>
      <c r="M262" s="143" t="s">
        <v>1</v>
      </c>
      <c r="N262" s="144" t="s">
        <v>41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224</v>
      </c>
      <c r="AT262" s="147" t="s">
        <v>195</v>
      </c>
      <c r="AU262" s="147" t="s">
        <v>85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224</v>
      </c>
      <c r="BM262" s="147" t="s">
        <v>4678</v>
      </c>
    </row>
    <row r="263" spans="2:65" s="1" customFormat="1">
      <c r="B263" s="32"/>
      <c r="D263" s="149" t="s">
        <v>203</v>
      </c>
      <c r="F263" s="150" t="s">
        <v>4561</v>
      </c>
      <c r="I263" s="151"/>
      <c r="L263" s="32"/>
      <c r="M263" s="152"/>
      <c r="T263" s="56"/>
      <c r="AT263" s="17" t="s">
        <v>203</v>
      </c>
      <c r="AU263" s="17" t="s">
        <v>85</v>
      </c>
    </row>
    <row r="264" spans="2:65" s="1" customFormat="1" ht="26.45" customHeight="1">
      <c r="B264" s="32"/>
      <c r="C264" s="136" t="s">
        <v>755</v>
      </c>
      <c r="D264" s="136" t="s">
        <v>195</v>
      </c>
      <c r="E264" s="137" t="s">
        <v>4562</v>
      </c>
      <c r="F264" s="138" t="s">
        <v>4563</v>
      </c>
      <c r="G264" s="139" t="s">
        <v>403</v>
      </c>
      <c r="H264" s="140">
        <v>30</v>
      </c>
      <c r="I264" s="141"/>
      <c r="J264" s="142">
        <f>ROUND(I264*H264,2)</f>
        <v>0</v>
      </c>
      <c r="K264" s="138" t="s">
        <v>199</v>
      </c>
      <c r="L264" s="32"/>
      <c r="M264" s="143" t="s">
        <v>1</v>
      </c>
      <c r="N264" s="144" t="s">
        <v>41</v>
      </c>
      <c r="P264" s="145">
        <f>O264*H264</f>
        <v>0</v>
      </c>
      <c r="Q264" s="145">
        <v>0</v>
      </c>
      <c r="R264" s="145">
        <f>Q264*H264</f>
        <v>0</v>
      </c>
      <c r="S264" s="145">
        <v>0</v>
      </c>
      <c r="T264" s="146">
        <f>S264*H264</f>
        <v>0</v>
      </c>
      <c r="AR264" s="147" t="s">
        <v>224</v>
      </c>
      <c r="AT264" s="147" t="s">
        <v>195</v>
      </c>
      <c r="AU264" s="147" t="s">
        <v>85</v>
      </c>
      <c r="AY264" s="17" t="s">
        <v>191</v>
      </c>
      <c r="BE264" s="148">
        <f>IF(N264="základní",J264,0)</f>
        <v>0</v>
      </c>
      <c r="BF264" s="148">
        <f>IF(N264="snížená",J264,0)</f>
        <v>0</v>
      </c>
      <c r="BG264" s="148">
        <f>IF(N264="zákl. přenesená",J264,0)</f>
        <v>0</v>
      </c>
      <c r="BH264" s="148">
        <f>IF(N264="sníž. přenesená",J264,0)</f>
        <v>0</v>
      </c>
      <c r="BI264" s="148">
        <f>IF(N264="nulová",J264,0)</f>
        <v>0</v>
      </c>
      <c r="BJ264" s="17" t="s">
        <v>83</v>
      </c>
      <c r="BK264" s="148">
        <f>ROUND(I264*H264,2)</f>
        <v>0</v>
      </c>
      <c r="BL264" s="17" t="s">
        <v>224</v>
      </c>
      <c r="BM264" s="147" t="s">
        <v>4679</v>
      </c>
    </row>
    <row r="265" spans="2:65" s="1" customFormat="1">
      <c r="B265" s="32"/>
      <c r="D265" s="149" t="s">
        <v>203</v>
      </c>
      <c r="F265" s="150" t="s">
        <v>4565</v>
      </c>
      <c r="I265" s="151"/>
      <c r="L265" s="32"/>
      <c r="M265" s="152"/>
      <c r="T265" s="56"/>
      <c r="AT265" s="17" t="s">
        <v>203</v>
      </c>
      <c r="AU265" s="17" t="s">
        <v>85</v>
      </c>
    </row>
    <row r="266" spans="2:65" s="1" customFormat="1" ht="26.45" customHeight="1">
      <c r="B266" s="32"/>
      <c r="C266" s="181" t="s">
        <v>761</v>
      </c>
      <c r="D266" s="181" t="s">
        <v>388</v>
      </c>
      <c r="E266" s="182" t="s">
        <v>4566</v>
      </c>
      <c r="F266" s="183" t="s">
        <v>4567</v>
      </c>
      <c r="G266" s="184" t="s">
        <v>403</v>
      </c>
      <c r="H266" s="185">
        <v>40</v>
      </c>
      <c r="I266" s="186"/>
      <c r="J266" s="187">
        <f>ROUND(I266*H266,2)</f>
        <v>0</v>
      </c>
      <c r="K266" s="183" t="s">
        <v>1</v>
      </c>
      <c r="L266" s="188"/>
      <c r="M266" s="189" t="s">
        <v>1</v>
      </c>
      <c r="N266" s="190" t="s">
        <v>41</v>
      </c>
      <c r="P266" s="145">
        <f>O266*H266</f>
        <v>0</v>
      </c>
      <c r="Q266" s="145">
        <v>6.0000000000000002E-5</v>
      </c>
      <c r="R266" s="145">
        <f>Q266*H266</f>
        <v>2.4000000000000002E-3</v>
      </c>
      <c r="S266" s="145">
        <v>0</v>
      </c>
      <c r="T266" s="146">
        <f>S266*H266</f>
        <v>0</v>
      </c>
      <c r="AR266" s="147" t="s">
        <v>414</v>
      </c>
      <c r="AT266" s="147" t="s">
        <v>388</v>
      </c>
      <c r="AU266" s="147" t="s">
        <v>85</v>
      </c>
      <c r="AY266" s="17" t="s">
        <v>191</v>
      </c>
      <c r="BE266" s="148">
        <f>IF(N266="základní",J266,0)</f>
        <v>0</v>
      </c>
      <c r="BF266" s="148">
        <f>IF(N266="snížená",J266,0)</f>
        <v>0</v>
      </c>
      <c r="BG266" s="148">
        <f>IF(N266="zákl. přenesená",J266,0)</f>
        <v>0</v>
      </c>
      <c r="BH266" s="148">
        <f>IF(N266="sníž. přenesená",J266,0)</f>
        <v>0</v>
      </c>
      <c r="BI266" s="148">
        <f>IF(N266="nulová",J266,0)</f>
        <v>0</v>
      </c>
      <c r="BJ266" s="17" t="s">
        <v>83</v>
      </c>
      <c r="BK266" s="148">
        <f>ROUND(I266*H266,2)</f>
        <v>0</v>
      </c>
      <c r="BL266" s="17" t="s">
        <v>224</v>
      </c>
      <c r="BM266" s="147" t="s">
        <v>4680</v>
      </c>
    </row>
    <row r="267" spans="2:65" s="13" customFormat="1">
      <c r="B267" s="160"/>
      <c r="D267" s="154" t="s">
        <v>205</v>
      </c>
      <c r="F267" s="162" t="s">
        <v>4681</v>
      </c>
      <c r="H267" s="163">
        <v>40</v>
      </c>
      <c r="I267" s="164"/>
      <c r="L267" s="160"/>
      <c r="M267" s="165"/>
      <c r="T267" s="166"/>
      <c r="AT267" s="161" t="s">
        <v>205</v>
      </c>
      <c r="AU267" s="161" t="s">
        <v>85</v>
      </c>
      <c r="AV267" s="13" t="s">
        <v>85</v>
      </c>
      <c r="AW267" s="13" t="s">
        <v>4</v>
      </c>
      <c r="AX267" s="13" t="s">
        <v>83</v>
      </c>
      <c r="AY267" s="161" t="s">
        <v>191</v>
      </c>
    </row>
    <row r="268" spans="2:65" s="11" customFormat="1" ht="25.9" customHeight="1">
      <c r="B268" s="124"/>
      <c r="D268" s="125" t="s">
        <v>75</v>
      </c>
      <c r="E268" s="126" t="s">
        <v>4682</v>
      </c>
      <c r="F268" s="126" t="s">
        <v>4683</v>
      </c>
      <c r="I268" s="127"/>
      <c r="J268" s="128">
        <f>BK268</f>
        <v>0</v>
      </c>
      <c r="L268" s="124"/>
      <c r="M268" s="129"/>
      <c r="P268" s="130">
        <f>P269+P279+P288</f>
        <v>0</v>
      </c>
      <c r="R268" s="130">
        <f>R269+R279+R288</f>
        <v>4.1000000000000003E-3</v>
      </c>
      <c r="T268" s="131">
        <f>T269+T279+T288</f>
        <v>0</v>
      </c>
      <c r="AR268" s="125" t="s">
        <v>85</v>
      </c>
      <c r="AT268" s="132" t="s">
        <v>75</v>
      </c>
      <c r="AU268" s="132" t="s">
        <v>76</v>
      </c>
      <c r="AY268" s="125" t="s">
        <v>191</v>
      </c>
      <c r="BK268" s="133">
        <f>BK269+BK279+BK288</f>
        <v>0</v>
      </c>
    </row>
    <row r="269" spans="2:65" s="11" customFormat="1" ht="22.9" customHeight="1">
      <c r="B269" s="124"/>
      <c r="D269" s="125" t="s">
        <v>75</v>
      </c>
      <c r="E269" s="134" t="s">
        <v>4684</v>
      </c>
      <c r="F269" s="134" t="s">
        <v>4685</v>
      </c>
      <c r="I269" s="127"/>
      <c r="J269" s="135">
        <f>BK269</f>
        <v>0</v>
      </c>
      <c r="L269" s="124"/>
      <c r="M269" s="129"/>
      <c r="P269" s="130">
        <f>SUM(P270:P278)</f>
        <v>0</v>
      </c>
      <c r="R269" s="130">
        <f>SUM(R270:R278)</f>
        <v>1.1000000000000001E-3</v>
      </c>
      <c r="T269" s="131">
        <f>SUM(T270:T278)</f>
        <v>0</v>
      </c>
      <c r="AR269" s="125" t="s">
        <v>85</v>
      </c>
      <c r="AT269" s="132" t="s">
        <v>75</v>
      </c>
      <c r="AU269" s="132" t="s">
        <v>83</v>
      </c>
      <c r="AY269" s="125" t="s">
        <v>191</v>
      </c>
      <c r="BK269" s="133">
        <f>SUM(BK270:BK278)</f>
        <v>0</v>
      </c>
    </row>
    <row r="270" spans="2:65" s="1" customFormat="1" ht="24" customHeight="1">
      <c r="B270" s="32"/>
      <c r="C270" s="136" t="s">
        <v>774</v>
      </c>
      <c r="D270" s="136" t="s">
        <v>195</v>
      </c>
      <c r="E270" s="137" t="s">
        <v>4686</v>
      </c>
      <c r="F270" s="138" t="s">
        <v>4687</v>
      </c>
      <c r="G270" s="139" t="s">
        <v>378</v>
      </c>
      <c r="H270" s="140">
        <v>2</v>
      </c>
      <c r="I270" s="141"/>
      <c r="J270" s="142">
        <f>ROUND(I270*H270,2)</f>
        <v>0</v>
      </c>
      <c r="K270" s="138" t="s">
        <v>199</v>
      </c>
      <c r="L270" s="32"/>
      <c r="M270" s="143" t="s">
        <v>1</v>
      </c>
      <c r="N270" s="144" t="s">
        <v>41</v>
      </c>
      <c r="P270" s="145">
        <f>O270*H270</f>
        <v>0</v>
      </c>
      <c r="Q270" s="145">
        <v>0</v>
      </c>
      <c r="R270" s="145">
        <f>Q270*H270</f>
        <v>0</v>
      </c>
      <c r="S270" s="145">
        <v>0</v>
      </c>
      <c r="T270" s="146">
        <f>S270*H270</f>
        <v>0</v>
      </c>
      <c r="AR270" s="147" t="s">
        <v>224</v>
      </c>
      <c r="AT270" s="147" t="s">
        <v>195</v>
      </c>
      <c r="AU270" s="147" t="s">
        <v>85</v>
      </c>
      <c r="AY270" s="17" t="s">
        <v>191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83</v>
      </c>
      <c r="BK270" s="148">
        <f>ROUND(I270*H270,2)</f>
        <v>0</v>
      </c>
      <c r="BL270" s="17" t="s">
        <v>224</v>
      </c>
      <c r="BM270" s="147" t="s">
        <v>4688</v>
      </c>
    </row>
    <row r="271" spans="2:65" s="1" customFormat="1">
      <c r="B271" s="32"/>
      <c r="D271" s="149" t="s">
        <v>203</v>
      </c>
      <c r="F271" s="150" t="s">
        <v>4689</v>
      </c>
      <c r="I271" s="151"/>
      <c r="L271" s="32"/>
      <c r="M271" s="152"/>
      <c r="T271" s="56"/>
      <c r="AT271" s="17" t="s">
        <v>203</v>
      </c>
      <c r="AU271" s="17" t="s">
        <v>85</v>
      </c>
    </row>
    <row r="272" spans="2:65" s="1" customFormat="1" ht="72" customHeight="1">
      <c r="B272" s="32"/>
      <c r="C272" s="181" t="s">
        <v>780</v>
      </c>
      <c r="D272" s="181" t="s">
        <v>388</v>
      </c>
      <c r="E272" s="182" t="s">
        <v>4690</v>
      </c>
      <c r="F272" s="183" t="s">
        <v>4691</v>
      </c>
      <c r="G272" s="184" t="s">
        <v>378</v>
      </c>
      <c r="H272" s="185">
        <v>1</v>
      </c>
      <c r="I272" s="186"/>
      <c r="J272" s="187">
        <f>ROUND(I272*H272,2)</f>
        <v>0</v>
      </c>
      <c r="K272" s="183" t="s">
        <v>1</v>
      </c>
      <c r="L272" s="188"/>
      <c r="M272" s="189" t="s">
        <v>1</v>
      </c>
      <c r="N272" s="190" t="s">
        <v>41</v>
      </c>
      <c r="P272" s="145">
        <f>O272*H272</f>
        <v>0</v>
      </c>
      <c r="Q272" s="145">
        <v>0</v>
      </c>
      <c r="R272" s="145">
        <f>Q272*H272</f>
        <v>0</v>
      </c>
      <c r="S272" s="145">
        <v>0</v>
      </c>
      <c r="T272" s="146">
        <f>S272*H272</f>
        <v>0</v>
      </c>
      <c r="AR272" s="147" t="s">
        <v>414</v>
      </c>
      <c r="AT272" s="147" t="s">
        <v>388</v>
      </c>
      <c r="AU272" s="147" t="s">
        <v>85</v>
      </c>
      <c r="AY272" s="17" t="s">
        <v>191</v>
      </c>
      <c r="BE272" s="148">
        <f>IF(N272="základní",J272,0)</f>
        <v>0</v>
      </c>
      <c r="BF272" s="148">
        <f>IF(N272="snížená",J272,0)</f>
        <v>0</v>
      </c>
      <c r="BG272" s="148">
        <f>IF(N272="zákl. přenesená",J272,0)</f>
        <v>0</v>
      </c>
      <c r="BH272" s="148">
        <f>IF(N272="sníž. přenesená",J272,0)</f>
        <v>0</v>
      </c>
      <c r="BI272" s="148">
        <f>IF(N272="nulová",J272,0)</f>
        <v>0</v>
      </c>
      <c r="BJ272" s="17" t="s">
        <v>83</v>
      </c>
      <c r="BK272" s="148">
        <f>ROUND(I272*H272,2)</f>
        <v>0</v>
      </c>
      <c r="BL272" s="17" t="s">
        <v>224</v>
      </c>
      <c r="BM272" s="147" t="s">
        <v>4692</v>
      </c>
    </row>
    <row r="273" spans="2:65" s="1" customFormat="1" ht="26.45" customHeight="1">
      <c r="B273" s="32"/>
      <c r="C273" s="136" t="s">
        <v>785</v>
      </c>
      <c r="D273" s="136" t="s">
        <v>195</v>
      </c>
      <c r="E273" s="137" t="s">
        <v>4693</v>
      </c>
      <c r="F273" s="138" t="s">
        <v>4694</v>
      </c>
      <c r="G273" s="139" t="s">
        <v>378</v>
      </c>
      <c r="H273" s="140">
        <v>1</v>
      </c>
      <c r="I273" s="141"/>
      <c r="J273" s="142">
        <f>ROUND(I273*H273,2)</f>
        <v>0</v>
      </c>
      <c r="K273" s="138" t="s">
        <v>199</v>
      </c>
      <c r="L273" s="32"/>
      <c r="M273" s="143" t="s">
        <v>1</v>
      </c>
      <c r="N273" s="144" t="s">
        <v>41</v>
      </c>
      <c r="P273" s="145">
        <f>O273*H273</f>
        <v>0</v>
      </c>
      <c r="Q273" s="145">
        <v>0</v>
      </c>
      <c r="R273" s="145">
        <f>Q273*H273</f>
        <v>0</v>
      </c>
      <c r="S273" s="145">
        <v>0</v>
      </c>
      <c r="T273" s="146">
        <f>S273*H273</f>
        <v>0</v>
      </c>
      <c r="AR273" s="147" t="s">
        <v>224</v>
      </c>
      <c r="AT273" s="147" t="s">
        <v>195</v>
      </c>
      <c r="AU273" s="147" t="s">
        <v>85</v>
      </c>
      <c r="AY273" s="17" t="s">
        <v>191</v>
      </c>
      <c r="BE273" s="148">
        <f>IF(N273="základní",J273,0)</f>
        <v>0</v>
      </c>
      <c r="BF273" s="148">
        <f>IF(N273="snížená",J273,0)</f>
        <v>0</v>
      </c>
      <c r="BG273" s="148">
        <f>IF(N273="zákl. přenesená",J273,0)</f>
        <v>0</v>
      </c>
      <c r="BH273" s="148">
        <f>IF(N273="sníž. přenesená",J273,0)</f>
        <v>0</v>
      </c>
      <c r="BI273" s="148">
        <f>IF(N273="nulová",J273,0)</f>
        <v>0</v>
      </c>
      <c r="BJ273" s="17" t="s">
        <v>83</v>
      </c>
      <c r="BK273" s="148">
        <f>ROUND(I273*H273,2)</f>
        <v>0</v>
      </c>
      <c r="BL273" s="17" t="s">
        <v>224</v>
      </c>
      <c r="BM273" s="147" t="s">
        <v>4695</v>
      </c>
    </row>
    <row r="274" spans="2:65" s="1" customFormat="1">
      <c r="B274" s="32"/>
      <c r="D274" s="149" t="s">
        <v>203</v>
      </c>
      <c r="F274" s="150" t="s">
        <v>4696</v>
      </c>
      <c r="I274" s="151"/>
      <c r="L274" s="32"/>
      <c r="M274" s="152"/>
      <c r="T274" s="56"/>
      <c r="AT274" s="17" t="s">
        <v>203</v>
      </c>
      <c r="AU274" s="17" t="s">
        <v>85</v>
      </c>
    </row>
    <row r="275" spans="2:65" s="1" customFormat="1" ht="16.5" customHeight="1">
      <c r="B275" s="32"/>
      <c r="C275" s="181" t="s">
        <v>791</v>
      </c>
      <c r="D275" s="181" t="s">
        <v>388</v>
      </c>
      <c r="E275" s="182" t="s">
        <v>4697</v>
      </c>
      <c r="F275" s="183" t="s">
        <v>4698</v>
      </c>
      <c r="G275" s="184" t="s">
        <v>378</v>
      </c>
      <c r="H275" s="185">
        <v>1</v>
      </c>
      <c r="I275" s="186"/>
      <c r="J275" s="187">
        <f>ROUND(I275*H275,2)</f>
        <v>0</v>
      </c>
      <c r="K275" s="183" t="s">
        <v>1</v>
      </c>
      <c r="L275" s="188"/>
      <c r="M275" s="189" t="s">
        <v>1</v>
      </c>
      <c r="N275" s="190" t="s">
        <v>41</v>
      </c>
      <c r="P275" s="145">
        <f>O275*H275</f>
        <v>0</v>
      </c>
      <c r="Q275" s="145">
        <v>2.9999999999999997E-4</v>
      </c>
      <c r="R275" s="145">
        <f>Q275*H275</f>
        <v>2.9999999999999997E-4</v>
      </c>
      <c r="S275" s="145">
        <v>0</v>
      </c>
      <c r="T275" s="146">
        <f>S275*H275</f>
        <v>0</v>
      </c>
      <c r="AR275" s="147" t="s">
        <v>414</v>
      </c>
      <c r="AT275" s="147" t="s">
        <v>388</v>
      </c>
      <c r="AU275" s="147" t="s">
        <v>85</v>
      </c>
      <c r="AY275" s="17" t="s">
        <v>191</v>
      </c>
      <c r="BE275" s="148">
        <f>IF(N275="základní",J275,0)</f>
        <v>0</v>
      </c>
      <c r="BF275" s="148">
        <f>IF(N275="snížená",J275,0)</f>
        <v>0</v>
      </c>
      <c r="BG275" s="148">
        <f>IF(N275="zákl. přenesená",J275,0)</f>
        <v>0</v>
      </c>
      <c r="BH275" s="148">
        <f>IF(N275="sníž. přenesená",J275,0)</f>
        <v>0</v>
      </c>
      <c r="BI275" s="148">
        <f>IF(N275="nulová",J275,0)</f>
        <v>0</v>
      </c>
      <c r="BJ275" s="17" t="s">
        <v>83</v>
      </c>
      <c r="BK275" s="148">
        <f>ROUND(I275*H275,2)</f>
        <v>0</v>
      </c>
      <c r="BL275" s="17" t="s">
        <v>224</v>
      </c>
      <c r="BM275" s="147" t="s">
        <v>4699</v>
      </c>
    </row>
    <row r="276" spans="2:65" s="1" customFormat="1" ht="24" customHeight="1">
      <c r="B276" s="32"/>
      <c r="C276" s="136" t="s">
        <v>797</v>
      </c>
      <c r="D276" s="136" t="s">
        <v>195</v>
      </c>
      <c r="E276" s="137" t="s">
        <v>4700</v>
      </c>
      <c r="F276" s="138" t="s">
        <v>4701</v>
      </c>
      <c r="G276" s="139" t="s">
        <v>378</v>
      </c>
      <c r="H276" s="140">
        <v>1</v>
      </c>
      <c r="I276" s="141"/>
      <c r="J276" s="142">
        <f>ROUND(I276*H276,2)</f>
        <v>0</v>
      </c>
      <c r="K276" s="138" t="s">
        <v>199</v>
      </c>
      <c r="L276" s="32"/>
      <c r="M276" s="143" t="s">
        <v>1</v>
      </c>
      <c r="N276" s="144" t="s">
        <v>41</v>
      </c>
      <c r="P276" s="145">
        <f>O276*H276</f>
        <v>0</v>
      </c>
      <c r="Q276" s="145">
        <v>0</v>
      </c>
      <c r="R276" s="145">
        <f>Q276*H276</f>
        <v>0</v>
      </c>
      <c r="S276" s="145">
        <v>0</v>
      </c>
      <c r="T276" s="146">
        <f>S276*H276</f>
        <v>0</v>
      </c>
      <c r="AR276" s="147" t="s">
        <v>224</v>
      </c>
      <c r="AT276" s="147" t="s">
        <v>195</v>
      </c>
      <c r="AU276" s="147" t="s">
        <v>85</v>
      </c>
      <c r="AY276" s="17" t="s">
        <v>191</v>
      </c>
      <c r="BE276" s="148">
        <f>IF(N276="základní",J276,0)</f>
        <v>0</v>
      </c>
      <c r="BF276" s="148">
        <f>IF(N276="snížená",J276,0)</f>
        <v>0</v>
      </c>
      <c r="BG276" s="148">
        <f>IF(N276="zákl. přenesená",J276,0)</f>
        <v>0</v>
      </c>
      <c r="BH276" s="148">
        <f>IF(N276="sníž. přenesená",J276,0)</f>
        <v>0</v>
      </c>
      <c r="BI276" s="148">
        <f>IF(N276="nulová",J276,0)</f>
        <v>0</v>
      </c>
      <c r="BJ276" s="17" t="s">
        <v>83</v>
      </c>
      <c r="BK276" s="148">
        <f>ROUND(I276*H276,2)</f>
        <v>0</v>
      </c>
      <c r="BL276" s="17" t="s">
        <v>224</v>
      </c>
      <c r="BM276" s="147" t="s">
        <v>4702</v>
      </c>
    </row>
    <row r="277" spans="2:65" s="1" customFormat="1">
      <c r="B277" s="32"/>
      <c r="D277" s="149" t="s">
        <v>203</v>
      </c>
      <c r="F277" s="150" t="s">
        <v>4703</v>
      </c>
      <c r="I277" s="151"/>
      <c r="L277" s="32"/>
      <c r="M277" s="152"/>
      <c r="T277" s="56"/>
      <c r="AT277" s="17" t="s">
        <v>203</v>
      </c>
      <c r="AU277" s="17" t="s">
        <v>85</v>
      </c>
    </row>
    <row r="278" spans="2:65" s="1" customFormat="1" ht="84" customHeight="1">
      <c r="B278" s="32"/>
      <c r="C278" s="181" t="s">
        <v>803</v>
      </c>
      <c r="D278" s="181" t="s">
        <v>388</v>
      </c>
      <c r="E278" s="182" t="s">
        <v>4704</v>
      </c>
      <c r="F278" s="183" t="s">
        <v>4705</v>
      </c>
      <c r="G278" s="184" t="s">
        <v>378</v>
      </c>
      <c r="H278" s="185">
        <v>1</v>
      </c>
      <c r="I278" s="186"/>
      <c r="J278" s="187">
        <f>ROUND(I278*H278,2)</f>
        <v>0</v>
      </c>
      <c r="K278" s="183" t="s">
        <v>1</v>
      </c>
      <c r="L278" s="188"/>
      <c r="M278" s="189" t="s">
        <v>1</v>
      </c>
      <c r="N278" s="190" t="s">
        <v>41</v>
      </c>
      <c r="P278" s="145">
        <f>O278*H278</f>
        <v>0</v>
      </c>
      <c r="Q278" s="145">
        <v>8.0000000000000004E-4</v>
      </c>
      <c r="R278" s="145">
        <f>Q278*H278</f>
        <v>8.0000000000000004E-4</v>
      </c>
      <c r="S278" s="145">
        <v>0</v>
      </c>
      <c r="T278" s="146">
        <f>S278*H278</f>
        <v>0</v>
      </c>
      <c r="AR278" s="147" t="s">
        <v>414</v>
      </c>
      <c r="AT278" s="147" t="s">
        <v>388</v>
      </c>
      <c r="AU278" s="147" t="s">
        <v>85</v>
      </c>
      <c r="AY278" s="17" t="s">
        <v>191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83</v>
      </c>
      <c r="BK278" s="148">
        <f>ROUND(I278*H278,2)</f>
        <v>0</v>
      </c>
      <c r="BL278" s="17" t="s">
        <v>224</v>
      </c>
      <c r="BM278" s="147" t="s">
        <v>4706</v>
      </c>
    </row>
    <row r="279" spans="2:65" s="11" customFormat="1" ht="22.9" customHeight="1">
      <c r="B279" s="124"/>
      <c r="D279" s="125" t="s">
        <v>75</v>
      </c>
      <c r="E279" s="134" t="s">
        <v>4707</v>
      </c>
      <c r="F279" s="134" t="s">
        <v>4708</v>
      </c>
      <c r="I279" s="127"/>
      <c r="J279" s="135">
        <f>BK279</f>
        <v>0</v>
      </c>
      <c r="L279" s="124"/>
      <c r="M279" s="129"/>
      <c r="P279" s="130">
        <f>SUM(P280:P287)</f>
        <v>0</v>
      </c>
      <c r="R279" s="130">
        <f>SUM(R280:R287)</f>
        <v>3.0000000000000001E-3</v>
      </c>
      <c r="T279" s="131">
        <f>SUM(T280:T287)</f>
        <v>0</v>
      </c>
      <c r="AR279" s="125" t="s">
        <v>85</v>
      </c>
      <c r="AT279" s="132" t="s">
        <v>75</v>
      </c>
      <c r="AU279" s="132" t="s">
        <v>83</v>
      </c>
      <c r="AY279" s="125" t="s">
        <v>191</v>
      </c>
      <c r="BK279" s="133">
        <f>SUM(BK280:BK287)</f>
        <v>0</v>
      </c>
    </row>
    <row r="280" spans="2:65" s="1" customFormat="1" ht="26.45" customHeight="1">
      <c r="B280" s="32"/>
      <c r="C280" s="136" t="s">
        <v>809</v>
      </c>
      <c r="D280" s="136" t="s">
        <v>195</v>
      </c>
      <c r="E280" s="137" t="s">
        <v>4558</v>
      </c>
      <c r="F280" s="138" t="s">
        <v>4559</v>
      </c>
      <c r="G280" s="139" t="s">
        <v>403</v>
      </c>
      <c r="H280" s="140">
        <v>20</v>
      </c>
      <c r="I280" s="141"/>
      <c r="J280" s="142">
        <f>ROUND(I280*H280,2)</f>
        <v>0</v>
      </c>
      <c r="K280" s="138" t="s">
        <v>199</v>
      </c>
      <c r="L280" s="32"/>
      <c r="M280" s="143" t="s">
        <v>1</v>
      </c>
      <c r="N280" s="144" t="s">
        <v>41</v>
      </c>
      <c r="P280" s="145">
        <f>O280*H280</f>
        <v>0</v>
      </c>
      <c r="Q280" s="145">
        <v>0</v>
      </c>
      <c r="R280" s="145">
        <f>Q280*H280</f>
        <v>0</v>
      </c>
      <c r="S280" s="145">
        <v>0</v>
      </c>
      <c r="T280" s="146">
        <f>S280*H280</f>
        <v>0</v>
      </c>
      <c r="AR280" s="147" t="s">
        <v>224</v>
      </c>
      <c r="AT280" s="147" t="s">
        <v>195</v>
      </c>
      <c r="AU280" s="147" t="s">
        <v>85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224</v>
      </c>
      <c r="BM280" s="147" t="s">
        <v>4709</v>
      </c>
    </row>
    <row r="281" spans="2:65" s="1" customFormat="1">
      <c r="B281" s="32"/>
      <c r="D281" s="149" t="s">
        <v>203</v>
      </c>
      <c r="F281" s="150" t="s">
        <v>4561</v>
      </c>
      <c r="I281" s="151"/>
      <c r="L281" s="32"/>
      <c r="M281" s="152"/>
      <c r="T281" s="56"/>
      <c r="AT281" s="17" t="s">
        <v>203</v>
      </c>
      <c r="AU281" s="17" t="s">
        <v>85</v>
      </c>
    </row>
    <row r="282" spans="2:65" s="1" customFormat="1" ht="26.45" customHeight="1">
      <c r="B282" s="32"/>
      <c r="C282" s="136" t="s">
        <v>816</v>
      </c>
      <c r="D282" s="136" t="s">
        <v>195</v>
      </c>
      <c r="E282" s="137" t="s">
        <v>4562</v>
      </c>
      <c r="F282" s="138" t="s">
        <v>4563</v>
      </c>
      <c r="G282" s="139" t="s">
        <v>403</v>
      </c>
      <c r="H282" s="140">
        <v>30</v>
      </c>
      <c r="I282" s="141"/>
      <c r="J282" s="142">
        <f>ROUND(I282*H282,2)</f>
        <v>0</v>
      </c>
      <c r="K282" s="138" t="s">
        <v>199</v>
      </c>
      <c r="L282" s="32"/>
      <c r="M282" s="143" t="s">
        <v>1</v>
      </c>
      <c r="N282" s="144" t="s">
        <v>41</v>
      </c>
      <c r="P282" s="145">
        <f>O282*H282</f>
        <v>0</v>
      </c>
      <c r="Q282" s="145">
        <v>0</v>
      </c>
      <c r="R282" s="145">
        <f>Q282*H282</f>
        <v>0</v>
      </c>
      <c r="S282" s="145">
        <v>0</v>
      </c>
      <c r="T282" s="146">
        <f>S282*H282</f>
        <v>0</v>
      </c>
      <c r="AR282" s="147" t="s">
        <v>224</v>
      </c>
      <c r="AT282" s="147" t="s">
        <v>195</v>
      </c>
      <c r="AU282" s="147" t="s">
        <v>85</v>
      </c>
      <c r="AY282" s="17" t="s">
        <v>191</v>
      </c>
      <c r="BE282" s="148">
        <f>IF(N282="základní",J282,0)</f>
        <v>0</v>
      </c>
      <c r="BF282" s="148">
        <f>IF(N282="snížená",J282,0)</f>
        <v>0</v>
      </c>
      <c r="BG282" s="148">
        <f>IF(N282="zákl. přenesená",J282,0)</f>
        <v>0</v>
      </c>
      <c r="BH282" s="148">
        <f>IF(N282="sníž. přenesená",J282,0)</f>
        <v>0</v>
      </c>
      <c r="BI282" s="148">
        <f>IF(N282="nulová",J282,0)</f>
        <v>0</v>
      </c>
      <c r="BJ282" s="17" t="s">
        <v>83</v>
      </c>
      <c r="BK282" s="148">
        <f>ROUND(I282*H282,2)</f>
        <v>0</v>
      </c>
      <c r="BL282" s="17" t="s">
        <v>224</v>
      </c>
      <c r="BM282" s="147" t="s">
        <v>4710</v>
      </c>
    </row>
    <row r="283" spans="2:65" s="1" customFormat="1">
      <c r="B283" s="32"/>
      <c r="D283" s="149" t="s">
        <v>203</v>
      </c>
      <c r="F283" s="150" t="s">
        <v>4565</v>
      </c>
      <c r="I283" s="151"/>
      <c r="L283" s="32"/>
      <c r="M283" s="152"/>
      <c r="T283" s="56"/>
      <c r="AT283" s="17" t="s">
        <v>203</v>
      </c>
      <c r="AU283" s="17" t="s">
        <v>85</v>
      </c>
    </row>
    <row r="284" spans="2:65" s="1" customFormat="1" ht="26.45" customHeight="1">
      <c r="B284" s="32"/>
      <c r="C284" s="181" t="s">
        <v>822</v>
      </c>
      <c r="D284" s="181" t="s">
        <v>388</v>
      </c>
      <c r="E284" s="182" t="s">
        <v>4566</v>
      </c>
      <c r="F284" s="183" t="s">
        <v>4567</v>
      </c>
      <c r="G284" s="184" t="s">
        <v>403</v>
      </c>
      <c r="H284" s="185">
        <v>50</v>
      </c>
      <c r="I284" s="186"/>
      <c r="J284" s="187">
        <f>ROUND(I284*H284,2)</f>
        <v>0</v>
      </c>
      <c r="K284" s="183" t="s">
        <v>1</v>
      </c>
      <c r="L284" s="188"/>
      <c r="M284" s="189" t="s">
        <v>1</v>
      </c>
      <c r="N284" s="190" t="s">
        <v>41</v>
      </c>
      <c r="P284" s="145">
        <f>O284*H284</f>
        <v>0</v>
      </c>
      <c r="Q284" s="145">
        <v>6.0000000000000002E-5</v>
      </c>
      <c r="R284" s="145">
        <f>Q284*H284</f>
        <v>3.0000000000000001E-3</v>
      </c>
      <c r="S284" s="145">
        <v>0</v>
      </c>
      <c r="T284" s="146">
        <f>S284*H284</f>
        <v>0</v>
      </c>
      <c r="AR284" s="147" t="s">
        <v>414</v>
      </c>
      <c r="AT284" s="147" t="s">
        <v>388</v>
      </c>
      <c r="AU284" s="147" t="s">
        <v>85</v>
      </c>
      <c r="AY284" s="17" t="s">
        <v>191</v>
      </c>
      <c r="BE284" s="148">
        <f>IF(N284="základní",J284,0)</f>
        <v>0</v>
      </c>
      <c r="BF284" s="148">
        <f>IF(N284="snížená",J284,0)</f>
        <v>0</v>
      </c>
      <c r="BG284" s="148">
        <f>IF(N284="zákl. přenesená",J284,0)</f>
        <v>0</v>
      </c>
      <c r="BH284" s="148">
        <f>IF(N284="sníž. přenesená",J284,0)</f>
        <v>0</v>
      </c>
      <c r="BI284" s="148">
        <f>IF(N284="nulová",J284,0)</f>
        <v>0</v>
      </c>
      <c r="BJ284" s="17" t="s">
        <v>83</v>
      </c>
      <c r="BK284" s="148">
        <f>ROUND(I284*H284,2)</f>
        <v>0</v>
      </c>
      <c r="BL284" s="17" t="s">
        <v>224</v>
      </c>
      <c r="BM284" s="147" t="s">
        <v>4711</v>
      </c>
    </row>
    <row r="285" spans="2:65" s="13" customFormat="1">
      <c r="B285" s="160"/>
      <c r="D285" s="154" t="s">
        <v>205</v>
      </c>
      <c r="F285" s="162" t="s">
        <v>4712</v>
      </c>
      <c r="H285" s="163">
        <v>50</v>
      </c>
      <c r="I285" s="164"/>
      <c r="L285" s="160"/>
      <c r="M285" s="165"/>
      <c r="T285" s="166"/>
      <c r="AT285" s="161" t="s">
        <v>205</v>
      </c>
      <c r="AU285" s="161" t="s">
        <v>85</v>
      </c>
      <c r="AV285" s="13" t="s">
        <v>85</v>
      </c>
      <c r="AW285" s="13" t="s">
        <v>4</v>
      </c>
      <c r="AX285" s="13" t="s">
        <v>83</v>
      </c>
      <c r="AY285" s="161" t="s">
        <v>191</v>
      </c>
    </row>
    <row r="286" spans="2:65" s="1" customFormat="1" ht="26.45" customHeight="1">
      <c r="B286" s="32"/>
      <c r="C286" s="136" t="s">
        <v>828</v>
      </c>
      <c r="D286" s="136" t="s">
        <v>195</v>
      </c>
      <c r="E286" s="137" t="s">
        <v>4713</v>
      </c>
      <c r="F286" s="138" t="s">
        <v>4714</v>
      </c>
      <c r="G286" s="139" t="s">
        <v>3064</v>
      </c>
      <c r="H286" s="140">
        <v>6</v>
      </c>
      <c r="I286" s="141"/>
      <c r="J286" s="142">
        <f>ROUND(I286*H286,2)</f>
        <v>0</v>
      </c>
      <c r="K286" s="138" t="s">
        <v>1</v>
      </c>
      <c r="L286" s="32"/>
      <c r="M286" s="143" t="s">
        <v>1</v>
      </c>
      <c r="N286" s="144" t="s">
        <v>41</v>
      </c>
      <c r="P286" s="145">
        <f>O286*H286</f>
        <v>0</v>
      </c>
      <c r="Q286" s="145">
        <v>0</v>
      </c>
      <c r="R286" s="145">
        <f>Q286*H286</f>
        <v>0</v>
      </c>
      <c r="S286" s="145">
        <v>0</v>
      </c>
      <c r="T286" s="146">
        <f>S286*H286</f>
        <v>0</v>
      </c>
      <c r="AR286" s="147" t="s">
        <v>224</v>
      </c>
      <c r="AT286" s="147" t="s">
        <v>195</v>
      </c>
      <c r="AU286" s="147" t="s">
        <v>85</v>
      </c>
      <c r="AY286" s="17" t="s">
        <v>191</v>
      </c>
      <c r="BE286" s="148">
        <f>IF(N286="základní",J286,0)</f>
        <v>0</v>
      </c>
      <c r="BF286" s="148">
        <f>IF(N286="snížená",J286,0)</f>
        <v>0</v>
      </c>
      <c r="BG286" s="148">
        <f>IF(N286="zákl. přenesená",J286,0)</f>
        <v>0</v>
      </c>
      <c r="BH286" s="148">
        <f>IF(N286="sníž. přenesená",J286,0)</f>
        <v>0</v>
      </c>
      <c r="BI286" s="148">
        <f>IF(N286="nulová",J286,0)</f>
        <v>0</v>
      </c>
      <c r="BJ286" s="17" t="s">
        <v>83</v>
      </c>
      <c r="BK286" s="148">
        <f>ROUND(I286*H286,2)</f>
        <v>0</v>
      </c>
      <c r="BL286" s="17" t="s">
        <v>224</v>
      </c>
      <c r="BM286" s="147" t="s">
        <v>4715</v>
      </c>
    </row>
    <row r="287" spans="2:65" s="1" customFormat="1" ht="26.45" customHeight="1">
      <c r="B287" s="32"/>
      <c r="C287" s="136" t="s">
        <v>834</v>
      </c>
      <c r="D287" s="136" t="s">
        <v>195</v>
      </c>
      <c r="E287" s="137" t="s">
        <v>4638</v>
      </c>
      <c r="F287" s="138" t="s">
        <v>4639</v>
      </c>
      <c r="G287" s="139" t="s">
        <v>3064</v>
      </c>
      <c r="H287" s="140">
        <v>2</v>
      </c>
      <c r="I287" s="141"/>
      <c r="J287" s="142">
        <f>ROUND(I287*H287,2)</f>
        <v>0</v>
      </c>
      <c r="K287" s="138" t="s">
        <v>1</v>
      </c>
      <c r="L287" s="32"/>
      <c r="M287" s="143" t="s">
        <v>1</v>
      </c>
      <c r="N287" s="144" t="s">
        <v>41</v>
      </c>
      <c r="P287" s="145">
        <f>O287*H287</f>
        <v>0</v>
      </c>
      <c r="Q287" s="145">
        <v>0</v>
      </c>
      <c r="R287" s="145">
        <f>Q287*H287</f>
        <v>0</v>
      </c>
      <c r="S287" s="145">
        <v>0</v>
      </c>
      <c r="T287" s="146">
        <f>S287*H287</f>
        <v>0</v>
      </c>
      <c r="AR287" s="147" t="s">
        <v>224</v>
      </c>
      <c r="AT287" s="147" t="s">
        <v>195</v>
      </c>
      <c r="AU287" s="147" t="s">
        <v>85</v>
      </c>
      <c r="AY287" s="17" t="s">
        <v>191</v>
      </c>
      <c r="BE287" s="148">
        <f>IF(N287="základní",J287,0)</f>
        <v>0</v>
      </c>
      <c r="BF287" s="148">
        <f>IF(N287="snížená",J287,0)</f>
        <v>0</v>
      </c>
      <c r="BG287" s="148">
        <f>IF(N287="zákl. přenesená",J287,0)</f>
        <v>0</v>
      </c>
      <c r="BH287" s="148">
        <f>IF(N287="sníž. přenesená",J287,0)</f>
        <v>0</v>
      </c>
      <c r="BI287" s="148">
        <f>IF(N287="nulová",J287,0)</f>
        <v>0</v>
      </c>
      <c r="BJ287" s="17" t="s">
        <v>83</v>
      </c>
      <c r="BK287" s="148">
        <f>ROUND(I287*H287,2)</f>
        <v>0</v>
      </c>
      <c r="BL287" s="17" t="s">
        <v>224</v>
      </c>
      <c r="BM287" s="147" t="s">
        <v>4716</v>
      </c>
    </row>
    <row r="288" spans="2:65" s="11" customFormat="1" ht="22.9" customHeight="1">
      <c r="B288" s="124"/>
      <c r="D288" s="125" t="s">
        <v>75</v>
      </c>
      <c r="E288" s="134" t="s">
        <v>4717</v>
      </c>
      <c r="F288" s="134" t="s">
        <v>4718</v>
      </c>
      <c r="I288" s="127"/>
      <c r="J288" s="135">
        <f>BK288</f>
        <v>0</v>
      </c>
      <c r="L288" s="124"/>
      <c r="M288" s="129"/>
      <c r="P288" s="130">
        <v>0</v>
      </c>
      <c r="R288" s="130">
        <v>0</v>
      </c>
      <c r="T288" s="131">
        <v>0</v>
      </c>
      <c r="AR288" s="125" t="s">
        <v>85</v>
      </c>
      <c r="AT288" s="132" t="s">
        <v>75</v>
      </c>
      <c r="AU288" s="132" t="s">
        <v>83</v>
      </c>
      <c r="AY288" s="125" t="s">
        <v>191</v>
      </c>
      <c r="BK288" s="133">
        <v>0</v>
      </c>
    </row>
    <row r="289" spans="2:65" s="11" customFormat="1" ht="25.9" customHeight="1">
      <c r="B289" s="124"/>
      <c r="D289" s="125" t="s">
        <v>75</v>
      </c>
      <c r="E289" s="126" t="s">
        <v>4719</v>
      </c>
      <c r="F289" s="126" t="s">
        <v>4720</v>
      </c>
      <c r="I289" s="127"/>
      <c r="J289" s="128">
        <f>BK289</f>
        <v>0</v>
      </c>
      <c r="L289" s="124"/>
      <c r="M289" s="129"/>
      <c r="P289" s="130">
        <f>P290+SUM(P291:P309)</f>
        <v>0</v>
      </c>
      <c r="R289" s="130">
        <f>R290+SUM(R291:R309)</f>
        <v>1.29563E-2</v>
      </c>
      <c r="T289" s="131">
        <f>T290+SUM(T291:T309)</f>
        <v>0</v>
      </c>
      <c r="AR289" s="125" t="s">
        <v>85</v>
      </c>
      <c r="AT289" s="132" t="s">
        <v>75</v>
      </c>
      <c r="AU289" s="132" t="s">
        <v>76</v>
      </c>
      <c r="AY289" s="125" t="s">
        <v>191</v>
      </c>
      <c r="BK289" s="133">
        <f>BK290+SUM(BK291:BK309)</f>
        <v>0</v>
      </c>
    </row>
    <row r="290" spans="2:65" s="1" customFormat="1" ht="24" customHeight="1">
      <c r="B290" s="32"/>
      <c r="C290" s="136" t="s">
        <v>840</v>
      </c>
      <c r="D290" s="136" t="s">
        <v>195</v>
      </c>
      <c r="E290" s="137" t="s">
        <v>4721</v>
      </c>
      <c r="F290" s="138" t="s">
        <v>4722</v>
      </c>
      <c r="G290" s="139" t="s">
        <v>378</v>
      </c>
      <c r="H290" s="140">
        <v>400</v>
      </c>
      <c r="I290" s="141"/>
      <c r="J290" s="142">
        <f>ROUND(I290*H290,2)</f>
        <v>0</v>
      </c>
      <c r="K290" s="138" t="s">
        <v>199</v>
      </c>
      <c r="L290" s="32"/>
      <c r="M290" s="143" t="s">
        <v>1</v>
      </c>
      <c r="N290" s="144" t="s">
        <v>41</v>
      </c>
      <c r="P290" s="145">
        <f>O290*H290</f>
        <v>0</v>
      </c>
      <c r="Q290" s="145">
        <v>0</v>
      </c>
      <c r="R290" s="145">
        <f>Q290*H290</f>
        <v>0</v>
      </c>
      <c r="S290" s="145">
        <v>0</v>
      </c>
      <c r="T290" s="146">
        <f>S290*H290</f>
        <v>0</v>
      </c>
      <c r="AR290" s="147" t="s">
        <v>655</v>
      </c>
      <c r="AT290" s="147" t="s">
        <v>195</v>
      </c>
      <c r="AU290" s="147" t="s">
        <v>83</v>
      </c>
      <c r="AY290" s="17" t="s">
        <v>191</v>
      </c>
      <c r="BE290" s="148">
        <f>IF(N290="základní",J290,0)</f>
        <v>0</v>
      </c>
      <c r="BF290" s="148">
        <f>IF(N290="snížená",J290,0)</f>
        <v>0</v>
      </c>
      <c r="BG290" s="148">
        <f>IF(N290="zákl. přenesená",J290,0)</f>
        <v>0</v>
      </c>
      <c r="BH290" s="148">
        <f>IF(N290="sníž. přenesená",J290,0)</f>
        <v>0</v>
      </c>
      <c r="BI290" s="148">
        <f>IF(N290="nulová",J290,0)</f>
        <v>0</v>
      </c>
      <c r="BJ290" s="17" t="s">
        <v>83</v>
      </c>
      <c r="BK290" s="148">
        <f>ROUND(I290*H290,2)</f>
        <v>0</v>
      </c>
      <c r="BL290" s="17" t="s">
        <v>655</v>
      </c>
      <c r="BM290" s="147" t="s">
        <v>4723</v>
      </c>
    </row>
    <row r="291" spans="2:65" s="1" customFormat="1">
      <c r="B291" s="32"/>
      <c r="D291" s="149" t="s">
        <v>203</v>
      </c>
      <c r="F291" s="150" t="s">
        <v>4724</v>
      </c>
      <c r="I291" s="151"/>
      <c r="L291" s="32"/>
      <c r="M291" s="152"/>
      <c r="T291" s="56"/>
      <c r="AT291" s="17" t="s">
        <v>203</v>
      </c>
      <c r="AU291" s="17" t="s">
        <v>83</v>
      </c>
    </row>
    <row r="292" spans="2:65" s="1" customFormat="1" ht="26.45" customHeight="1">
      <c r="B292" s="32"/>
      <c r="C292" s="181" t="s">
        <v>845</v>
      </c>
      <c r="D292" s="181" t="s">
        <v>388</v>
      </c>
      <c r="E292" s="182" t="s">
        <v>4725</v>
      </c>
      <c r="F292" s="183" t="s">
        <v>4726</v>
      </c>
      <c r="G292" s="184" t="s">
        <v>378</v>
      </c>
      <c r="H292" s="185">
        <v>400</v>
      </c>
      <c r="I292" s="186"/>
      <c r="J292" s="187">
        <f>ROUND(I292*H292,2)</f>
        <v>0</v>
      </c>
      <c r="K292" s="183" t="s">
        <v>1</v>
      </c>
      <c r="L292" s="188"/>
      <c r="M292" s="189" t="s">
        <v>1</v>
      </c>
      <c r="N292" s="190" t="s">
        <v>41</v>
      </c>
      <c r="P292" s="145">
        <f>O292*H292</f>
        <v>0</v>
      </c>
      <c r="Q292" s="145">
        <v>0</v>
      </c>
      <c r="R292" s="145">
        <f>Q292*H292</f>
        <v>0</v>
      </c>
      <c r="S292" s="145">
        <v>0</v>
      </c>
      <c r="T292" s="146">
        <f>S292*H292</f>
        <v>0</v>
      </c>
      <c r="AR292" s="147" t="s">
        <v>1819</v>
      </c>
      <c r="AT292" s="147" t="s">
        <v>388</v>
      </c>
      <c r="AU292" s="147" t="s">
        <v>83</v>
      </c>
      <c r="AY292" s="17" t="s">
        <v>191</v>
      </c>
      <c r="BE292" s="148">
        <f>IF(N292="základní",J292,0)</f>
        <v>0</v>
      </c>
      <c r="BF292" s="148">
        <f>IF(N292="snížená",J292,0)</f>
        <v>0</v>
      </c>
      <c r="BG292" s="148">
        <f>IF(N292="zákl. přenesená",J292,0)</f>
        <v>0</v>
      </c>
      <c r="BH292" s="148">
        <f>IF(N292="sníž. přenesená",J292,0)</f>
        <v>0</v>
      </c>
      <c r="BI292" s="148">
        <f>IF(N292="nulová",J292,0)</f>
        <v>0</v>
      </c>
      <c r="BJ292" s="17" t="s">
        <v>83</v>
      </c>
      <c r="BK292" s="148">
        <f>ROUND(I292*H292,2)</f>
        <v>0</v>
      </c>
      <c r="BL292" s="17" t="s">
        <v>655</v>
      </c>
      <c r="BM292" s="147" t="s">
        <v>4727</v>
      </c>
    </row>
    <row r="293" spans="2:65" s="1" customFormat="1" ht="26.45" customHeight="1">
      <c r="B293" s="32"/>
      <c r="C293" s="136" t="s">
        <v>852</v>
      </c>
      <c r="D293" s="136" t="s">
        <v>195</v>
      </c>
      <c r="E293" s="137" t="s">
        <v>4728</v>
      </c>
      <c r="F293" s="138" t="s">
        <v>4729</v>
      </c>
      <c r="G293" s="139" t="s">
        <v>403</v>
      </c>
      <c r="H293" s="140">
        <v>19.047999999999998</v>
      </c>
      <c r="I293" s="141"/>
      <c r="J293" s="142">
        <f>ROUND(I293*H293,2)</f>
        <v>0</v>
      </c>
      <c r="K293" s="138" t="s">
        <v>199</v>
      </c>
      <c r="L293" s="32"/>
      <c r="M293" s="143" t="s">
        <v>1</v>
      </c>
      <c r="N293" s="144" t="s">
        <v>41</v>
      </c>
      <c r="P293" s="145">
        <f>O293*H293</f>
        <v>0</v>
      </c>
      <c r="Q293" s="145">
        <v>0</v>
      </c>
      <c r="R293" s="145">
        <f>Q293*H293</f>
        <v>0</v>
      </c>
      <c r="S293" s="145">
        <v>0</v>
      </c>
      <c r="T293" s="146">
        <f>S293*H293</f>
        <v>0</v>
      </c>
      <c r="AR293" s="147" t="s">
        <v>224</v>
      </c>
      <c r="AT293" s="147" t="s">
        <v>195</v>
      </c>
      <c r="AU293" s="147" t="s">
        <v>83</v>
      </c>
      <c r="AY293" s="17" t="s">
        <v>191</v>
      </c>
      <c r="BE293" s="148">
        <f>IF(N293="základní",J293,0)</f>
        <v>0</v>
      </c>
      <c r="BF293" s="148">
        <f>IF(N293="snížená",J293,0)</f>
        <v>0</v>
      </c>
      <c r="BG293" s="148">
        <f>IF(N293="zákl. přenesená",J293,0)</f>
        <v>0</v>
      </c>
      <c r="BH293" s="148">
        <f>IF(N293="sníž. přenesená",J293,0)</f>
        <v>0</v>
      </c>
      <c r="BI293" s="148">
        <f>IF(N293="nulová",J293,0)</f>
        <v>0</v>
      </c>
      <c r="BJ293" s="17" t="s">
        <v>83</v>
      </c>
      <c r="BK293" s="148">
        <f>ROUND(I293*H293,2)</f>
        <v>0</v>
      </c>
      <c r="BL293" s="17" t="s">
        <v>224</v>
      </c>
      <c r="BM293" s="147" t="s">
        <v>4730</v>
      </c>
    </row>
    <row r="294" spans="2:65" s="1" customFormat="1">
      <c r="B294" s="32"/>
      <c r="D294" s="149" t="s">
        <v>203</v>
      </c>
      <c r="F294" s="150" t="s">
        <v>4731</v>
      </c>
      <c r="I294" s="151"/>
      <c r="L294" s="32"/>
      <c r="M294" s="152"/>
      <c r="T294" s="56"/>
      <c r="AT294" s="17" t="s">
        <v>203</v>
      </c>
      <c r="AU294" s="17" t="s">
        <v>83</v>
      </c>
    </row>
    <row r="295" spans="2:65" s="1" customFormat="1" ht="26.45" customHeight="1">
      <c r="B295" s="32"/>
      <c r="C295" s="181" t="s">
        <v>859</v>
      </c>
      <c r="D295" s="181" t="s">
        <v>388</v>
      </c>
      <c r="E295" s="182" t="s">
        <v>4732</v>
      </c>
      <c r="F295" s="183" t="s">
        <v>4733</v>
      </c>
      <c r="G295" s="184" t="s">
        <v>403</v>
      </c>
      <c r="H295" s="185">
        <v>20</v>
      </c>
      <c r="I295" s="186"/>
      <c r="J295" s="187">
        <f>ROUND(I295*H295,2)</f>
        <v>0</v>
      </c>
      <c r="K295" s="183" t="s">
        <v>199</v>
      </c>
      <c r="L295" s="188"/>
      <c r="M295" s="189" t="s">
        <v>1</v>
      </c>
      <c r="N295" s="190" t="s">
        <v>41</v>
      </c>
      <c r="P295" s="145">
        <f>O295*H295</f>
        <v>0</v>
      </c>
      <c r="Q295" s="145">
        <v>6.9999999999999994E-5</v>
      </c>
      <c r="R295" s="145">
        <f>Q295*H295</f>
        <v>1.3999999999999998E-3</v>
      </c>
      <c r="S295" s="145">
        <v>0</v>
      </c>
      <c r="T295" s="146">
        <f>S295*H295</f>
        <v>0</v>
      </c>
      <c r="AR295" s="147" t="s">
        <v>414</v>
      </c>
      <c r="AT295" s="147" t="s">
        <v>388</v>
      </c>
      <c r="AU295" s="147" t="s">
        <v>83</v>
      </c>
      <c r="AY295" s="17" t="s">
        <v>191</v>
      </c>
      <c r="BE295" s="148">
        <f>IF(N295="základní",J295,0)</f>
        <v>0</v>
      </c>
      <c r="BF295" s="148">
        <f>IF(N295="snížená",J295,0)</f>
        <v>0</v>
      </c>
      <c r="BG295" s="148">
        <f>IF(N295="zákl. přenesená",J295,0)</f>
        <v>0</v>
      </c>
      <c r="BH295" s="148">
        <f>IF(N295="sníž. přenesená",J295,0)</f>
        <v>0</v>
      </c>
      <c r="BI295" s="148">
        <f>IF(N295="nulová",J295,0)</f>
        <v>0</v>
      </c>
      <c r="BJ295" s="17" t="s">
        <v>83</v>
      </c>
      <c r="BK295" s="148">
        <f>ROUND(I295*H295,2)</f>
        <v>0</v>
      </c>
      <c r="BL295" s="17" t="s">
        <v>224</v>
      </c>
      <c r="BM295" s="147" t="s">
        <v>4734</v>
      </c>
    </row>
    <row r="296" spans="2:65" s="13" customFormat="1">
      <c r="B296" s="160"/>
      <c r="D296" s="154" t="s">
        <v>205</v>
      </c>
      <c r="F296" s="162" t="s">
        <v>4735</v>
      </c>
      <c r="H296" s="163">
        <v>20</v>
      </c>
      <c r="I296" s="164"/>
      <c r="L296" s="160"/>
      <c r="M296" s="165"/>
      <c r="T296" s="166"/>
      <c r="AT296" s="161" t="s">
        <v>205</v>
      </c>
      <c r="AU296" s="161" t="s">
        <v>83</v>
      </c>
      <c r="AV296" s="13" t="s">
        <v>85</v>
      </c>
      <c r="AW296" s="13" t="s">
        <v>4</v>
      </c>
      <c r="AX296" s="13" t="s">
        <v>83</v>
      </c>
      <c r="AY296" s="161" t="s">
        <v>191</v>
      </c>
    </row>
    <row r="297" spans="2:65" s="1" customFormat="1" ht="26.45" customHeight="1">
      <c r="B297" s="32"/>
      <c r="C297" s="136" t="s">
        <v>866</v>
      </c>
      <c r="D297" s="136" t="s">
        <v>195</v>
      </c>
      <c r="E297" s="137" t="s">
        <v>4736</v>
      </c>
      <c r="F297" s="138" t="s">
        <v>4737</v>
      </c>
      <c r="G297" s="139" t="s">
        <v>403</v>
      </c>
      <c r="H297" s="140">
        <v>171.429</v>
      </c>
      <c r="I297" s="141"/>
      <c r="J297" s="142">
        <f>ROUND(I297*H297,2)</f>
        <v>0</v>
      </c>
      <c r="K297" s="138" t="s">
        <v>199</v>
      </c>
      <c r="L297" s="32"/>
      <c r="M297" s="143" t="s">
        <v>1</v>
      </c>
      <c r="N297" s="144" t="s">
        <v>41</v>
      </c>
      <c r="P297" s="145">
        <f>O297*H297</f>
        <v>0</v>
      </c>
      <c r="Q297" s="145">
        <v>0</v>
      </c>
      <c r="R297" s="145">
        <f>Q297*H297</f>
        <v>0</v>
      </c>
      <c r="S297" s="145">
        <v>0</v>
      </c>
      <c r="T297" s="146">
        <f>S297*H297</f>
        <v>0</v>
      </c>
      <c r="AR297" s="147" t="s">
        <v>224</v>
      </c>
      <c r="AT297" s="147" t="s">
        <v>195</v>
      </c>
      <c r="AU297" s="147" t="s">
        <v>83</v>
      </c>
      <c r="AY297" s="17" t="s">
        <v>191</v>
      </c>
      <c r="BE297" s="148">
        <f>IF(N297="základní",J297,0)</f>
        <v>0</v>
      </c>
      <c r="BF297" s="148">
        <f>IF(N297="snížená",J297,0)</f>
        <v>0</v>
      </c>
      <c r="BG297" s="148">
        <f>IF(N297="zákl. přenesená",J297,0)</f>
        <v>0</v>
      </c>
      <c r="BH297" s="148">
        <f>IF(N297="sníž. přenesená",J297,0)</f>
        <v>0</v>
      </c>
      <c r="BI297" s="148">
        <f>IF(N297="nulová",J297,0)</f>
        <v>0</v>
      </c>
      <c r="BJ297" s="17" t="s">
        <v>83</v>
      </c>
      <c r="BK297" s="148">
        <f>ROUND(I297*H297,2)</f>
        <v>0</v>
      </c>
      <c r="BL297" s="17" t="s">
        <v>224</v>
      </c>
      <c r="BM297" s="147" t="s">
        <v>4738</v>
      </c>
    </row>
    <row r="298" spans="2:65" s="1" customFormat="1">
      <c r="B298" s="32"/>
      <c r="D298" s="149" t="s">
        <v>203</v>
      </c>
      <c r="F298" s="150" t="s">
        <v>4739</v>
      </c>
      <c r="I298" s="151"/>
      <c r="L298" s="32"/>
      <c r="M298" s="152"/>
      <c r="T298" s="56"/>
      <c r="AT298" s="17" t="s">
        <v>203</v>
      </c>
      <c r="AU298" s="17" t="s">
        <v>83</v>
      </c>
    </row>
    <row r="299" spans="2:65" s="1" customFormat="1" ht="40.9" customHeight="1">
      <c r="B299" s="32"/>
      <c r="C299" s="181" t="s">
        <v>877</v>
      </c>
      <c r="D299" s="181" t="s">
        <v>388</v>
      </c>
      <c r="E299" s="182" t="s">
        <v>4740</v>
      </c>
      <c r="F299" s="183" t="s">
        <v>4741</v>
      </c>
      <c r="G299" s="184" t="s">
        <v>403</v>
      </c>
      <c r="H299" s="185">
        <v>180</v>
      </c>
      <c r="I299" s="186"/>
      <c r="J299" s="187">
        <f>ROUND(I299*H299,2)</f>
        <v>0</v>
      </c>
      <c r="K299" s="183" t="s">
        <v>199</v>
      </c>
      <c r="L299" s="188"/>
      <c r="M299" s="189" t="s">
        <v>1</v>
      </c>
      <c r="N299" s="190" t="s">
        <v>41</v>
      </c>
      <c r="P299" s="145">
        <f>O299*H299</f>
        <v>0</v>
      </c>
      <c r="Q299" s="145">
        <v>6.0000000000000002E-5</v>
      </c>
      <c r="R299" s="145">
        <f>Q299*H299</f>
        <v>1.0800000000000001E-2</v>
      </c>
      <c r="S299" s="145">
        <v>0</v>
      </c>
      <c r="T299" s="146">
        <f>S299*H299</f>
        <v>0</v>
      </c>
      <c r="AR299" s="147" t="s">
        <v>414</v>
      </c>
      <c r="AT299" s="147" t="s">
        <v>388</v>
      </c>
      <c r="AU299" s="147" t="s">
        <v>83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224</v>
      </c>
      <c r="BM299" s="147" t="s">
        <v>4742</v>
      </c>
    </row>
    <row r="300" spans="2:65" s="13" customFormat="1">
      <c r="B300" s="160"/>
      <c r="D300" s="154" t="s">
        <v>205</v>
      </c>
      <c r="F300" s="162" t="s">
        <v>4743</v>
      </c>
      <c r="H300" s="163">
        <v>180</v>
      </c>
      <c r="I300" s="164"/>
      <c r="L300" s="160"/>
      <c r="M300" s="165"/>
      <c r="T300" s="166"/>
      <c r="AT300" s="161" t="s">
        <v>205</v>
      </c>
      <c r="AU300" s="161" t="s">
        <v>83</v>
      </c>
      <c r="AV300" s="13" t="s">
        <v>85</v>
      </c>
      <c r="AW300" s="13" t="s">
        <v>4</v>
      </c>
      <c r="AX300" s="13" t="s">
        <v>83</v>
      </c>
      <c r="AY300" s="161" t="s">
        <v>191</v>
      </c>
    </row>
    <row r="301" spans="2:65" s="1" customFormat="1" ht="16.5" customHeight="1">
      <c r="B301" s="32"/>
      <c r="C301" s="181" t="s">
        <v>882</v>
      </c>
      <c r="D301" s="181" t="s">
        <v>388</v>
      </c>
      <c r="E301" s="182" t="s">
        <v>4744</v>
      </c>
      <c r="F301" s="183" t="s">
        <v>4745</v>
      </c>
      <c r="G301" s="184" t="s">
        <v>4444</v>
      </c>
      <c r="H301" s="185">
        <v>1</v>
      </c>
      <c r="I301" s="186"/>
      <c r="J301" s="187">
        <f>ROUND(I301*H301,2)</f>
        <v>0</v>
      </c>
      <c r="K301" s="183" t="s">
        <v>1</v>
      </c>
      <c r="L301" s="188"/>
      <c r="M301" s="189" t="s">
        <v>1</v>
      </c>
      <c r="N301" s="190" t="s">
        <v>41</v>
      </c>
      <c r="P301" s="145">
        <f>O301*H301</f>
        <v>0</v>
      </c>
      <c r="Q301" s="145">
        <v>8.0000000000000007E-5</v>
      </c>
      <c r="R301" s="145">
        <f>Q301*H301</f>
        <v>8.0000000000000007E-5</v>
      </c>
      <c r="S301" s="145">
        <v>0</v>
      </c>
      <c r="T301" s="146">
        <f>S301*H301</f>
        <v>0</v>
      </c>
      <c r="AR301" s="147" t="s">
        <v>414</v>
      </c>
      <c r="AT301" s="147" t="s">
        <v>388</v>
      </c>
      <c r="AU301" s="147" t="s">
        <v>83</v>
      </c>
      <c r="AY301" s="17" t="s">
        <v>191</v>
      </c>
      <c r="BE301" s="148">
        <f>IF(N301="základní",J301,0)</f>
        <v>0</v>
      </c>
      <c r="BF301" s="148">
        <f>IF(N301="snížená",J301,0)</f>
        <v>0</v>
      </c>
      <c r="BG301" s="148">
        <f>IF(N301="zákl. přenesená",J301,0)</f>
        <v>0</v>
      </c>
      <c r="BH301" s="148">
        <f>IF(N301="sníž. přenesená",J301,0)</f>
        <v>0</v>
      </c>
      <c r="BI301" s="148">
        <f>IF(N301="nulová",J301,0)</f>
        <v>0</v>
      </c>
      <c r="BJ301" s="17" t="s">
        <v>83</v>
      </c>
      <c r="BK301" s="148">
        <f>ROUND(I301*H301,2)</f>
        <v>0</v>
      </c>
      <c r="BL301" s="17" t="s">
        <v>224</v>
      </c>
      <c r="BM301" s="147" t="s">
        <v>4746</v>
      </c>
    </row>
    <row r="302" spans="2:65" s="13" customFormat="1">
      <c r="B302" s="160"/>
      <c r="D302" s="154" t="s">
        <v>205</v>
      </c>
      <c r="F302" s="162" t="s">
        <v>4747</v>
      </c>
      <c r="H302" s="163">
        <v>1</v>
      </c>
      <c r="I302" s="164"/>
      <c r="L302" s="160"/>
      <c r="M302" s="165"/>
      <c r="T302" s="166"/>
      <c r="AT302" s="161" t="s">
        <v>205</v>
      </c>
      <c r="AU302" s="161" t="s">
        <v>83</v>
      </c>
      <c r="AV302" s="13" t="s">
        <v>85</v>
      </c>
      <c r="AW302" s="13" t="s">
        <v>4</v>
      </c>
      <c r="AX302" s="13" t="s">
        <v>83</v>
      </c>
      <c r="AY302" s="161" t="s">
        <v>191</v>
      </c>
    </row>
    <row r="303" spans="2:65" s="1" customFormat="1" ht="26.45" customHeight="1">
      <c r="B303" s="32"/>
      <c r="C303" s="136" t="s">
        <v>891</v>
      </c>
      <c r="D303" s="136" t="s">
        <v>195</v>
      </c>
      <c r="E303" s="137" t="s">
        <v>4748</v>
      </c>
      <c r="F303" s="138" t="s">
        <v>4749</v>
      </c>
      <c r="G303" s="139" t="s">
        <v>403</v>
      </c>
      <c r="H303" s="140">
        <v>25</v>
      </c>
      <c r="I303" s="141"/>
      <c r="J303" s="142">
        <f>ROUND(I303*H303,2)</f>
        <v>0</v>
      </c>
      <c r="K303" s="138" t="s">
        <v>199</v>
      </c>
      <c r="L303" s="32"/>
      <c r="M303" s="143" t="s">
        <v>1</v>
      </c>
      <c r="N303" s="144" t="s">
        <v>41</v>
      </c>
      <c r="P303" s="145">
        <f>O303*H303</f>
        <v>0</v>
      </c>
      <c r="Q303" s="145">
        <v>0</v>
      </c>
      <c r="R303" s="145">
        <f>Q303*H303</f>
        <v>0</v>
      </c>
      <c r="S303" s="145">
        <v>0</v>
      </c>
      <c r="T303" s="146">
        <f>S303*H303</f>
        <v>0</v>
      </c>
      <c r="AR303" s="147" t="s">
        <v>224</v>
      </c>
      <c r="AT303" s="147" t="s">
        <v>195</v>
      </c>
      <c r="AU303" s="147" t="s">
        <v>83</v>
      </c>
      <c r="AY303" s="17" t="s">
        <v>191</v>
      </c>
      <c r="BE303" s="148">
        <f>IF(N303="základní",J303,0)</f>
        <v>0</v>
      </c>
      <c r="BF303" s="148">
        <f>IF(N303="snížená",J303,0)</f>
        <v>0</v>
      </c>
      <c r="BG303" s="148">
        <f>IF(N303="zákl. přenesená",J303,0)</f>
        <v>0</v>
      </c>
      <c r="BH303" s="148">
        <f>IF(N303="sníž. přenesená",J303,0)</f>
        <v>0</v>
      </c>
      <c r="BI303" s="148">
        <f>IF(N303="nulová",J303,0)</f>
        <v>0</v>
      </c>
      <c r="BJ303" s="17" t="s">
        <v>83</v>
      </c>
      <c r="BK303" s="148">
        <f>ROUND(I303*H303,2)</f>
        <v>0</v>
      </c>
      <c r="BL303" s="17" t="s">
        <v>224</v>
      </c>
      <c r="BM303" s="147" t="s">
        <v>4750</v>
      </c>
    </row>
    <row r="304" spans="2:65" s="1" customFormat="1">
      <c r="B304" s="32"/>
      <c r="D304" s="149" t="s">
        <v>203</v>
      </c>
      <c r="F304" s="150" t="s">
        <v>4751</v>
      </c>
      <c r="I304" s="151"/>
      <c r="L304" s="32"/>
      <c r="M304" s="152"/>
      <c r="T304" s="56"/>
      <c r="AT304" s="17" t="s">
        <v>203</v>
      </c>
      <c r="AU304" s="17" t="s">
        <v>83</v>
      </c>
    </row>
    <row r="305" spans="2:65" s="1" customFormat="1" ht="16.5" customHeight="1">
      <c r="B305" s="32"/>
      <c r="C305" s="181" t="s">
        <v>899</v>
      </c>
      <c r="D305" s="181" t="s">
        <v>388</v>
      </c>
      <c r="E305" s="182" t="s">
        <v>4752</v>
      </c>
      <c r="F305" s="183" t="s">
        <v>4753</v>
      </c>
      <c r="G305" s="184" t="s">
        <v>403</v>
      </c>
      <c r="H305" s="185">
        <v>25</v>
      </c>
      <c r="I305" s="186"/>
      <c r="J305" s="187">
        <f>ROUND(I305*H305,2)</f>
        <v>0</v>
      </c>
      <c r="K305" s="183" t="s">
        <v>1</v>
      </c>
      <c r="L305" s="188"/>
      <c r="M305" s="189" t="s">
        <v>1</v>
      </c>
      <c r="N305" s="190" t="s">
        <v>41</v>
      </c>
      <c r="P305" s="145">
        <f>O305*H305</f>
        <v>0</v>
      </c>
      <c r="Q305" s="145">
        <v>0</v>
      </c>
      <c r="R305" s="145">
        <f>Q305*H305</f>
        <v>0</v>
      </c>
      <c r="S305" s="145">
        <v>0</v>
      </c>
      <c r="T305" s="146">
        <f>S305*H305</f>
        <v>0</v>
      </c>
      <c r="AR305" s="147" t="s">
        <v>414</v>
      </c>
      <c r="AT305" s="147" t="s">
        <v>388</v>
      </c>
      <c r="AU305" s="147" t="s">
        <v>83</v>
      </c>
      <c r="AY305" s="17" t="s">
        <v>191</v>
      </c>
      <c r="BE305" s="148">
        <f>IF(N305="základní",J305,0)</f>
        <v>0</v>
      </c>
      <c r="BF305" s="148">
        <f>IF(N305="snížená",J305,0)</f>
        <v>0</v>
      </c>
      <c r="BG305" s="148">
        <f>IF(N305="zákl. přenesená",J305,0)</f>
        <v>0</v>
      </c>
      <c r="BH305" s="148">
        <f>IF(N305="sníž. přenesená",J305,0)</f>
        <v>0</v>
      </c>
      <c r="BI305" s="148">
        <f>IF(N305="nulová",J305,0)</f>
        <v>0</v>
      </c>
      <c r="BJ305" s="17" t="s">
        <v>83</v>
      </c>
      <c r="BK305" s="148">
        <f>ROUND(I305*H305,2)</f>
        <v>0</v>
      </c>
      <c r="BL305" s="17" t="s">
        <v>224</v>
      </c>
      <c r="BM305" s="147" t="s">
        <v>4754</v>
      </c>
    </row>
    <row r="306" spans="2:65" s="1" customFormat="1" ht="36" customHeight="1">
      <c r="B306" s="32"/>
      <c r="C306" s="181" t="s">
        <v>909</v>
      </c>
      <c r="D306" s="181" t="s">
        <v>388</v>
      </c>
      <c r="E306" s="182" t="s">
        <v>4755</v>
      </c>
      <c r="F306" s="183" t="s">
        <v>4756</v>
      </c>
      <c r="G306" s="184" t="s">
        <v>403</v>
      </c>
      <c r="H306" s="185">
        <v>25</v>
      </c>
      <c r="I306" s="186"/>
      <c r="J306" s="187">
        <f>ROUND(I306*H306,2)</f>
        <v>0</v>
      </c>
      <c r="K306" s="183" t="s">
        <v>1</v>
      </c>
      <c r="L306" s="188"/>
      <c r="M306" s="189" t="s">
        <v>1</v>
      </c>
      <c r="N306" s="190" t="s">
        <v>41</v>
      </c>
      <c r="P306" s="145">
        <f>O306*H306</f>
        <v>0</v>
      </c>
      <c r="Q306" s="145">
        <v>0</v>
      </c>
      <c r="R306" s="145">
        <f>Q306*H306</f>
        <v>0</v>
      </c>
      <c r="S306" s="145">
        <v>0</v>
      </c>
      <c r="T306" s="146">
        <f>S306*H306</f>
        <v>0</v>
      </c>
      <c r="AR306" s="147" t="s">
        <v>414</v>
      </c>
      <c r="AT306" s="147" t="s">
        <v>388</v>
      </c>
      <c r="AU306" s="147" t="s">
        <v>83</v>
      </c>
      <c r="AY306" s="17" t="s">
        <v>191</v>
      </c>
      <c r="BE306" s="148">
        <f>IF(N306="základní",J306,0)</f>
        <v>0</v>
      </c>
      <c r="BF306" s="148">
        <f>IF(N306="snížená",J306,0)</f>
        <v>0</v>
      </c>
      <c r="BG306" s="148">
        <f>IF(N306="zákl. přenesená",J306,0)</f>
        <v>0</v>
      </c>
      <c r="BH306" s="148">
        <f>IF(N306="sníž. přenesená",J306,0)</f>
        <v>0</v>
      </c>
      <c r="BI306" s="148">
        <f>IF(N306="nulová",J306,0)</f>
        <v>0</v>
      </c>
      <c r="BJ306" s="17" t="s">
        <v>83</v>
      </c>
      <c r="BK306" s="148">
        <f>ROUND(I306*H306,2)</f>
        <v>0</v>
      </c>
      <c r="BL306" s="17" t="s">
        <v>224</v>
      </c>
      <c r="BM306" s="147" t="s">
        <v>4757</v>
      </c>
    </row>
    <row r="307" spans="2:65" s="1" customFormat="1" ht="16.5" customHeight="1">
      <c r="B307" s="32"/>
      <c r="C307" s="181" t="s">
        <v>916</v>
      </c>
      <c r="D307" s="181" t="s">
        <v>388</v>
      </c>
      <c r="E307" s="182" t="s">
        <v>4758</v>
      </c>
      <c r="F307" s="183" t="s">
        <v>4759</v>
      </c>
      <c r="G307" s="184" t="s">
        <v>403</v>
      </c>
      <c r="H307" s="185">
        <v>30</v>
      </c>
      <c r="I307" s="186"/>
      <c r="J307" s="187">
        <f>ROUND(I307*H307,2)</f>
        <v>0</v>
      </c>
      <c r="K307" s="183" t="s">
        <v>1</v>
      </c>
      <c r="L307" s="188"/>
      <c r="M307" s="189" t="s">
        <v>1</v>
      </c>
      <c r="N307" s="190" t="s">
        <v>41</v>
      </c>
      <c r="P307" s="145">
        <f>O307*H307</f>
        <v>0</v>
      </c>
      <c r="Q307" s="145">
        <v>0</v>
      </c>
      <c r="R307" s="145">
        <f>Q307*H307</f>
        <v>0</v>
      </c>
      <c r="S307" s="145">
        <v>0</v>
      </c>
      <c r="T307" s="146">
        <f>S307*H307</f>
        <v>0</v>
      </c>
      <c r="AR307" s="147" t="s">
        <v>414</v>
      </c>
      <c r="AT307" s="147" t="s">
        <v>388</v>
      </c>
      <c r="AU307" s="147" t="s">
        <v>83</v>
      </c>
      <c r="AY307" s="17" t="s">
        <v>191</v>
      </c>
      <c r="BE307" s="148">
        <f>IF(N307="základní",J307,0)</f>
        <v>0</v>
      </c>
      <c r="BF307" s="148">
        <f>IF(N307="snížená",J307,0)</f>
        <v>0</v>
      </c>
      <c r="BG307" s="148">
        <f>IF(N307="zákl. přenesená",J307,0)</f>
        <v>0</v>
      </c>
      <c r="BH307" s="148">
        <f>IF(N307="sníž. přenesená",J307,0)</f>
        <v>0</v>
      </c>
      <c r="BI307" s="148">
        <f>IF(N307="nulová",J307,0)</f>
        <v>0</v>
      </c>
      <c r="BJ307" s="17" t="s">
        <v>83</v>
      </c>
      <c r="BK307" s="148">
        <f>ROUND(I307*H307,2)</f>
        <v>0</v>
      </c>
      <c r="BL307" s="17" t="s">
        <v>224</v>
      </c>
      <c r="BM307" s="147" t="s">
        <v>4760</v>
      </c>
    </row>
    <row r="308" spans="2:65" s="1" customFormat="1" ht="36" customHeight="1">
      <c r="B308" s="32"/>
      <c r="C308" s="181" t="s">
        <v>864</v>
      </c>
      <c r="D308" s="181" t="s">
        <v>388</v>
      </c>
      <c r="E308" s="182" t="s">
        <v>4761</v>
      </c>
      <c r="F308" s="183" t="s">
        <v>4762</v>
      </c>
      <c r="G308" s="184" t="s">
        <v>403</v>
      </c>
      <c r="H308" s="185">
        <v>30</v>
      </c>
      <c r="I308" s="186"/>
      <c r="J308" s="187">
        <f>ROUND(I308*H308,2)</f>
        <v>0</v>
      </c>
      <c r="K308" s="183" t="s">
        <v>1</v>
      </c>
      <c r="L308" s="188"/>
      <c r="M308" s="189" t="s">
        <v>1</v>
      </c>
      <c r="N308" s="190" t="s">
        <v>41</v>
      </c>
      <c r="P308" s="145">
        <f>O308*H308</f>
        <v>0</v>
      </c>
      <c r="Q308" s="145">
        <v>0</v>
      </c>
      <c r="R308" s="145">
        <f>Q308*H308</f>
        <v>0</v>
      </c>
      <c r="S308" s="145">
        <v>0</v>
      </c>
      <c r="T308" s="146">
        <f>S308*H308</f>
        <v>0</v>
      </c>
      <c r="AR308" s="147" t="s">
        <v>414</v>
      </c>
      <c r="AT308" s="147" t="s">
        <v>388</v>
      </c>
      <c r="AU308" s="147" t="s">
        <v>83</v>
      </c>
      <c r="AY308" s="17" t="s">
        <v>191</v>
      </c>
      <c r="BE308" s="148">
        <f>IF(N308="základní",J308,0)</f>
        <v>0</v>
      </c>
      <c r="BF308" s="148">
        <f>IF(N308="snížená",J308,0)</f>
        <v>0</v>
      </c>
      <c r="BG308" s="148">
        <f>IF(N308="zákl. přenesená",J308,0)</f>
        <v>0</v>
      </c>
      <c r="BH308" s="148">
        <f>IF(N308="sníž. přenesená",J308,0)</f>
        <v>0</v>
      </c>
      <c r="BI308" s="148">
        <f>IF(N308="nulová",J308,0)</f>
        <v>0</v>
      </c>
      <c r="BJ308" s="17" t="s">
        <v>83</v>
      </c>
      <c r="BK308" s="148">
        <f>ROUND(I308*H308,2)</f>
        <v>0</v>
      </c>
      <c r="BL308" s="17" t="s">
        <v>224</v>
      </c>
      <c r="BM308" s="147" t="s">
        <v>4763</v>
      </c>
    </row>
    <row r="309" spans="2:65" s="11" customFormat="1" ht="22.9" customHeight="1">
      <c r="B309" s="124"/>
      <c r="D309" s="125" t="s">
        <v>75</v>
      </c>
      <c r="E309" s="134" t="s">
        <v>4764</v>
      </c>
      <c r="F309" s="134" t="s">
        <v>4765</v>
      </c>
      <c r="I309" s="127"/>
      <c r="J309" s="135">
        <f>BK309</f>
        <v>0</v>
      </c>
      <c r="L309" s="124"/>
      <c r="M309" s="129"/>
      <c r="P309" s="130">
        <f>SUM(P310:P313)</f>
        <v>0</v>
      </c>
      <c r="R309" s="130">
        <f>SUM(R310:R313)</f>
        <v>6.7630000000000001E-4</v>
      </c>
      <c r="T309" s="131">
        <f>SUM(T310:T313)</f>
        <v>0</v>
      </c>
      <c r="AR309" s="125" t="s">
        <v>85</v>
      </c>
      <c r="AT309" s="132" t="s">
        <v>75</v>
      </c>
      <c r="AU309" s="132" t="s">
        <v>83</v>
      </c>
      <c r="AY309" s="125" t="s">
        <v>191</v>
      </c>
      <c r="BK309" s="133">
        <f>SUM(BK310:BK313)</f>
        <v>0</v>
      </c>
    </row>
    <row r="310" spans="2:65" s="1" customFormat="1" ht="36" customHeight="1">
      <c r="B310" s="32"/>
      <c r="C310" s="136" t="s">
        <v>926</v>
      </c>
      <c r="D310" s="136" t="s">
        <v>195</v>
      </c>
      <c r="E310" s="137" t="s">
        <v>4766</v>
      </c>
      <c r="F310" s="138" t="s">
        <v>4767</v>
      </c>
      <c r="G310" s="139" t="s">
        <v>378</v>
      </c>
      <c r="H310" s="140">
        <v>4</v>
      </c>
      <c r="I310" s="141"/>
      <c r="J310" s="142">
        <f>ROUND(I310*H310,2)</f>
        <v>0</v>
      </c>
      <c r="K310" s="138" t="s">
        <v>199</v>
      </c>
      <c r="L310" s="32"/>
      <c r="M310" s="143" t="s">
        <v>1</v>
      </c>
      <c r="N310" s="144" t="s">
        <v>41</v>
      </c>
      <c r="P310" s="145">
        <f>O310*H310</f>
        <v>0</v>
      </c>
      <c r="Q310" s="145">
        <v>3.4499999999999998E-5</v>
      </c>
      <c r="R310" s="145">
        <f>Q310*H310</f>
        <v>1.3799999999999999E-4</v>
      </c>
      <c r="S310" s="145">
        <v>0</v>
      </c>
      <c r="T310" s="146">
        <f>S310*H310</f>
        <v>0</v>
      </c>
      <c r="AR310" s="147" t="s">
        <v>224</v>
      </c>
      <c r="AT310" s="147" t="s">
        <v>195</v>
      </c>
      <c r="AU310" s="147" t="s">
        <v>85</v>
      </c>
      <c r="AY310" s="17" t="s">
        <v>191</v>
      </c>
      <c r="BE310" s="148">
        <f>IF(N310="základní",J310,0)</f>
        <v>0</v>
      </c>
      <c r="BF310" s="148">
        <f>IF(N310="snížená",J310,0)</f>
        <v>0</v>
      </c>
      <c r="BG310" s="148">
        <f>IF(N310="zákl. přenesená",J310,0)</f>
        <v>0</v>
      </c>
      <c r="BH310" s="148">
        <f>IF(N310="sníž. přenesená",J310,0)</f>
        <v>0</v>
      </c>
      <c r="BI310" s="148">
        <f>IF(N310="nulová",J310,0)</f>
        <v>0</v>
      </c>
      <c r="BJ310" s="17" t="s">
        <v>83</v>
      </c>
      <c r="BK310" s="148">
        <f>ROUND(I310*H310,2)</f>
        <v>0</v>
      </c>
      <c r="BL310" s="17" t="s">
        <v>224</v>
      </c>
      <c r="BM310" s="147" t="s">
        <v>4768</v>
      </c>
    </row>
    <row r="311" spans="2:65" s="1" customFormat="1">
      <c r="B311" s="32"/>
      <c r="D311" s="149" t="s">
        <v>203</v>
      </c>
      <c r="F311" s="150" t="s">
        <v>4769</v>
      </c>
      <c r="I311" s="151"/>
      <c r="L311" s="32"/>
      <c r="M311" s="152"/>
      <c r="T311" s="56"/>
      <c r="AT311" s="17" t="s">
        <v>203</v>
      </c>
      <c r="AU311" s="17" t="s">
        <v>85</v>
      </c>
    </row>
    <row r="312" spans="2:65" s="1" customFormat="1" ht="40.9" customHeight="1">
      <c r="B312" s="32"/>
      <c r="C312" s="136" t="s">
        <v>934</v>
      </c>
      <c r="D312" s="136" t="s">
        <v>195</v>
      </c>
      <c r="E312" s="137" t="s">
        <v>4770</v>
      </c>
      <c r="F312" s="138" t="s">
        <v>4771</v>
      </c>
      <c r="G312" s="139" t="s">
        <v>378</v>
      </c>
      <c r="H312" s="140">
        <v>1</v>
      </c>
      <c r="I312" s="141"/>
      <c r="J312" s="142">
        <f>ROUND(I312*H312,2)</f>
        <v>0</v>
      </c>
      <c r="K312" s="138" t="s">
        <v>199</v>
      </c>
      <c r="L312" s="32"/>
      <c r="M312" s="143" t="s">
        <v>1</v>
      </c>
      <c r="N312" s="144" t="s">
        <v>41</v>
      </c>
      <c r="P312" s="145">
        <f>O312*H312</f>
        <v>0</v>
      </c>
      <c r="Q312" s="145">
        <v>5.3830000000000002E-4</v>
      </c>
      <c r="R312" s="145">
        <f>Q312*H312</f>
        <v>5.3830000000000002E-4</v>
      </c>
      <c r="S312" s="145">
        <v>0</v>
      </c>
      <c r="T312" s="146">
        <f>S312*H312</f>
        <v>0</v>
      </c>
      <c r="AR312" s="147" t="s">
        <v>224</v>
      </c>
      <c r="AT312" s="147" t="s">
        <v>195</v>
      </c>
      <c r="AU312" s="147" t="s">
        <v>85</v>
      </c>
      <c r="AY312" s="17" t="s">
        <v>191</v>
      </c>
      <c r="BE312" s="148">
        <f>IF(N312="základní",J312,0)</f>
        <v>0</v>
      </c>
      <c r="BF312" s="148">
        <f>IF(N312="snížená",J312,0)</f>
        <v>0</v>
      </c>
      <c r="BG312" s="148">
        <f>IF(N312="zákl. přenesená",J312,0)</f>
        <v>0</v>
      </c>
      <c r="BH312" s="148">
        <f>IF(N312="sníž. přenesená",J312,0)</f>
        <v>0</v>
      </c>
      <c r="BI312" s="148">
        <f>IF(N312="nulová",J312,0)</f>
        <v>0</v>
      </c>
      <c r="BJ312" s="17" t="s">
        <v>83</v>
      </c>
      <c r="BK312" s="148">
        <f>ROUND(I312*H312,2)</f>
        <v>0</v>
      </c>
      <c r="BL312" s="17" t="s">
        <v>224</v>
      </c>
      <c r="BM312" s="147" t="s">
        <v>4772</v>
      </c>
    </row>
    <row r="313" spans="2:65" s="1" customFormat="1">
      <c r="B313" s="32"/>
      <c r="D313" s="149" t="s">
        <v>203</v>
      </c>
      <c r="F313" s="150" t="s">
        <v>4773</v>
      </c>
      <c r="I313" s="151"/>
      <c r="L313" s="32"/>
      <c r="M313" s="152"/>
      <c r="T313" s="56"/>
      <c r="AT313" s="17" t="s">
        <v>203</v>
      </c>
      <c r="AU313" s="17" t="s">
        <v>85</v>
      </c>
    </row>
    <row r="314" spans="2:65" s="11" customFormat="1" ht="25.9" customHeight="1">
      <c r="B314" s="124"/>
      <c r="D314" s="125" t="s">
        <v>75</v>
      </c>
      <c r="E314" s="126" t="s">
        <v>4774</v>
      </c>
      <c r="F314" s="126" t="s">
        <v>4775</v>
      </c>
      <c r="I314" s="127"/>
      <c r="J314" s="128">
        <f>BK314</f>
        <v>0</v>
      </c>
      <c r="L314" s="124"/>
      <c r="M314" s="129"/>
      <c r="P314" s="130">
        <f>SUM(P315:P322)</f>
        <v>0</v>
      </c>
      <c r="R314" s="130">
        <f>SUM(R315:R322)</f>
        <v>0</v>
      </c>
      <c r="T314" s="131">
        <f>SUM(T315:T322)</f>
        <v>5.6000000000000006E-4</v>
      </c>
      <c r="AR314" s="125" t="s">
        <v>85</v>
      </c>
      <c r="AT314" s="132" t="s">
        <v>75</v>
      </c>
      <c r="AU314" s="132" t="s">
        <v>76</v>
      </c>
      <c r="AY314" s="125" t="s">
        <v>191</v>
      </c>
      <c r="BK314" s="133">
        <f>SUM(BK315:BK322)</f>
        <v>0</v>
      </c>
    </row>
    <row r="315" spans="2:65" s="1" customFormat="1" ht="16.5" customHeight="1">
      <c r="B315" s="32"/>
      <c r="C315" s="136" t="s">
        <v>942</v>
      </c>
      <c r="D315" s="136" t="s">
        <v>195</v>
      </c>
      <c r="E315" s="137" t="s">
        <v>4776</v>
      </c>
      <c r="F315" s="138" t="s">
        <v>4777</v>
      </c>
      <c r="G315" s="139" t="s">
        <v>3064</v>
      </c>
      <c r="H315" s="140">
        <v>8</v>
      </c>
      <c r="I315" s="141"/>
      <c r="J315" s="142">
        <f>ROUND(I315*H315,2)</f>
        <v>0</v>
      </c>
      <c r="K315" s="138" t="s">
        <v>199</v>
      </c>
      <c r="L315" s="32"/>
      <c r="M315" s="143" t="s">
        <v>1</v>
      </c>
      <c r="N315" s="144" t="s">
        <v>41</v>
      </c>
      <c r="P315" s="145">
        <f>O315*H315</f>
        <v>0</v>
      </c>
      <c r="Q315" s="145">
        <v>0</v>
      </c>
      <c r="R315" s="145">
        <f>Q315*H315</f>
        <v>0</v>
      </c>
      <c r="S315" s="145">
        <v>4.0000000000000003E-5</v>
      </c>
      <c r="T315" s="146">
        <f>S315*H315</f>
        <v>3.2000000000000003E-4</v>
      </c>
      <c r="AR315" s="147" t="s">
        <v>224</v>
      </c>
      <c r="AT315" s="147" t="s">
        <v>195</v>
      </c>
      <c r="AU315" s="147" t="s">
        <v>83</v>
      </c>
      <c r="AY315" s="17" t="s">
        <v>191</v>
      </c>
      <c r="BE315" s="148">
        <f>IF(N315="základní",J315,0)</f>
        <v>0</v>
      </c>
      <c r="BF315" s="148">
        <f>IF(N315="snížená",J315,0)</f>
        <v>0</v>
      </c>
      <c r="BG315" s="148">
        <f>IF(N315="zákl. přenesená",J315,0)</f>
        <v>0</v>
      </c>
      <c r="BH315" s="148">
        <f>IF(N315="sníž. přenesená",J315,0)</f>
        <v>0</v>
      </c>
      <c r="BI315" s="148">
        <f>IF(N315="nulová",J315,0)</f>
        <v>0</v>
      </c>
      <c r="BJ315" s="17" t="s">
        <v>83</v>
      </c>
      <c r="BK315" s="148">
        <f>ROUND(I315*H315,2)</f>
        <v>0</v>
      </c>
      <c r="BL315" s="17" t="s">
        <v>224</v>
      </c>
      <c r="BM315" s="147" t="s">
        <v>4778</v>
      </c>
    </row>
    <row r="316" spans="2:65" s="1" customFormat="1">
      <c r="B316" s="32"/>
      <c r="D316" s="149" t="s">
        <v>203</v>
      </c>
      <c r="F316" s="150" t="s">
        <v>4779</v>
      </c>
      <c r="I316" s="151"/>
      <c r="L316" s="32"/>
      <c r="M316" s="152"/>
      <c r="T316" s="56"/>
      <c r="AT316" s="17" t="s">
        <v>203</v>
      </c>
      <c r="AU316" s="17" t="s">
        <v>83</v>
      </c>
    </row>
    <row r="317" spans="2:65" s="1" customFormat="1" ht="24" customHeight="1">
      <c r="B317" s="32"/>
      <c r="C317" s="136" t="s">
        <v>955</v>
      </c>
      <c r="D317" s="136" t="s">
        <v>195</v>
      </c>
      <c r="E317" s="137" t="s">
        <v>4780</v>
      </c>
      <c r="F317" s="138" t="s">
        <v>4781</v>
      </c>
      <c r="G317" s="139" t="s">
        <v>3064</v>
      </c>
      <c r="H317" s="140">
        <v>8</v>
      </c>
      <c r="I317" s="141"/>
      <c r="J317" s="142">
        <f>ROUND(I317*H317,2)</f>
        <v>0</v>
      </c>
      <c r="K317" s="138" t="s">
        <v>199</v>
      </c>
      <c r="L317" s="32"/>
      <c r="M317" s="143" t="s">
        <v>1</v>
      </c>
      <c r="N317" s="144" t="s">
        <v>41</v>
      </c>
      <c r="P317" s="145">
        <f>O317*H317</f>
        <v>0</v>
      </c>
      <c r="Q317" s="145">
        <v>0</v>
      </c>
      <c r="R317" s="145">
        <f>Q317*H317</f>
        <v>0</v>
      </c>
      <c r="S317" s="145">
        <v>3.0000000000000001E-5</v>
      </c>
      <c r="T317" s="146">
        <f>S317*H317</f>
        <v>2.4000000000000001E-4</v>
      </c>
      <c r="AR317" s="147" t="s">
        <v>224</v>
      </c>
      <c r="AT317" s="147" t="s">
        <v>195</v>
      </c>
      <c r="AU317" s="147" t="s">
        <v>83</v>
      </c>
      <c r="AY317" s="17" t="s">
        <v>191</v>
      </c>
      <c r="BE317" s="148">
        <f>IF(N317="základní",J317,0)</f>
        <v>0</v>
      </c>
      <c r="BF317" s="148">
        <f>IF(N317="snížená",J317,0)</f>
        <v>0</v>
      </c>
      <c r="BG317" s="148">
        <f>IF(N317="zákl. přenesená",J317,0)</f>
        <v>0</v>
      </c>
      <c r="BH317" s="148">
        <f>IF(N317="sníž. přenesená",J317,0)</f>
        <v>0</v>
      </c>
      <c r="BI317" s="148">
        <f>IF(N317="nulová",J317,0)</f>
        <v>0</v>
      </c>
      <c r="BJ317" s="17" t="s">
        <v>83</v>
      </c>
      <c r="BK317" s="148">
        <f>ROUND(I317*H317,2)</f>
        <v>0</v>
      </c>
      <c r="BL317" s="17" t="s">
        <v>224</v>
      </c>
      <c r="BM317" s="147" t="s">
        <v>4782</v>
      </c>
    </row>
    <row r="318" spans="2:65" s="1" customFormat="1">
      <c r="B318" s="32"/>
      <c r="D318" s="149" t="s">
        <v>203</v>
      </c>
      <c r="F318" s="150" t="s">
        <v>4783</v>
      </c>
      <c r="I318" s="151"/>
      <c r="L318" s="32"/>
      <c r="M318" s="152"/>
      <c r="T318" s="56"/>
      <c r="AT318" s="17" t="s">
        <v>203</v>
      </c>
      <c r="AU318" s="17" t="s">
        <v>83</v>
      </c>
    </row>
    <row r="319" spans="2:65" s="1" customFormat="1" ht="24" customHeight="1">
      <c r="B319" s="32"/>
      <c r="C319" s="136" t="s">
        <v>959</v>
      </c>
      <c r="D319" s="136" t="s">
        <v>195</v>
      </c>
      <c r="E319" s="137" t="s">
        <v>4784</v>
      </c>
      <c r="F319" s="138" t="s">
        <v>4785</v>
      </c>
      <c r="G319" s="139" t="s">
        <v>4380</v>
      </c>
      <c r="H319" s="140">
        <v>1</v>
      </c>
      <c r="I319" s="141"/>
      <c r="J319" s="142">
        <f>ROUND(I319*H319,2)</f>
        <v>0</v>
      </c>
      <c r="K319" s="138" t="s">
        <v>199</v>
      </c>
      <c r="L319" s="32"/>
      <c r="M319" s="143" t="s">
        <v>1</v>
      </c>
      <c r="N319" s="144" t="s">
        <v>41</v>
      </c>
      <c r="P319" s="145">
        <f>O319*H319</f>
        <v>0</v>
      </c>
      <c r="Q319" s="145">
        <v>0</v>
      </c>
      <c r="R319" s="145">
        <f>Q319*H319</f>
        <v>0</v>
      </c>
      <c r="S319" s="145">
        <v>0</v>
      </c>
      <c r="T319" s="146">
        <f>S319*H319</f>
        <v>0</v>
      </c>
      <c r="AR319" s="147" t="s">
        <v>4381</v>
      </c>
      <c r="AT319" s="147" t="s">
        <v>195</v>
      </c>
      <c r="AU319" s="147" t="s">
        <v>83</v>
      </c>
      <c r="AY319" s="17" t="s">
        <v>191</v>
      </c>
      <c r="BE319" s="148">
        <f>IF(N319="základní",J319,0)</f>
        <v>0</v>
      </c>
      <c r="BF319" s="148">
        <f>IF(N319="snížená",J319,0)</f>
        <v>0</v>
      </c>
      <c r="BG319" s="148">
        <f>IF(N319="zákl. přenesená",J319,0)</f>
        <v>0</v>
      </c>
      <c r="BH319" s="148">
        <f>IF(N319="sníž. přenesená",J319,0)</f>
        <v>0</v>
      </c>
      <c r="BI319" s="148">
        <f>IF(N319="nulová",J319,0)</f>
        <v>0</v>
      </c>
      <c r="BJ319" s="17" t="s">
        <v>83</v>
      </c>
      <c r="BK319" s="148">
        <f>ROUND(I319*H319,2)</f>
        <v>0</v>
      </c>
      <c r="BL319" s="17" t="s">
        <v>4381</v>
      </c>
      <c r="BM319" s="147" t="s">
        <v>4786</v>
      </c>
    </row>
    <row r="320" spans="2:65" s="1" customFormat="1">
      <c r="B320" s="32"/>
      <c r="D320" s="149" t="s">
        <v>203</v>
      </c>
      <c r="F320" s="150" t="s">
        <v>4787</v>
      </c>
      <c r="I320" s="151"/>
      <c r="L320" s="32"/>
      <c r="M320" s="152"/>
      <c r="T320" s="56"/>
      <c r="AT320" s="17" t="s">
        <v>203</v>
      </c>
      <c r="AU320" s="17" t="s">
        <v>83</v>
      </c>
    </row>
    <row r="321" spans="2:65" s="1" customFormat="1" ht="40.9" customHeight="1">
      <c r="B321" s="32"/>
      <c r="C321" s="136" t="s">
        <v>968</v>
      </c>
      <c r="D321" s="136" t="s">
        <v>195</v>
      </c>
      <c r="E321" s="137" t="s">
        <v>4788</v>
      </c>
      <c r="F321" s="138" t="s">
        <v>4789</v>
      </c>
      <c r="G321" s="139" t="s">
        <v>271</v>
      </c>
      <c r="H321" s="140">
        <v>2</v>
      </c>
      <c r="I321" s="141"/>
      <c r="J321" s="142">
        <f>ROUND(I321*H321,2)</f>
        <v>0</v>
      </c>
      <c r="K321" s="138" t="s">
        <v>199</v>
      </c>
      <c r="L321" s="32"/>
      <c r="M321" s="143" t="s">
        <v>1</v>
      </c>
      <c r="N321" s="144" t="s">
        <v>41</v>
      </c>
      <c r="P321" s="145">
        <f>O321*H321</f>
        <v>0</v>
      </c>
      <c r="Q321" s="145">
        <v>0</v>
      </c>
      <c r="R321" s="145">
        <f>Q321*H321</f>
        <v>0</v>
      </c>
      <c r="S321" s="145">
        <v>0</v>
      </c>
      <c r="T321" s="146">
        <f>S321*H321</f>
        <v>0</v>
      </c>
      <c r="AR321" s="147" t="s">
        <v>4381</v>
      </c>
      <c r="AT321" s="147" t="s">
        <v>195</v>
      </c>
      <c r="AU321" s="147" t="s">
        <v>83</v>
      </c>
      <c r="AY321" s="17" t="s">
        <v>191</v>
      </c>
      <c r="BE321" s="148">
        <f>IF(N321="základní",J321,0)</f>
        <v>0</v>
      </c>
      <c r="BF321" s="148">
        <f>IF(N321="snížená",J321,0)</f>
        <v>0</v>
      </c>
      <c r="BG321" s="148">
        <f>IF(N321="zákl. přenesená",J321,0)</f>
        <v>0</v>
      </c>
      <c r="BH321" s="148">
        <f>IF(N321="sníž. přenesená",J321,0)</f>
        <v>0</v>
      </c>
      <c r="BI321" s="148">
        <f>IF(N321="nulová",J321,0)</f>
        <v>0</v>
      </c>
      <c r="BJ321" s="17" t="s">
        <v>83</v>
      </c>
      <c r="BK321" s="148">
        <f>ROUND(I321*H321,2)</f>
        <v>0</v>
      </c>
      <c r="BL321" s="17" t="s">
        <v>4381</v>
      </c>
      <c r="BM321" s="147" t="s">
        <v>4790</v>
      </c>
    </row>
    <row r="322" spans="2:65" s="1" customFormat="1">
      <c r="B322" s="32"/>
      <c r="D322" s="149" t="s">
        <v>203</v>
      </c>
      <c r="F322" s="150" t="s">
        <v>4791</v>
      </c>
      <c r="I322" s="151"/>
      <c r="L322" s="32"/>
      <c r="M322" s="152"/>
      <c r="T322" s="56"/>
      <c r="AT322" s="17" t="s">
        <v>203</v>
      </c>
      <c r="AU322" s="17" t="s">
        <v>83</v>
      </c>
    </row>
    <row r="323" spans="2:65" s="11" customFormat="1" ht="25.9" customHeight="1">
      <c r="B323" s="124"/>
      <c r="D323" s="125" t="s">
        <v>75</v>
      </c>
      <c r="E323" s="126" t="s">
        <v>121</v>
      </c>
      <c r="F323" s="126" t="s">
        <v>122</v>
      </c>
      <c r="I323" s="127"/>
      <c r="J323" s="128">
        <f>BK323</f>
        <v>0</v>
      </c>
      <c r="L323" s="124"/>
      <c r="M323" s="129"/>
      <c r="P323" s="130">
        <f>P324+P325+P326+P331+P334+P343+P348</f>
        <v>0</v>
      </c>
      <c r="R323" s="130">
        <f>R324+R325+R326+R331+R334+R343+R348</f>
        <v>0</v>
      </c>
      <c r="T323" s="131">
        <f>T324+T325+T326+T331+T334+T343+T348</f>
        <v>0</v>
      </c>
      <c r="AR323" s="125" t="s">
        <v>230</v>
      </c>
      <c r="AT323" s="132" t="s">
        <v>75</v>
      </c>
      <c r="AU323" s="132" t="s">
        <v>76</v>
      </c>
      <c r="AY323" s="125" t="s">
        <v>191</v>
      </c>
      <c r="BK323" s="133">
        <f>BK324+BK325+BK326+BK331+BK334+BK343+BK348</f>
        <v>0</v>
      </c>
    </row>
    <row r="324" spans="2:65" s="1" customFormat="1" ht="26.45" customHeight="1">
      <c r="B324" s="32"/>
      <c r="C324" s="136" t="s">
        <v>974</v>
      </c>
      <c r="D324" s="136" t="s">
        <v>195</v>
      </c>
      <c r="E324" s="137" t="s">
        <v>4792</v>
      </c>
      <c r="F324" s="138" t="s">
        <v>4793</v>
      </c>
      <c r="G324" s="139" t="s">
        <v>271</v>
      </c>
      <c r="H324" s="140">
        <v>1</v>
      </c>
      <c r="I324" s="141"/>
      <c r="J324" s="142">
        <f>ROUND(I324*H324,2)</f>
        <v>0</v>
      </c>
      <c r="K324" s="138" t="s">
        <v>199</v>
      </c>
      <c r="L324" s="32"/>
      <c r="M324" s="143" t="s">
        <v>1</v>
      </c>
      <c r="N324" s="144" t="s">
        <v>41</v>
      </c>
      <c r="P324" s="145">
        <f>O324*H324</f>
        <v>0</v>
      </c>
      <c r="Q324" s="145">
        <v>0</v>
      </c>
      <c r="R324" s="145">
        <f>Q324*H324</f>
        <v>0</v>
      </c>
      <c r="S324" s="145">
        <v>0</v>
      </c>
      <c r="T324" s="146">
        <f>S324*H324</f>
        <v>0</v>
      </c>
      <c r="AR324" s="147" t="s">
        <v>224</v>
      </c>
      <c r="AT324" s="147" t="s">
        <v>195</v>
      </c>
      <c r="AU324" s="147" t="s">
        <v>83</v>
      </c>
      <c r="AY324" s="17" t="s">
        <v>191</v>
      </c>
      <c r="BE324" s="148">
        <f>IF(N324="základní",J324,0)</f>
        <v>0</v>
      </c>
      <c r="BF324" s="148">
        <f>IF(N324="snížená",J324,0)</f>
        <v>0</v>
      </c>
      <c r="BG324" s="148">
        <f>IF(N324="zákl. přenesená",J324,0)</f>
        <v>0</v>
      </c>
      <c r="BH324" s="148">
        <f>IF(N324="sníž. přenesená",J324,0)</f>
        <v>0</v>
      </c>
      <c r="BI324" s="148">
        <f>IF(N324="nulová",J324,0)</f>
        <v>0</v>
      </c>
      <c r="BJ324" s="17" t="s">
        <v>83</v>
      </c>
      <c r="BK324" s="148">
        <f>ROUND(I324*H324,2)</f>
        <v>0</v>
      </c>
      <c r="BL324" s="17" t="s">
        <v>224</v>
      </c>
      <c r="BM324" s="147" t="s">
        <v>4794</v>
      </c>
    </row>
    <row r="325" spans="2:65" s="1" customFormat="1">
      <c r="B325" s="32"/>
      <c r="D325" s="149" t="s">
        <v>203</v>
      </c>
      <c r="F325" s="150" t="s">
        <v>4795</v>
      </c>
      <c r="I325" s="151"/>
      <c r="L325" s="32"/>
      <c r="M325" s="152"/>
      <c r="T325" s="56"/>
      <c r="AT325" s="17" t="s">
        <v>203</v>
      </c>
      <c r="AU325" s="17" t="s">
        <v>83</v>
      </c>
    </row>
    <row r="326" spans="2:65" s="11" customFormat="1" ht="22.9" customHeight="1">
      <c r="B326" s="124"/>
      <c r="D326" s="125" t="s">
        <v>75</v>
      </c>
      <c r="E326" s="134" t="s">
        <v>4796</v>
      </c>
      <c r="F326" s="134" t="s">
        <v>4797</v>
      </c>
      <c r="I326" s="127"/>
      <c r="J326" s="135">
        <f>BK326</f>
        <v>0</v>
      </c>
      <c r="L326" s="124"/>
      <c r="M326" s="129"/>
      <c r="P326" s="130">
        <f>SUM(P327:P330)</f>
        <v>0</v>
      </c>
      <c r="R326" s="130">
        <f>SUM(R327:R330)</f>
        <v>0</v>
      </c>
      <c r="T326" s="131">
        <f>SUM(T327:T330)</f>
        <v>0</v>
      </c>
      <c r="AR326" s="125" t="s">
        <v>230</v>
      </c>
      <c r="AT326" s="132" t="s">
        <v>75</v>
      </c>
      <c r="AU326" s="132" t="s">
        <v>83</v>
      </c>
      <c r="AY326" s="125" t="s">
        <v>191</v>
      </c>
      <c r="BK326" s="133">
        <f>SUM(BK327:BK330)</f>
        <v>0</v>
      </c>
    </row>
    <row r="327" spans="2:65" s="1" customFormat="1" ht="16.5" customHeight="1">
      <c r="B327" s="32"/>
      <c r="C327" s="136" t="s">
        <v>983</v>
      </c>
      <c r="D327" s="136" t="s">
        <v>195</v>
      </c>
      <c r="E327" s="137" t="s">
        <v>4798</v>
      </c>
      <c r="F327" s="138" t="s">
        <v>4370</v>
      </c>
      <c r="G327" s="139" t="s">
        <v>4380</v>
      </c>
      <c r="H327" s="140">
        <v>1</v>
      </c>
      <c r="I327" s="141"/>
      <c r="J327" s="142">
        <f>ROUND(I327*H327,2)</f>
        <v>0</v>
      </c>
      <c r="K327" s="138" t="s">
        <v>199</v>
      </c>
      <c r="L327" s="32"/>
      <c r="M327" s="143" t="s">
        <v>1</v>
      </c>
      <c r="N327" s="144" t="s">
        <v>41</v>
      </c>
      <c r="P327" s="145">
        <f>O327*H327</f>
        <v>0</v>
      </c>
      <c r="Q327" s="145">
        <v>0</v>
      </c>
      <c r="R327" s="145">
        <f>Q327*H327</f>
        <v>0</v>
      </c>
      <c r="S327" s="145">
        <v>0</v>
      </c>
      <c r="T327" s="146">
        <f>S327*H327</f>
        <v>0</v>
      </c>
      <c r="AR327" s="147" t="s">
        <v>4381</v>
      </c>
      <c r="AT327" s="147" t="s">
        <v>195</v>
      </c>
      <c r="AU327" s="147" t="s">
        <v>85</v>
      </c>
      <c r="AY327" s="17" t="s">
        <v>191</v>
      </c>
      <c r="BE327" s="148">
        <f>IF(N327="základní",J327,0)</f>
        <v>0</v>
      </c>
      <c r="BF327" s="148">
        <f>IF(N327="snížená",J327,0)</f>
        <v>0</v>
      </c>
      <c r="BG327" s="148">
        <f>IF(N327="zákl. přenesená",J327,0)</f>
        <v>0</v>
      </c>
      <c r="BH327" s="148">
        <f>IF(N327="sníž. přenesená",J327,0)</f>
        <v>0</v>
      </c>
      <c r="BI327" s="148">
        <f>IF(N327="nulová",J327,0)</f>
        <v>0</v>
      </c>
      <c r="BJ327" s="17" t="s">
        <v>83</v>
      </c>
      <c r="BK327" s="148">
        <f>ROUND(I327*H327,2)</f>
        <v>0</v>
      </c>
      <c r="BL327" s="17" t="s">
        <v>4381</v>
      </c>
      <c r="BM327" s="147" t="s">
        <v>4799</v>
      </c>
    </row>
    <row r="328" spans="2:65" s="1" customFormat="1">
      <c r="B328" s="32"/>
      <c r="D328" s="149" t="s">
        <v>203</v>
      </c>
      <c r="F328" s="150" t="s">
        <v>4800</v>
      </c>
      <c r="I328" s="151"/>
      <c r="L328" s="32"/>
      <c r="M328" s="152"/>
      <c r="T328" s="56"/>
      <c r="AT328" s="17" t="s">
        <v>203</v>
      </c>
      <c r="AU328" s="17" t="s">
        <v>85</v>
      </c>
    </row>
    <row r="329" spans="2:65" s="1" customFormat="1" ht="16.5" customHeight="1">
      <c r="B329" s="32"/>
      <c r="C329" s="136" t="s">
        <v>988</v>
      </c>
      <c r="D329" s="136" t="s">
        <v>195</v>
      </c>
      <c r="E329" s="137" t="s">
        <v>4801</v>
      </c>
      <c r="F329" s="138" t="s">
        <v>4802</v>
      </c>
      <c r="G329" s="139" t="s">
        <v>4380</v>
      </c>
      <c r="H329" s="140">
        <v>1</v>
      </c>
      <c r="I329" s="141"/>
      <c r="J329" s="142">
        <f>ROUND(I329*H329,2)</f>
        <v>0</v>
      </c>
      <c r="K329" s="138" t="s">
        <v>199</v>
      </c>
      <c r="L329" s="32"/>
      <c r="M329" s="143" t="s">
        <v>1</v>
      </c>
      <c r="N329" s="144" t="s">
        <v>41</v>
      </c>
      <c r="P329" s="145">
        <f>O329*H329</f>
        <v>0</v>
      </c>
      <c r="Q329" s="145">
        <v>0</v>
      </c>
      <c r="R329" s="145">
        <f>Q329*H329</f>
        <v>0</v>
      </c>
      <c r="S329" s="145">
        <v>0</v>
      </c>
      <c r="T329" s="146">
        <f>S329*H329</f>
        <v>0</v>
      </c>
      <c r="AR329" s="147" t="s">
        <v>4381</v>
      </c>
      <c r="AT329" s="147" t="s">
        <v>195</v>
      </c>
      <c r="AU329" s="147" t="s">
        <v>85</v>
      </c>
      <c r="AY329" s="17" t="s">
        <v>191</v>
      </c>
      <c r="BE329" s="148">
        <f>IF(N329="základní",J329,0)</f>
        <v>0</v>
      </c>
      <c r="BF329" s="148">
        <f>IF(N329="snížená",J329,0)</f>
        <v>0</v>
      </c>
      <c r="BG329" s="148">
        <f>IF(N329="zákl. přenesená",J329,0)</f>
        <v>0</v>
      </c>
      <c r="BH329" s="148">
        <f>IF(N329="sníž. přenesená",J329,0)</f>
        <v>0</v>
      </c>
      <c r="BI329" s="148">
        <f>IF(N329="nulová",J329,0)</f>
        <v>0</v>
      </c>
      <c r="BJ329" s="17" t="s">
        <v>83</v>
      </c>
      <c r="BK329" s="148">
        <f>ROUND(I329*H329,2)</f>
        <v>0</v>
      </c>
      <c r="BL329" s="17" t="s">
        <v>4381</v>
      </c>
      <c r="BM329" s="147" t="s">
        <v>4803</v>
      </c>
    </row>
    <row r="330" spans="2:65" s="1" customFormat="1">
      <c r="B330" s="32"/>
      <c r="D330" s="149" t="s">
        <v>203</v>
      </c>
      <c r="F330" s="150" t="s">
        <v>4804</v>
      </c>
      <c r="I330" s="151"/>
      <c r="L330" s="32"/>
      <c r="M330" s="152"/>
      <c r="T330" s="56"/>
      <c r="AT330" s="17" t="s">
        <v>203</v>
      </c>
      <c r="AU330" s="17" t="s">
        <v>85</v>
      </c>
    </row>
    <row r="331" spans="2:65" s="11" customFormat="1" ht="22.9" customHeight="1">
      <c r="B331" s="124"/>
      <c r="D331" s="125" t="s">
        <v>75</v>
      </c>
      <c r="E331" s="134" t="s">
        <v>4805</v>
      </c>
      <c r="F331" s="134" t="s">
        <v>3227</v>
      </c>
      <c r="I331" s="127"/>
      <c r="J331" s="135">
        <f>BK331</f>
        <v>0</v>
      </c>
      <c r="L331" s="124"/>
      <c r="M331" s="129"/>
      <c r="P331" s="130">
        <f>SUM(P332:P333)</f>
        <v>0</v>
      </c>
      <c r="R331" s="130">
        <f>SUM(R332:R333)</f>
        <v>0</v>
      </c>
      <c r="T331" s="131">
        <f>SUM(T332:T333)</f>
        <v>0</v>
      </c>
      <c r="AR331" s="125" t="s">
        <v>230</v>
      </c>
      <c r="AT331" s="132" t="s">
        <v>75</v>
      </c>
      <c r="AU331" s="132" t="s">
        <v>83</v>
      </c>
      <c r="AY331" s="125" t="s">
        <v>191</v>
      </c>
      <c r="BK331" s="133">
        <f>SUM(BK332:BK333)</f>
        <v>0</v>
      </c>
    </row>
    <row r="332" spans="2:65" s="1" customFormat="1" ht="16.5" customHeight="1">
      <c r="B332" s="32"/>
      <c r="C332" s="136" t="s">
        <v>995</v>
      </c>
      <c r="D332" s="136" t="s">
        <v>195</v>
      </c>
      <c r="E332" s="137" t="s">
        <v>4378</v>
      </c>
      <c r="F332" s="138" t="s">
        <v>4379</v>
      </c>
      <c r="G332" s="139" t="s">
        <v>4380</v>
      </c>
      <c r="H332" s="140">
        <v>1</v>
      </c>
      <c r="I332" s="141"/>
      <c r="J332" s="142">
        <f>ROUND(I332*H332,2)</f>
        <v>0</v>
      </c>
      <c r="K332" s="138" t="s">
        <v>199</v>
      </c>
      <c r="L332" s="32"/>
      <c r="M332" s="143" t="s">
        <v>1</v>
      </c>
      <c r="N332" s="144" t="s">
        <v>41</v>
      </c>
      <c r="P332" s="145">
        <f>O332*H332</f>
        <v>0</v>
      </c>
      <c r="Q332" s="145">
        <v>0</v>
      </c>
      <c r="R332" s="145">
        <f>Q332*H332</f>
        <v>0</v>
      </c>
      <c r="S332" s="145">
        <v>0</v>
      </c>
      <c r="T332" s="146">
        <f>S332*H332</f>
        <v>0</v>
      </c>
      <c r="AR332" s="147" t="s">
        <v>4381</v>
      </c>
      <c r="AT332" s="147" t="s">
        <v>195</v>
      </c>
      <c r="AU332" s="147" t="s">
        <v>85</v>
      </c>
      <c r="AY332" s="17" t="s">
        <v>191</v>
      </c>
      <c r="BE332" s="148">
        <f>IF(N332="základní",J332,0)</f>
        <v>0</v>
      </c>
      <c r="BF332" s="148">
        <f>IF(N332="snížená",J332,0)</f>
        <v>0</v>
      </c>
      <c r="BG332" s="148">
        <f>IF(N332="zákl. přenesená",J332,0)</f>
        <v>0</v>
      </c>
      <c r="BH332" s="148">
        <f>IF(N332="sníž. přenesená",J332,0)</f>
        <v>0</v>
      </c>
      <c r="BI332" s="148">
        <f>IF(N332="nulová",J332,0)</f>
        <v>0</v>
      </c>
      <c r="BJ332" s="17" t="s">
        <v>83</v>
      </c>
      <c r="BK332" s="148">
        <f>ROUND(I332*H332,2)</f>
        <v>0</v>
      </c>
      <c r="BL332" s="17" t="s">
        <v>4381</v>
      </c>
      <c r="BM332" s="147" t="s">
        <v>4806</v>
      </c>
    </row>
    <row r="333" spans="2:65" s="1" customFormat="1">
      <c r="B333" s="32"/>
      <c r="D333" s="149" t="s">
        <v>203</v>
      </c>
      <c r="F333" s="150" t="s">
        <v>4383</v>
      </c>
      <c r="I333" s="151"/>
      <c r="L333" s="32"/>
      <c r="M333" s="152"/>
      <c r="T333" s="56"/>
      <c r="AT333" s="17" t="s">
        <v>203</v>
      </c>
      <c r="AU333" s="17" t="s">
        <v>85</v>
      </c>
    </row>
    <row r="334" spans="2:65" s="11" customFormat="1" ht="22.9" customHeight="1">
      <c r="B334" s="124"/>
      <c r="D334" s="125" t="s">
        <v>75</v>
      </c>
      <c r="E334" s="134" t="s">
        <v>4807</v>
      </c>
      <c r="F334" s="134" t="s">
        <v>4808</v>
      </c>
      <c r="I334" s="127"/>
      <c r="J334" s="135">
        <f>BK334</f>
        <v>0</v>
      </c>
      <c r="L334" s="124"/>
      <c r="M334" s="129"/>
      <c r="P334" s="130">
        <f>SUM(P335:P342)</f>
        <v>0</v>
      </c>
      <c r="R334" s="130">
        <f>SUM(R335:R342)</f>
        <v>0</v>
      </c>
      <c r="T334" s="131">
        <f>SUM(T335:T342)</f>
        <v>0</v>
      </c>
      <c r="AR334" s="125" t="s">
        <v>230</v>
      </c>
      <c r="AT334" s="132" t="s">
        <v>75</v>
      </c>
      <c r="AU334" s="132" t="s">
        <v>83</v>
      </c>
      <c r="AY334" s="125" t="s">
        <v>191</v>
      </c>
      <c r="BK334" s="133">
        <f>SUM(BK335:BK342)</f>
        <v>0</v>
      </c>
    </row>
    <row r="335" spans="2:65" s="1" customFormat="1" ht="55.15" customHeight="1">
      <c r="B335" s="32"/>
      <c r="C335" s="136" t="s">
        <v>1003</v>
      </c>
      <c r="D335" s="136" t="s">
        <v>195</v>
      </c>
      <c r="E335" s="137" t="s">
        <v>4809</v>
      </c>
      <c r="F335" s="138" t="s">
        <v>4810</v>
      </c>
      <c r="G335" s="139" t="s">
        <v>3064</v>
      </c>
      <c r="H335" s="140">
        <v>8</v>
      </c>
      <c r="I335" s="141"/>
      <c r="J335" s="142">
        <f>ROUND(I335*H335,2)</f>
        <v>0</v>
      </c>
      <c r="K335" s="138" t="s">
        <v>199</v>
      </c>
      <c r="L335" s="32"/>
      <c r="M335" s="143" t="s">
        <v>1</v>
      </c>
      <c r="N335" s="144" t="s">
        <v>41</v>
      </c>
      <c r="P335" s="145">
        <f>O335*H335</f>
        <v>0</v>
      </c>
      <c r="Q335" s="145">
        <v>0</v>
      </c>
      <c r="R335" s="145">
        <f>Q335*H335</f>
        <v>0</v>
      </c>
      <c r="S335" s="145">
        <v>0</v>
      </c>
      <c r="T335" s="146">
        <f>S335*H335</f>
        <v>0</v>
      </c>
      <c r="AR335" s="147" t="s">
        <v>4381</v>
      </c>
      <c r="AT335" s="147" t="s">
        <v>195</v>
      </c>
      <c r="AU335" s="147" t="s">
        <v>85</v>
      </c>
      <c r="AY335" s="17" t="s">
        <v>191</v>
      </c>
      <c r="BE335" s="148">
        <f>IF(N335="základní",J335,0)</f>
        <v>0</v>
      </c>
      <c r="BF335" s="148">
        <f>IF(N335="snížená",J335,0)</f>
        <v>0</v>
      </c>
      <c r="BG335" s="148">
        <f>IF(N335="zákl. přenesená",J335,0)</f>
        <v>0</v>
      </c>
      <c r="BH335" s="148">
        <f>IF(N335="sníž. přenesená",J335,0)</f>
        <v>0</v>
      </c>
      <c r="BI335" s="148">
        <f>IF(N335="nulová",J335,0)</f>
        <v>0</v>
      </c>
      <c r="BJ335" s="17" t="s">
        <v>83</v>
      </c>
      <c r="BK335" s="148">
        <f>ROUND(I335*H335,2)</f>
        <v>0</v>
      </c>
      <c r="BL335" s="17" t="s">
        <v>4381</v>
      </c>
      <c r="BM335" s="147" t="s">
        <v>4811</v>
      </c>
    </row>
    <row r="336" spans="2:65" s="1" customFormat="1">
      <c r="B336" s="32"/>
      <c r="D336" s="149" t="s">
        <v>203</v>
      </c>
      <c r="F336" s="150" t="s">
        <v>4812</v>
      </c>
      <c r="I336" s="151"/>
      <c r="L336" s="32"/>
      <c r="M336" s="152"/>
      <c r="T336" s="56"/>
      <c r="AT336" s="17" t="s">
        <v>203</v>
      </c>
      <c r="AU336" s="17" t="s">
        <v>85</v>
      </c>
    </row>
    <row r="337" spans="2:65" s="1" customFormat="1" ht="69.599999999999994" customHeight="1">
      <c r="B337" s="32"/>
      <c r="C337" s="136" t="s">
        <v>1011</v>
      </c>
      <c r="D337" s="136" t="s">
        <v>195</v>
      </c>
      <c r="E337" s="137" t="s">
        <v>4813</v>
      </c>
      <c r="F337" s="138" t="s">
        <v>4814</v>
      </c>
      <c r="G337" s="139" t="s">
        <v>3064</v>
      </c>
      <c r="H337" s="140">
        <v>8</v>
      </c>
      <c r="I337" s="141"/>
      <c r="J337" s="142">
        <f>ROUND(I337*H337,2)</f>
        <v>0</v>
      </c>
      <c r="K337" s="138" t="s">
        <v>199</v>
      </c>
      <c r="L337" s="32"/>
      <c r="M337" s="143" t="s">
        <v>1</v>
      </c>
      <c r="N337" s="144" t="s">
        <v>41</v>
      </c>
      <c r="P337" s="145">
        <f>O337*H337</f>
        <v>0</v>
      </c>
      <c r="Q337" s="145">
        <v>0</v>
      </c>
      <c r="R337" s="145">
        <f>Q337*H337</f>
        <v>0</v>
      </c>
      <c r="S337" s="145">
        <v>0</v>
      </c>
      <c r="T337" s="146">
        <f>S337*H337</f>
        <v>0</v>
      </c>
      <c r="AR337" s="147" t="s">
        <v>4381</v>
      </c>
      <c r="AT337" s="147" t="s">
        <v>195</v>
      </c>
      <c r="AU337" s="147" t="s">
        <v>85</v>
      </c>
      <c r="AY337" s="17" t="s">
        <v>191</v>
      </c>
      <c r="BE337" s="148">
        <f>IF(N337="základní",J337,0)</f>
        <v>0</v>
      </c>
      <c r="BF337" s="148">
        <f>IF(N337="snížená",J337,0)</f>
        <v>0</v>
      </c>
      <c r="BG337" s="148">
        <f>IF(N337="zákl. přenesená",J337,0)</f>
        <v>0</v>
      </c>
      <c r="BH337" s="148">
        <f>IF(N337="sníž. přenesená",J337,0)</f>
        <v>0</v>
      </c>
      <c r="BI337" s="148">
        <f>IF(N337="nulová",J337,0)</f>
        <v>0</v>
      </c>
      <c r="BJ337" s="17" t="s">
        <v>83</v>
      </c>
      <c r="BK337" s="148">
        <f>ROUND(I337*H337,2)</f>
        <v>0</v>
      </c>
      <c r="BL337" s="17" t="s">
        <v>4381</v>
      </c>
      <c r="BM337" s="147" t="s">
        <v>4815</v>
      </c>
    </row>
    <row r="338" spans="2:65" s="1" customFormat="1">
      <c r="B338" s="32"/>
      <c r="D338" s="149" t="s">
        <v>203</v>
      </c>
      <c r="F338" s="150" t="s">
        <v>4816</v>
      </c>
      <c r="I338" s="151"/>
      <c r="L338" s="32"/>
      <c r="M338" s="152"/>
      <c r="T338" s="56"/>
      <c r="AT338" s="17" t="s">
        <v>203</v>
      </c>
      <c r="AU338" s="17" t="s">
        <v>85</v>
      </c>
    </row>
    <row r="339" spans="2:65" s="1" customFormat="1" ht="16.5" customHeight="1">
      <c r="B339" s="32"/>
      <c r="C339" s="136" t="s">
        <v>1018</v>
      </c>
      <c r="D339" s="136" t="s">
        <v>195</v>
      </c>
      <c r="E339" s="137" t="s">
        <v>4817</v>
      </c>
      <c r="F339" s="138" t="s">
        <v>4818</v>
      </c>
      <c r="G339" s="139" t="s">
        <v>4380</v>
      </c>
      <c r="H339" s="140">
        <v>1</v>
      </c>
      <c r="I339" s="141"/>
      <c r="J339" s="142">
        <f>ROUND(I339*H339,2)</f>
        <v>0</v>
      </c>
      <c r="K339" s="138" t="s">
        <v>199</v>
      </c>
      <c r="L339" s="32"/>
      <c r="M339" s="143" t="s">
        <v>1</v>
      </c>
      <c r="N339" s="144" t="s">
        <v>41</v>
      </c>
      <c r="P339" s="145">
        <f>O339*H339</f>
        <v>0</v>
      </c>
      <c r="Q339" s="145">
        <v>0</v>
      </c>
      <c r="R339" s="145">
        <f>Q339*H339</f>
        <v>0</v>
      </c>
      <c r="S339" s="145">
        <v>0</v>
      </c>
      <c r="T339" s="146">
        <f>S339*H339</f>
        <v>0</v>
      </c>
      <c r="AR339" s="147" t="s">
        <v>4381</v>
      </c>
      <c r="AT339" s="147" t="s">
        <v>195</v>
      </c>
      <c r="AU339" s="147" t="s">
        <v>85</v>
      </c>
      <c r="AY339" s="17" t="s">
        <v>191</v>
      </c>
      <c r="BE339" s="148">
        <f>IF(N339="základní",J339,0)</f>
        <v>0</v>
      </c>
      <c r="BF339" s="148">
        <f>IF(N339="snížená",J339,0)</f>
        <v>0</v>
      </c>
      <c r="BG339" s="148">
        <f>IF(N339="zákl. přenesená",J339,0)</f>
        <v>0</v>
      </c>
      <c r="BH339" s="148">
        <f>IF(N339="sníž. přenesená",J339,0)</f>
        <v>0</v>
      </c>
      <c r="BI339" s="148">
        <f>IF(N339="nulová",J339,0)</f>
        <v>0</v>
      </c>
      <c r="BJ339" s="17" t="s">
        <v>83</v>
      </c>
      <c r="BK339" s="148">
        <f>ROUND(I339*H339,2)</f>
        <v>0</v>
      </c>
      <c r="BL339" s="17" t="s">
        <v>4381</v>
      </c>
      <c r="BM339" s="147" t="s">
        <v>4819</v>
      </c>
    </row>
    <row r="340" spans="2:65" s="1" customFormat="1">
      <c r="B340" s="32"/>
      <c r="D340" s="149" t="s">
        <v>203</v>
      </c>
      <c r="F340" s="150" t="s">
        <v>4820</v>
      </c>
      <c r="I340" s="151"/>
      <c r="L340" s="32"/>
      <c r="M340" s="152"/>
      <c r="T340" s="56"/>
      <c r="AT340" s="17" t="s">
        <v>203</v>
      </c>
      <c r="AU340" s="17" t="s">
        <v>85</v>
      </c>
    </row>
    <row r="341" spans="2:65" s="1" customFormat="1" ht="16.5" customHeight="1">
      <c r="B341" s="32"/>
      <c r="C341" s="136" t="s">
        <v>1025</v>
      </c>
      <c r="D341" s="136" t="s">
        <v>195</v>
      </c>
      <c r="E341" s="137" t="s">
        <v>4821</v>
      </c>
      <c r="F341" s="138" t="s">
        <v>4822</v>
      </c>
      <c r="G341" s="139" t="s">
        <v>4380</v>
      </c>
      <c r="H341" s="140">
        <v>1</v>
      </c>
      <c r="I341" s="141"/>
      <c r="J341" s="142">
        <f>ROUND(I341*H341,2)</f>
        <v>0</v>
      </c>
      <c r="K341" s="138" t="s">
        <v>199</v>
      </c>
      <c r="L341" s="32"/>
      <c r="M341" s="143" t="s">
        <v>1</v>
      </c>
      <c r="N341" s="144" t="s">
        <v>41</v>
      </c>
      <c r="P341" s="145">
        <f>O341*H341</f>
        <v>0</v>
      </c>
      <c r="Q341" s="145">
        <v>0</v>
      </c>
      <c r="R341" s="145">
        <f>Q341*H341</f>
        <v>0</v>
      </c>
      <c r="S341" s="145">
        <v>0</v>
      </c>
      <c r="T341" s="146">
        <f>S341*H341</f>
        <v>0</v>
      </c>
      <c r="AR341" s="147" t="s">
        <v>4381</v>
      </c>
      <c r="AT341" s="147" t="s">
        <v>195</v>
      </c>
      <c r="AU341" s="147" t="s">
        <v>85</v>
      </c>
      <c r="AY341" s="17" t="s">
        <v>191</v>
      </c>
      <c r="BE341" s="148">
        <f>IF(N341="základní",J341,0)</f>
        <v>0</v>
      </c>
      <c r="BF341" s="148">
        <f>IF(N341="snížená",J341,0)</f>
        <v>0</v>
      </c>
      <c r="BG341" s="148">
        <f>IF(N341="zákl. přenesená",J341,0)</f>
        <v>0</v>
      </c>
      <c r="BH341" s="148">
        <f>IF(N341="sníž. přenesená",J341,0)</f>
        <v>0</v>
      </c>
      <c r="BI341" s="148">
        <f>IF(N341="nulová",J341,0)</f>
        <v>0</v>
      </c>
      <c r="BJ341" s="17" t="s">
        <v>83</v>
      </c>
      <c r="BK341" s="148">
        <f>ROUND(I341*H341,2)</f>
        <v>0</v>
      </c>
      <c r="BL341" s="17" t="s">
        <v>4381</v>
      </c>
      <c r="BM341" s="147" t="s">
        <v>4823</v>
      </c>
    </row>
    <row r="342" spans="2:65" s="1" customFormat="1">
      <c r="B342" s="32"/>
      <c r="D342" s="149" t="s">
        <v>203</v>
      </c>
      <c r="F342" s="150" t="s">
        <v>4824</v>
      </c>
      <c r="I342" s="151"/>
      <c r="L342" s="32"/>
      <c r="M342" s="152"/>
      <c r="T342" s="56"/>
      <c r="AT342" s="17" t="s">
        <v>203</v>
      </c>
      <c r="AU342" s="17" t="s">
        <v>85</v>
      </c>
    </row>
    <row r="343" spans="2:65" s="11" customFormat="1" ht="22.9" customHeight="1">
      <c r="B343" s="124"/>
      <c r="D343" s="125" t="s">
        <v>75</v>
      </c>
      <c r="E343" s="134" t="s">
        <v>4825</v>
      </c>
      <c r="F343" s="134" t="s">
        <v>4826</v>
      </c>
      <c r="I343" s="127"/>
      <c r="J343" s="135">
        <f>BK343</f>
        <v>0</v>
      </c>
      <c r="L343" s="124"/>
      <c r="M343" s="129"/>
      <c r="P343" s="130">
        <f>SUM(P344:P347)</f>
        <v>0</v>
      </c>
      <c r="R343" s="130">
        <f>SUM(R344:R347)</f>
        <v>0</v>
      </c>
      <c r="T343" s="131">
        <f>SUM(T344:T347)</f>
        <v>0</v>
      </c>
      <c r="AR343" s="125" t="s">
        <v>230</v>
      </c>
      <c r="AT343" s="132" t="s">
        <v>75</v>
      </c>
      <c r="AU343" s="132" t="s">
        <v>83</v>
      </c>
      <c r="AY343" s="125" t="s">
        <v>191</v>
      </c>
      <c r="BK343" s="133">
        <f>SUM(BK344:BK347)</f>
        <v>0</v>
      </c>
    </row>
    <row r="344" spans="2:65" s="1" customFormat="1" ht="16.5" customHeight="1">
      <c r="B344" s="32"/>
      <c r="C344" s="136" t="s">
        <v>1032</v>
      </c>
      <c r="D344" s="136" t="s">
        <v>195</v>
      </c>
      <c r="E344" s="137" t="s">
        <v>4827</v>
      </c>
      <c r="F344" s="138" t="s">
        <v>4828</v>
      </c>
      <c r="G344" s="139" t="s">
        <v>4380</v>
      </c>
      <c r="H344" s="140">
        <v>1</v>
      </c>
      <c r="I344" s="141"/>
      <c r="J344" s="142">
        <f>ROUND(I344*H344,2)</f>
        <v>0</v>
      </c>
      <c r="K344" s="138" t="s">
        <v>199</v>
      </c>
      <c r="L344" s="32"/>
      <c r="M344" s="143" t="s">
        <v>1</v>
      </c>
      <c r="N344" s="144" t="s">
        <v>41</v>
      </c>
      <c r="P344" s="145">
        <f>O344*H344</f>
        <v>0</v>
      </c>
      <c r="Q344" s="145">
        <v>0</v>
      </c>
      <c r="R344" s="145">
        <f>Q344*H344</f>
        <v>0</v>
      </c>
      <c r="S344" s="145">
        <v>0</v>
      </c>
      <c r="T344" s="146">
        <f>S344*H344</f>
        <v>0</v>
      </c>
      <c r="AR344" s="147" t="s">
        <v>4381</v>
      </c>
      <c r="AT344" s="147" t="s">
        <v>195</v>
      </c>
      <c r="AU344" s="147" t="s">
        <v>85</v>
      </c>
      <c r="AY344" s="17" t="s">
        <v>191</v>
      </c>
      <c r="BE344" s="148">
        <f>IF(N344="základní",J344,0)</f>
        <v>0</v>
      </c>
      <c r="BF344" s="148">
        <f>IF(N344="snížená",J344,0)</f>
        <v>0</v>
      </c>
      <c r="BG344" s="148">
        <f>IF(N344="zákl. přenesená",J344,0)</f>
        <v>0</v>
      </c>
      <c r="BH344" s="148">
        <f>IF(N344="sníž. přenesená",J344,0)</f>
        <v>0</v>
      </c>
      <c r="BI344" s="148">
        <f>IF(N344="nulová",J344,0)</f>
        <v>0</v>
      </c>
      <c r="BJ344" s="17" t="s">
        <v>83</v>
      </c>
      <c r="BK344" s="148">
        <f>ROUND(I344*H344,2)</f>
        <v>0</v>
      </c>
      <c r="BL344" s="17" t="s">
        <v>4381</v>
      </c>
      <c r="BM344" s="147" t="s">
        <v>4829</v>
      </c>
    </row>
    <row r="345" spans="2:65" s="1" customFormat="1">
      <c r="B345" s="32"/>
      <c r="D345" s="149" t="s">
        <v>203</v>
      </c>
      <c r="F345" s="150" t="s">
        <v>4830</v>
      </c>
      <c r="I345" s="151"/>
      <c r="L345" s="32"/>
      <c r="M345" s="152"/>
      <c r="T345" s="56"/>
      <c r="AT345" s="17" t="s">
        <v>203</v>
      </c>
      <c r="AU345" s="17" t="s">
        <v>85</v>
      </c>
    </row>
    <row r="346" spans="2:65" s="1" customFormat="1" ht="16.5" customHeight="1">
      <c r="B346" s="32"/>
      <c r="C346" s="136" t="s">
        <v>1038</v>
      </c>
      <c r="D346" s="136" t="s">
        <v>195</v>
      </c>
      <c r="E346" s="137" t="s">
        <v>4831</v>
      </c>
      <c r="F346" s="138" t="s">
        <v>4832</v>
      </c>
      <c r="G346" s="139" t="s">
        <v>4380</v>
      </c>
      <c r="H346" s="140">
        <v>1</v>
      </c>
      <c r="I346" s="141"/>
      <c r="J346" s="142">
        <f>ROUND(I346*H346,2)</f>
        <v>0</v>
      </c>
      <c r="K346" s="138" t="s">
        <v>199</v>
      </c>
      <c r="L346" s="32"/>
      <c r="M346" s="143" t="s">
        <v>1</v>
      </c>
      <c r="N346" s="144" t="s">
        <v>41</v>
      </c>
      <c r="P346" s="145">
        <f>O346*H346</f>
        <v>0</v>
      </c>
      <c r="Q346" s="145">
        <v>0</v>
      </c>
      <c r="R346" s="145">
        <f>Q346*H346</f>
        <v>0</v>
      </c>
      <c r="S346" s="145">
        <v>0</v>
      </c>
      <c r="T346" s="146">
        <f>S346*H346</f>
        <v>0</v>
      </c>
      <c r="AR346" s="147" t="s">
        <v>4381</v>
      </c>
      <c r="AT346" s="147" t="s">
        <v>195</v>
      </c>
      <c r="AU346" s="147" t="s">
        <v>85</v>
      </c>
      <c r="AY346" s="17" t="s">
        <v>191</v>
      </c>
      <c r="BE346" s="148">
        <f>IF(N346="základní",J346,0)</f>
        <v>0</v>
      </c>
      <c r="BF346" s="148">
        <f>IF(N346="snížená",J346,0)</f>
        <v>0</v>
      </c>
      <c r="BG346" s="148">
        <f>IF(N346="zákl. přenesená",J346,0)</f>
        <v>0</v>
      </c>
      <c r="BH346" s="148">
        <f>IF(N346="sníž. přenesená",J346,0)</f>
        <v>0</v>
      </c>
      <c r="BI346" s="148">
        <f>IF(N346="nulová",J346,0)</f>
        <v>0</v>
      </c>
      <c r="BJ346" s="17" t="s">
        <v>83</v>
      </c>
      <c r="BK346" s="148">
        <f>ROUND(I346*H346,2)</f>
        <v>0</v>
      </c>
      <c r="BL346" s="17" t="s">
        <v>4381</v>
      </c>
      <c r="BM346" s="147" t="s">
        <v>4833</v>
      </c>
    </row>
    <row r="347" spans="2:65" s="1" customFormat="1">
      <c r="B347" s="32"/>
      <c r="D347" s="149" t="s">
        <v>203</v>
      </c>
      <c r="F347" s="150" t="s">
        <v>4834</v>
      </c>
      <c r="I347" s="151"/>
      <c r="L347" s="32"/>
      <c r="M347" s="152"/>
      <c r="T347" s="56"/>
      <c r="AT347" s="17" t="s">
        <v>203</v>
      </c>
      <c r="AU347" s="17" t="s">
        <v>85</v>
      </c>
    </row>
    <row r="348" spans="2:65" s="11" customFormat="1" ht="22.9" customHeight="1">
      <c r="B348" s="124"/>
      <c r="D348" s="125" t="s">
        <v>75</v>
      </c>
      <c r="E348" s="134" t="s">
        <v>3061</v>
      </c>
      <c r="F348" s="134" t="s">
        <v>4835</v>
      </c>
      <c r="I348" s="127"/>
      <c r="J348" s="135">
        <f>BK348</f>
        <v>0</v>
      </c>
      <c r="L348" s="124"/>
      <c r="M348" s="129"/>
      <c r="P348" s="130">
        <f>SUM(P349:P354)</f>
        <v>0</v>
      </c>
      <c r="R348" s="130">
        <f>SUM(R349:R354)</f>
        <v>0</v>
      </c>
      <c r="T348" s="131">
        <f>SUM(T349:T354)</f>
        <v>0</v>
      </c>
      <c r="AR348" s="125" t="s">
        <v>200</v>
      </c>
      <c r="AT348" s="132" t="s">
        <v>75</v>
      </c>
      <c r="AU348" s="132" t="s">
        <v>83</v>
      </c>
      <c r="AY348" s="125" t="s">
        <v>191</v>
      </c>
      <c r="BK348" s="133">
        <f>SUM(BK349:BK354)</f>
        <v>0</v>
      </c>
    </row>
    <row r="349" spans="2:65" s="1" customFormat="1" ht="16.5" customHeight="1">
      <c r="B349" s="32"/>
      <c r="C349" s="136" t="s">
        <v>1044</v>
      </c>
      <c r="D349" s="136" t="s">
        <v>195</v>
      </c>
      <c r="E349" s="137" t="s">
        <v>4836</v>
      </c>
      <c r="F349" s="138" t="s">
        <v>4837</v>
      </c>
      <c r="G349" s="139" t="s">
        <v>3064</v>
      </c>
      <c r="H349" s="140">
        <v>8</v>
      </c>
      <c r="I349" s="141"/>
      <c r="J349" s="142">
        <f>ROUND(I349*H349,2)</f>
        <v>0</v>
      </c>
      <c r="K349" s="138" t="s">
        <v>199</v>
      </c>
      <c r="L349" s="32"/>
      <c r="M349" s="143" t="s">
        <v>1</v>
      </c>
      <c r="N349" s="144" t="s">
        <v>41</v>
      </c>
      <c r="P349" s="145">
        <f>O349*H349</f>
        <v>0</v>
      </c>
      <c r="Q349" s="145">
        <v>0</v>
      </c>
      <c r="R349" s="145">
        <f>Q349*H349</f>
        <v>0</v>
      </c>
      <c r="S349" s="145">
        <v>0</v>
      </c>
      <c r="T349" s="146">
        <f>S349*H349</f>
        <v>0</v>
      </c>
      <c r="AR349" s="147" t="s">
        <v>3597</v>
      </c>
      <c r="AT349" s="147" t="s">
        <v>195</v>
      </c>
      <c r="AU349" s="147" t="s">
        <v>85</v>
      </c>
      <c r="AY349" s="17" t="s">
        <v>191</v>
      </c>
      <c r="BE349" s="148">
        <f>IF(N349="základní",J349,0)</f>
        <v>0</v>
      </c>
      <c r="BF349" s="148">
        <f>IF(N349="snížená",J349,0)</f>
        <v>0</v>
      </c>
      <c r="BG349" s="148">
        <f>IF(N349="zákl. přenesená",J349,0)</f>
        <v>0</v>
      </c>
      <c r="BH349" s="148">
        <f>IF(N349="sníž. přenesená",J349,0)</f>
        <v>0</v>
      </c>
      <c r="BI349" s="148">
        <f>IF(N349="nulová",J349,0)</f>
        <v>0</v>
      </c>
      <c r="BJ349" s="17" t="s">
        <v>83</v>
      </c>
      <c r="BK349" s="148">
        <f>ROUND(I349*H349,2)</f>
        <v>0</v>
      </c>
      <c r="BL349" s="17" t="s">
        <v>3597</v>
      </c>
      <c r="BM349" s="147" t="s">
        <v>4838</v>
      </c>
    </row>
    <row r="350" spans="2:65" s="1" customFormat="1">
      <c r="B350" s="32"/>
      <c r="D350" s="149" t="s">
        <v>203</v>
      </c>
      <c r="F350" s="150" t="s">
        <v>4839</v>
      </c>
      <c r="I350" s="151"/>
      <c r="L350" s="32"/>
      <c r="M350" s="152"/>
      <c r="T350" s="56"/>
      <c r="AT350" s="17" t="s">
        <v>203</v>
      </c>
      <c r="AU350" s="17" t="s">
        <v>85</v>
      </c>
    </row>
    <row r="351" spans="2:65" s="1" customFormat="1" ht="16.5" customHeight="1">
      <c r="B351" s="32"/>
      <c r="C351" s="136" t="s">
        <v>1050</v>
      </c>
      <c r="D351" s="136" t="s">
        <v>195</v>
      </c>
      <c r="E351" s="137" t="s">
        <v>3595</v>
      </c>
      <c r="F351" s="138" t="s">
        <v>3596</v>
      </c>
      <c r="G351" s="139" t="s">
        <v>3064</v>
      </c>
      <c r="H351" s="140">
        <v>8</v>
      </c>
      <c r="I351" s="141"/>
      <c r="J351" s="142">
        <f>ROUND(I351*H351,2)</f>
        <v>0</v>
      </c>
      <c r="K351" s="138" t="s">
        <v>199</v>
      </c>
      <c r="L351" s="32"/>
      <c r="M351" s="143" t="s">
        <v>1</v>
      </c>
      <c r="N351" s="144" t="s">
        <v>41</v>
      </c>
      <c r="P351" s="145">
        <f>O351*H351</f>
        <v>0</v>
      </c>
      <c r="Q351" s="145">
        <v>0</v>
      </c>
      <c r="R351" s="145">
        <f>Q351*H351</f>
        <v>0</v>
      </c>
      <c r="S351" s="145">
        <v>0</v>
      </c>
      <c r="T351" s="146">
        <f>S351*H351</f>
        <v>0</v>
      </c>
      <c r="AR351" s="147" t="s">
        <v>4381</v>
      </c>
      <c r="AT351" s="147" t="s">
        <v>195</v>
      </c>
      <c r="AU351" s="147" t="s">
        <v>85</v>
      </c>
      <c r="AY351" s="17" t="s">
        <v>191</v>
      </c>
      <c r="BE351" s="148">
        <f>IF(N351="základní",J351,0)</f>
        <v>0</v>
      </c>
      <c r="BF351" s="148">
        <f>IF(N351="snížená",J351,0)</f>
        <v>0</v>
      </c>
      <c r="BG351" s="148">
        <f>IF(N351="zákl. přenesená",J351,0)</f>
        <v>0</v>
      </c>
      <c r="BH351" s="148">
        <f>IF(N351="sníž. přenesená",J351,0)</f>
        <v>0</v>
      </c>
      <c r="BI351" s="148">
        <f>IF(N351="nulová",J351,0)</f>
        <v>0</v>
      </c>
      <c r="BJ351" s="17" t="s">
        <v>83</v>
      </c>
      <c r="BK351" s="148">
        <f>ROUND(I351*H351,2)</f>
        <v>0</v>
      </c>
      <c r="BL351" s="17" t="s">
        <v>4381</v>
      </c>
      <c r="BM351" s="147" t="s">
        <v>4840</v>
      </c>
    </row>
    <row r="352" spans="2:65" s="1" customFormat="1">
      <c r="B352" s="32"/>
      <c r="D352" s="149" t="s">
        <v>203</v>
      </c>
      <c r="F352" s="150" t="s">
        <v>3599</v>
      </c>
      <c r="I352" s="151"/>
      <c r="L352" s="32"/>
      <c r="M352" s="152"/>
      <c r="T352" s="56"/>
      <c r="AT352" s="17" t="s">
        <v>203</v>
      </c>
      <c r="AU352" s="17" t="s">
        <v>85</v>
      </c>
    </row>
    <row r="353" spans="2:65" s="1" customFormat="1" ht="16.5" customHeight="1">
      <c r="B353" s="32"/>
      <c r="C353" s="136" t="s">
        <v>1056</v>
      </c>
      <c r="D353" s="136" t="s">
        <v>195</v>
      </c>
      <c r="E353" s="137" t="s">
        <v>4841</v>
      </c>
      <c r="F353" s="138" t="s">
        <v>4842</v>
      </c>
      <c r="G353" s="139" t="s">
        <v>3064</v>
      </c>
      <c r="H353" s="140">
        <v>17</v>
      </c>
      <c r="I353" s="141"/>
      <c r="J353" s="142">
        <f>ROUND(I353*H353,2)</f>
        <v>0</v>
      </c>
      <c r="K353" s="138" t="s">
        <v>199</v>
      </c>
      <c r="L353" s="32"/>
      <c r="M353" s="143" t="s">
        <v>1</v>
      </c>
      <c r="N353" s="144" t="s">
        <v>41</v>
      </c>
      <c r="P353" s="145">
        <f>O353*H353</f>
        <v>0</v>
      </c>
      <c r="Q353" s="145">
        <v>0</v>
      </c>
      <c r="R353" s="145">
        <f>Q353*H353</f>
        <v>0</v>
      </c>
      <c r="S353" s="145">
        <v>0</v>
      </c>
      <c r="T353" s="146">
        <f>S353*H353</f>
        <v>0</v>
      </c>
      <c r="AR353" s="147" t="s">
        <v>224</v>
      </c>
      <c r="AT353" s="147" t="s">
        <v>195</v>
      </c>
      <c r="AU353" s="147" t="s">
        <v>85</v>
      </c>
      <c r="AY353" s="17" t="s">
        <v>191</v>
      </c>
      <c r="BE353" s="148">
        <f>IF(N353="základní",J353,0)</f>
        <v>0</v>
      </c>
      <c r="BF353" s="148">
        <f>IF(N353="snížená",J353,0)</f>
        <v>0</v>
      </c>
      <c r="BG353" s="148">
        <f>IF(N353="zákl. přenesená",J353,0)</f>
        <v>0</v>
      </c>
      <c r="BH353" s="148">
        <f>IF(N353="sníž. přenesená",J353,0)</f>
        <v>0</v>
      </c>
      <c r="BI353" s="148">
        <f>IF(N353="nulová",J353,0)</f>
        <v>0</v>
      </c>
      <c r="BJ353" s="17" t="s">
        <v>83</v>
      </c>
      <c r="BK353" s="148">
        <f>ROUND(I353*H353,2)</f>
        <v>0</v>
      </c>
      <c r="BL353" s="17" t="s">
        <v>224</v>
      </c>
      <c r="BM353" s="147" t="s">
        <v>4843</v>
      </c>
    </row>
    <row r="354" spans="2:65" s="1" customFormat="1">
      <c r="B354" s="32"/>
      <c r="D354" s="149" t="s">
        <v>203</v>
      </c>
      <c r="F354" s="150" t="s">
        <v>4844</v>
      </c>
      <c r="I354" s="151"/>
      <c r="L354" s="32"/>
      <c r="M354" s="203"/>
      <c r="N354" s="194"/>
      <c r="O354" s="194"/>
      <c r="P354" s="194"/>
      <c r="Q354" s="194"/>
      <c r="R354" s="194"/>
      <c r="S354" s="194"/>
      <c r="T354" s="204"/>
      <c r="AT354" s="17" t="s">
        <v>203</v>
      </c>
      <c r="AU354" s="17" t="s">
        <v>85</v>
      </c>
    </row>
    <row r="355" spans="2:65" s="1" customFormat="1" ht="6.95" customHeight="1">
      <c r="B355" s="44"/>
      <c r="C355" s="45"/>
      <c r="D355" s="45"/>
      <c r="E355" s="45"/>
      <c r="F355" s="45"/>
      <c r="G355" s="45"/>
      <c r="H355" s="45"/>
      <c r="I355" s="45"/>
      <c r="J355" s="45"/>
      <c r="K355" s="45"/>
      <c r="L355" s="32"/>
    </row>
  </sheetData>
  <sheetProtection algorithmName="SHA-512" hashValue="eXE8XBUSVQ4i0A/gX5AKoxWKKacpUE437bHCJGjmtog35V0rBRQs3lqns2I9DfWEYYSALPoS4DbmVozYuYWyrw==" saltValue="JvcqKWn9+1j8moXSCqnaEM/9yMRJZVqSPvR6FMTlxDIXBGe+OUYm3hjdIzNG7IpWiApBv9W1jIxMy2KHXzJoEg==" spinCount="100000" sheet="1" objects="1" scenarios="1" formatColumns="0" formatRows="0" autoFilter="0"/>
  <autoFilter ref="C146:K354" xr:uid="{00000000-0009-0000-0000-000007000000}"/>
  <mergeCells count="12">
    <mergeCell ref="E139:H139"/>
    <mergeCell ref="L2:V2"/>
    <mergeCell ref="E85:H85"/>
    <mergeCell ref="E87:H87"/>
    <mergeCell ref="E89:H89"/>
    <mergeCell ref="E135:H135"/>
    <mergeCell ref="E137:H137"/>
    <mergeCell ref="E7:H7"/>
    <mergeCell ref="E9:H9"/>
    <mergeCell ref="E11:H11"/>
    <mergeCell ref="E20:H20"/>
    <mergeCell ref="E29:H29"/>
  </mergeCells>
  <hyperlinks>
    <hyperlink ref="F152" r:id="rId1" xr:uid="{00000000-0004-0000-0700-000000000000}"/>
    <hyperlink ref="F155" r:id="rId2" xr:uid="{00000000-0004-0000-0700-000001000000}"/>
    <hyperlink ref="F163" r:id="rId3" xr:uid="{00000000-0004-0000-0700-000002000000}"/>
    <hyperlink ref="F166" r:id="rId4" xr:uid="{00000000-0004-0000-0700-000003000000}"/>
    <hyperlink ref="F170" r:id="rId5" xr:uid="{00000000-0004-0000-0700-000004000000}"/>
    <hyperlink ref="F177" r:id="rId6" xr:uid="{00000000-0004-0000-0700-000005000000}"/>
    <hyperlink ref="F181" r:id="rId7" xr:uid="{00000000-0004-0000-0700-000006000000}"/>
    <hyperlink ref="F184" r:id="rId8" xr:uid="{00000000-0004-0000-0700-000007000000}"/>
    <hyperlink ref="F187" r:id="rId9" xr:uid="{00000000-0004-0000-0700-000008000000}"/>
    <hyperlink ref="F189" r:id="rId10" xr:uid="{00000000-0004-0000-0700-000009000000}"/>
    <hyperlink ref="F195" r:id="rId11" xr:uid="{00000000-0004-0000-0700-00000A000000}"/>
    <hyperlink ref="F199" r:id="rId12" xr:uid="{00000000-0004-0000-0700-00000B000000}"/>
    <hyperlink ref="F201" r:id="rId13" xr:uid="{00000000-0004-0000-0700-00000C000000}"/>
    <hyperlink ref="F206" r:id="rId14" xr:uid="{00000000-0004-0000-0700-00000D000000}"/>
    <hyperlink ref="F208" r:id="rId15" xr:uid="{00000000-0004-0000-0700-00000E000000}"/>
    <hyperlink ref="F214" r:id="rId16" xr:uid="{00000000-0004-0000-0700-00000F000000}"/>
    <hyperlink ref="F221" r:id="rId17" xr:uid="{00000000-0004-0000-0700-000010000000}"/>
    <hyperlink ref="F224" r:id="rId18" xr:uid="{00000000-0004-0000-0700-000011000000}"/>
    <hyperlink ref="F227" r:id="rId19" xr:uid="{00000000-0004-0000-0700-000012000000}"/>
    <hyperlink ref="F231" r:id="rId20" xr:uid="{00000000-0004-0000-0700-000013000000}"/>
    <hyperlink ref="F235" r:id="rId21" xr:uid="{00000000-0004-0000-0700-000014000000}"/>
    <hyperlink ref="F238" r:id="rId22" xr:uid="{00000000-0004-0000-0700-000015000000}"/>
    <hyperlink ref="F243" r:id="rId23" xr:uid="{00000000-0004-0000-0700-000016000000}"/>
    <hyperlink ref="F247" r:id="rId24" xr:uid="{00000000-0004-0000-0700-000017000000}"/>
    <hyperlink ref="F249" r:id="rId25" xr:uid="{00000000-0004-0000-0700-000018000000}"/>
    <hyperlink ref="F251" r:id="rId26" xr:uid="{00000000-0004-0000-0700-000019000000}"/>
    <hyperlink ref="F254" r:id="rId27" xr:uid="{00000000-0004-0000-0700-00001A000000}"/>
    <hyperlink ref="F257" r:id="rId28" xr:uid="{00000000-0004-0000-0700-00001B000000}"/>
    <hyperlink ref="F260" r:id="rId29" xr:uid="{00000000-0004-0000-0700-00001C000000}"/>
    <hyperlink ref="F263" r:id="rId30" xr:uid="{00000000-0004-0000-0700-00001D000000}"/>
    <hyperlink ref="F265" r:id="rId31" xr:uid="{00000000-0004-0000-0700-00001E000000}"/>
    <hyperlink ref="F271" r:id="rId32" xr:uid="{00000000-0004-0000-0700-00001F000000}"/>
    <hyperlink ref="F274" r:id="rId33" xr:uid="{00000000-0004-0000-0700-000020000000}"/>
    <hyperlink ref="F277" r:id="rId34" xr:uid="{00000000-0004-0000-0700-000021000000}"/>
    <hyperlink ref="F281" r:id="rId35" xr:uid="{00000000-0004-0000-0700-000022000000}"/>
    <hyperlink ref="F283" r:id="rId36" xr:uid="{00000000-0004-0000-0700-000023000000}"/>
    <hyperlink ref="F291" r:id="rId37" xr:uid="{00000000-0004-0000-0700-000024000000}"/>
    <hyperlink ref="F294" r:id="rId38" xr:uid="{00000000-0004-0000-0700-000025000000}"/>
    <hyperlink ref="F298" r:id="rId39" xr:uid="{00000000-0004-0000-0700-000026000000}"/>
    <hyperlink ref="F304" r:id="rId40" xr:uid="{00000000-0004-0000-0700-000027000000}"/>
    <hyperlink ref="F311" r:id="rId41" xr:uid="{00000000-0004-0000-0700-000028000000}"/>
    <hyperlink ref="F313" r:id="rId42" xr:uid="{00000000-0004-0000-0700-000029000000}"/>
    <hyperlink ref="F316" r:id="rId43" xr:uid="{00000000-0004-0000-0700-00002A000000}"/>
    <hyperlink ref="F318" r:id="rId44" xr:uid="{00000000-0004-0000-0700-00002B000000}"/>
    <hyperlink ref="F320" r:id="rId45" xr:uid="{00000000-0004-0000-0700-00002C000000}"/>
    <hyperlink ref="F322" r:id="rId46" xr:uid="{00000000-0004-0000-0700-00002D000000}"/>
    <hyperlink ref="F325" r:id="rId47" xr:uid="{00000000-0004-0000-0700-00002E000000}"/>
    <hyperlink ref="F328" r:id="rId48" xr:uid="{00000000-0004-0000-0700-00002F000000}"/>
    <hyperlink ref="F330" r:id="rId49" xr:uid="{00000000-0004-0000-0700-000030000000}"/>
    <hyperlink ref="F333" r:id="rId50" xr:uid="{00000000-0004-0000-0700-000031000000}"/>
    <hyperlink ref="F336" r:id="rId51" xr:uid="{00000000-0004-0000-0700-000032000000}"/>
    <hyperlink ref="F338" r:id="rId52" xr:uid="{00000000-0004-0000-0700-000033000000}"/>
    <hyperlink ref="F340" r:id="rId53" xr:uid="{00000000-0004-0000-0700-000034000000}"/>
    <hyperlink ref="F342" r:id="rId54" xr:uid="{00000000-0004-0000-0700-000035000000}"/>
    <hyperlink ref="F345" r:id="rId55" xr:uid="{00000000-0004-0000-0700-000036000000}"/>
    <hyperlink ref="F347" r:id="rId56" xr:uid="{00000000-0004-0000-0700-000037000000}"/>
    <hyperlink ref="F350" r:id="rId57" xr:uid="{00000000-0004-0000-0700-000038000000}"/>
    <hyperlink ref="F352" r:id="rId58" xr:uid="{00000000-0004-0000-0700-000039000000}"/>
    <hyperlink ref="F354" r:id="rId59" xr:uid="{00000000-0004-0000-0700-00003A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6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348"/>
  <sheetViews>
    <sheetView showGridLines="0" workbookViewId="0"/>
  </sheetViews>
  <sheetFormatPr defaultRowHeight="15"/>
  <cols>
    <col min="1" max="1" width="8.33203125" customWidth="1"/>
    <col min="2" max="2" width="1.1640625" customWidth="1"/>
    <col min="3" max="3" width="4.1640625" customWidth="1"/>
    <col min="4" max="4" width="4.33203125" customWidth="1"/>
    <col min="5" max="5" width="17.1640625" customWidth="1"/>
    <col min="6" max="6" width="50.83203125" customWidth="1"/>
    <col min="7" max="7" width="7.5" customWidth="1"/>
    <col min="8" max="8" width="14" customWidth="1"/>
    <col min="9" max="9" width="15.83203125" customWidth="1"/>
    <col min="10" max="11" width="22.33203125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2" spans="2:46" ht="36.950000000000003" customHeight="1"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251"/>
      <c r="AT2" s="17" t="s">
        <v>111</v>
      </c>
    </row>
    <row r="3" spans="2:46" ht="6.95" customHeight="1">
      <c r="B3" s="18"/>
      <c r="C3" s="19"/>
      <c r="D3" s="19"/>
      <c r="E3" s="19"/>
      <c r="F3" s="19"/>
      <c r="G3" s="19"/>
      <c r="H3" s="19"/>
      <c r="I3" s="19"/>
      <c r="J3" s="19"/>
      <c r="K3" s="19"/>
      <c r="L3" s="20"/>
      <c r="AT3" s="17" t="s">
        <v>85</v>
      </c>
    </row>
    <row r="4" spans="2:46" ht="24.95" customHeight="1">
      <c r="B4" s="20"/>
      <c r="D4" s="21" t="s">
        <v>124</v>
      </c>
      <c r="L4" s="20"/>
      <c r="M4" s="93" t="s">
        <v>10</v>
      </c>
      <c r="AT4" s="17" t="s">
        <v>4</v>
      </c>
    </row>
    <row r="5" spans="2:46" ht="6.95" customHeight="1">
      <c r="B5" s="20"/>
      <c r="L5" s="20"/>
    </row>
    <row r="6" spans="2:46" ht="12" customHeight="1">
      <c r="B6" s="20"/>
      <c r="D6" s="27" t="s">
        <v>16</v>
      </c>
      <c r="L6" s="20"/>
    </row>
    <row r="7" spans="2:46" ht="16.5" customHeight="1">
      <c r="B7" s="20"/>
      <c r="E7" s="248" t="str">
        <f>'Rekapitulace stavby'!K6</f>
        <v>Nemocnice Jihlava – pracoviště magnetické rezonance</v>
      </c>
      <c r="F7" s="249"/>
      <c r="G7" s="249"/>
      <c r="H7" s="249"/>
      <c r="L7" s="20"/>
    </row>
    <row r="8" spans="2:46" ht="12" customHeight="1">
      <c r="B8" s="20"/>
      <c r="D8" s="27" t="s">
        <v>125</v>
      </c>
      <c r="L8" s="20"/>
    </row>
    <row r="9" spans="2:46" s="1" customFormat="1" ht="16.5" customHeight="1">
      <c r="B9" s="32"/>
      <c r="E9" s="248" t="s">
        <v>126</v>
      </c>
      <c r="F9" s="247"/>
      <c r="G9" s="247"/>
      <c r="H9" s="247"/>
      <c r="L9" s="32"/>
    </row>
    <row r="10" spans="2:46" s="1" customFormat="1" ht="12" customHeight="1">
      <c r="B10" s="32"/>
      <c r="D10" s="27" t="s">
        <v>127</v>
      </c>
      <c r="L10" s="32"/>
    </row>
    <row r="11" spans="2:46" s="1" customFormat="1" ht="16.5" customHeight="1">
      <c r="B11" s="32"/>
      <c r="E11" s="242" t="s">
        <v>4845</v>
      </c>
      <c r="F11" s="247"/>
      <c r="G11" s="247"/>
      <c r="H11" s="247"/>
      <c r="L11" s="32"/>
    </row>
    <row r="12" spans="2:46" s="1" customFormat="1">
      <c r="B12" s="32"/>
      <c r="L12" s="32"/>
    </row>
    <row r="13" spans="2:46" s="1" customFormat="1" ht="12" customHeight="1">
      <c r="B13" s="32"/>
      <c r="D13" s="27" t="s">
        <v>18</v>
      </c>
      <c r="F13" s="25" t="s">
        <v>1</v>
      </c>
      <c r="I13" s="27" t="s">
        <v>19</v>
      </c>
      <c r="J13" s="25" t="s">
        <v>1</v>
      </c>
      <c r="L13" s="32"/>
    </row>
    <row r="14" spans="2:46" s="1" customFormat="1" ht="12" customHeight="1">
      <c r="B14" s="32"/>
      <c r="D14" s="27" t="s">
        <v>20</v>
      </c>
      <c r="F14" s="25" t="s">
        <v>21</v>
      </c>
      <c r="I14" s="27" t="s">
        <v>22</v>
      </c>
      <c r="J14" s="52" t="str">
        <f>'Rekapitulace stavby'!AN8</f>
        <v>23. 6. 2025</v>
      </c>
      <c r="L14" s="32"/>
    </row>
    <row r="15" spans="2:46" s="1" customFormat="1" ht="10.9" customHeight="1">
      <c r="B15" s="32"/>
      <c r="L15" s="32"/>
    </row>
    <row r="16" spans="2:46" s="1" customFormat="1" ht="12" customHeight="1">
      <c r="B16" s="32"/>
      <c r="D16" s="27" t="s">
        <v>24</v>
      </c>
      <c r="I16" s="27" t="s">
        <v>25</v>
      </c>
      <c r="J16" s="25" t="s">
        <v>1</v>
      </c>
      <c r="L16" s="32"/>
    </row>
    <row r="17" spans="2:12" s="1" customFormat="1" ht="18" customHeight="1">
      <c r="B17" s="32"/>
      <c r="E17" s="25" t="s">
        <v>26</v>
      </c>
      <c r="I17" s="27" t="s">
        <v>27</v>
      </c>
      <c r="J17" s="25" t="s">
        <v>1</v>
      </c>
      <c r="L17" s="32"/>
    </row>
    <row r="18" spans="2:12" s="1" customFormat="1" ht="6.95" customHeight="1">
      <c r="B18" s="32"/>
      <c r="L18" s="32"/>
    </row>
    <row r="19" spans="2:12" s="1" customFormat="1" ht="12" customHeight="1">
      <c r="B19" s="32"/>
      <c r="D19" s="27" t="s">
        <v>28</v>
      </c>
      <c r="I19" s="27" t="s">
        <v>25</v>
      </c>
      <c r="J19" s="28" t="str">
        <f>'Rekapitulace stavby'!AN13</f>
        <v>Vyplň údaj</v>
      </c>
      <c r="L19" s="32"/>
    </row>
    <row r="20" spans="2:12" s="1" customFormat="1" ht="18" customHeight="1">
      <c r="B20" s="32"/>
      <c r="E20" s="250" t="str">
        <f>'Rekapitulace stavby'!E14</f>
        <v>Vyplň údaj</v>
      </c>
      <c r="F20" s="234"/>
      <c r="G20" s="234"/>
      <c r="H20" s="234"/>
      <c r="I20" s="27" t="s">
        <v>27</v>
      </c>
      <c r="J20" s="28" t="str">
        <f>'Rekapitulace stavby'!AN14</f>
        <v>Vyplň údaj</v>
      </c>
      <c r="L20" s="32"/>
    </row>
    <row r="21" spans="2:12" s="1" customFormat="1" ht="6.95" customHeight="1">
      <c r="B21" s="32"/>
      <c r="L21" s="32"/>
    </row>
    <row r="22" spans="2:12" s="1" customFormat="1" ht="12" customHeight="1">
      <c r="B22" s="32"/>
      <c r="D22" s="27" t="s">
        <v>30</v>
      </c>
      <c r="I22" s="27" t="s">
        <v>25</v>
      </c>
      <c r="J22" s="25" t="s">
        <v>1</v>
      </c>
      <c r="L22" s="32"/>
    </row>
    <row r="23" spans="2:12" s="1" customFormat="1" ht="18" customHeight="1">
      <c r="B23" s="32"/>
      <c r="E23" s="25" t="s">
        <v>31</v>
      </c>
      <c r="I23" s="27" t="s">
        <v>27</v>
      </c>
      <c r="J23" s="25" t="s">
        <v>1</v>
      </c>
      <c r="L23" s="32"/>
    </row>
    <row r="24" spans="2:12" s="1" customFormat="1" ht="6.95" customHeight="1">
      <c r="B24" s="32"/>
      <c r="L24" s="32"/>
    </row>
    <row r="25" spans="2:12" s="1" customFormat="1" ht="12" customHeight="1">
      <c r="B25" s="32"/>
      <c r="D25" s="27" t="s">
        <v>32</v>
      </c>
      <c r="I25" s="27" t="s">
        <v>25</v>
      </c>
      <c r="J25" s="25" t="s">
        <v>1</v>
      </c>
      <c r="L25" s="32"/>
    </row>
    <row r="26" spans="2:12" s="1" customFormat="1" ht="18" customHeight="1">
      <c r="B26" s="32"/>
      <c r="E26" s="25" t="s">
        <v>4397</v>
      </c>
      <c r="I26" s="27" t="s">
        <v>27</v>
      </c>
      <c r="J26" s="25" t="s">
        <v>1</v>
      </c>
      <c r="L26" s="32"/>
    </row>
    <row r="27" spans="2:12" s="1" customFormat="1" ht="6.95" customHeight="1">
      <c r="B27" s="32"/>
      <c r="L27" s="32"/>
    </row>
    <row r="28" spans="2:12" s="1" customFormat="1" ht="12" customHeight="1">
      <c r="B28" s="32"/>
      <c r="D28" s="27" t="s">
        <v>35</v>
      </c>
      <c r="L28" s="32"/>
    </row>
    <row r="29" spans="2:12" s="7" customFormat="1" ht="16.5" customHeight="1">
      <c r="B29" s="94"/>
      <c r="E29" s="238" t="s">
        <v>1</v>
      </c>
      <c r="F29" s="238"/>
      <c r="G29" s="238"/>
      <c r="H29" s="238"/>
      <c r="L29" s="94"/>
    </row>
    <row r="30" spans="2:12" s="1" customFormat="1" ht="6.95" customHeight="1">
      <c r="B30" s="32"/>
      <c r="L30" s="32"/>
    </row>
    <row r="31" spans="2:12" s="1" customFormat="1" ht="6.95" customHeight="1">
      <c r="B31" s="32"/>
      <c r="D31" s="53"/>
      <c r="E31" s="53"/>
      <c r="F31" s="53"/>
      <c r="G31" s="53"/>
      <c r="H31" s="53"/>
      <c r="I31" s="53"/>
      <c r="J31" s="53"/>
      <c r="K31" s="53"/>
      <c r="L31" s="32"/>
    </row>
    <row r="32" spans="2:12" s="1" customFormat="1" ht="25.35" customHeight="1">
      <c r="B32" s="32"/>
      <c r="D32" s="95" t="s">
        <v>36</v>
      </c>
      <c r="J32" s="66">
        <f>ROUND(J143, 2)</f>
        <v>0</v>
      </c>
      <c r="L32" s="32"/>
    </row>
    <row r="33" spans="2:12" s="1" customFormat="1" ht="6.95" customHeight="1">
      <c r="B33" s="32"/>
      <c r="D33" s="53"/>
      <c r="E33" s="53"/>
      <c r="F33" s="53"/>
      <c r="G33" s="53"/>
      <c r="H33" s="53"/>
      <c r="I33" s="53"/>
      <c r="J33" s="53"/>
      <c r="K33" s="53"/>
      <c r="L33" s="32"/>
    </row>
    <row r="34" spans="2:12" s="1" customFormat="1" ht="14.45" customHeight="1">
      <c r="B34" s="32"/>
      <c r="F34" s="35" t="s">
        <v>38</v>
      </c>
      <c r="I34" s="35" t="s">
        <v>37</v>
      </c>
      <c r="J34" s="35" t="s">
        <v>39</v>
      </c>
      <c r="L34" s="32"/>
    </row>
    <row r="35" spans="2:12" s="1" customFormat="1" ht="14.45" customHeight="1">
      <c r="B35" s="32"/>
      <c r="D35" s="55" t="s">
        <v>40</v>
      </c>
      <c r="E35" s="27" t="s">
        <v>41</v>
      </c>
      <c r="F35" s="86">
        <f>ROUND((SUM(BE143:BE347)),  2)</f>
        <v>0</v>
      </c>
      <c r="I35" s="96">
        <v>0.21</v>
      </c>
      <c r="J35" s="86">
        <f>ROUND(((SUM(BE143:BE347))*I35),  2)</f>
        <v>0</v>
      </c>
      <c r="L35" s="32"/>
    </row>
    <row r="36" spans="2:12" s="1" customFormat="1" ht="14.45" customHeight="1">
      <c r="B36" s="32"/>
      <c r="E36" s="27" t="s">
        <v>42</v>
      </c>
      <c r="F36" s="86">
        <f>ROUND((SUM(BF143:BF347)),  2)</f>
        <v>0</v>
      </c>
      <c r="I36" s="96">
        <v>0.12</v>
      </c>
      <c r="J36" s="86">
        <f>ROUND(((SUM(BF143:BF347))*I36),  2)</f>
        <v>0</v>
      </c>
      <c r="L36" s="32"/>
    </row>
    <row r="37" spans="2:12" s="1" customFormat="1" ht="14.45" hidden="1" customHeight="1">
      <c r="B37" s="32"/>
      <c r="E37" s="27" t="s">
        <v>43</v>
      </c>
      <c r="F37" s="86">
        <f>ROUND((SUM(BG143:BG347)),  2)</f>
        <v>0</v>
      </c>
      <c r="I37" s="96">
        <v>0.21</v>
      </c>
      <c r="J37" s="86">
        <f>0</f>
        <v>0</v>
      </c>
      <c r="L37" s="32"/>
    </row>
    <row r="38" spans="2:12" s="1" customFormat="1" ht="14.45" hidden="1" customHeight="1">
      <c r="B38" s="32"/>
      <c r="E38" s="27" t="s">
        <v>44</v>
      </c>
      <c r="F38" s="86">
        <f>ROUND((SUM(BH143:BH347)),  2)</f>
        <v>0</v>
      </c>
      <c r="I38" s="96">
        <v>0.12</v>
      </c>
      <c r="J38" s="86">
        <f>0</f>
        <v>0</v>
      </c>
      <c r="L38" s="32"/>
    </row>
    <row r="39" spans="2:12" s="1" customFormat="1" ht="14.45" hidden="1" customHeight="1">
      <c r="B39" s="32"/>
      <c r="E39" s="27" t="s">
        <v>45</v>
      </c>
      <c r="F39" s="86">
        <f>ROUND((SUM(BI143:BI347)),  2)</f>
        <v>0</v>
      </c>
      <c r="I39" s="96">
        <v>0</v>
      </c>
      <c r="J39" s="86">
        <f>0</f>
        <v>0</v>
      </c>
      <c r="L39" s="32"/>
    </row>
    <row r="40" spans="2:12" s="1" customFormat="1" ht="6.95" customHeight="1">
      <c r="B40" s="32"/>
      <c r="L40" s="32"/>
    </row>
    <row r="41" spans="2:12" s="1" customFormat="1" ht="25.35" customHeight="1">
      <c r="B41" s="32"/>
      <c r="C41" s="97"/>
      <c r="D41" s="98" t="s">
        <v>46</v>
      </c>
      <c r="E41" s="57"/>
      <c r="F41" s="57"/>
      <c r="G41" s="99" t="s">
        <v>47</v>
      </c>
      <c r="H41" s="100" t="s">
        <v>48</v>
      </c>
      <c r="I41" s="57"/>
      <c r="J41" s="101">
        <f>SUM(J32:J39)</f>
        <v>0</v>
      </c>
      <c r="K41" s="102"/>
      <c r="L41" s="32"/>
    </row>
    <row r="42" spans="2:12" s="1" customFormat="1" ht="14.45" customHeight="1">
      <c r="B42" s="32"/>
      <c r="L42" s="32"/>
    </row>
    <row r="43" spans="2:12" ht="14.45" customHeight="1">
      <c r="B43" s="20"/>
      <c r="L43" s="20"/>
    </row>
    <row r="44" spans="2:12" ht="14.45" customHeight="1">
      <c r="B44" s="20"/>
      <c r="L44" s="20"/>
    </row>
    <row r="45" spans="2:12" ht="14.45" customHeight="1">
      <c r="B45" s="20"/>
      <c r="L45" s="20"/>
    </row>
    <row r="46" spans="2:12" ht="14.45" customHeight="1">
      <c r="B46" s="20"/>
      <c r="L46" s="20"/>
    </row>
    <row r="47" spans="2:12" ht="14.45" customHeight="1">
      <c r="B47" s="20"/>
      <c r="L47" s="20"/>
    </row>
    <row r="48" spans="2:12" ht="14.45" customHeight="1">
      <c r="B48" s="20"/>
      <c r="L48" s="20"/>
    </row>
    <row r="49" spans="2:12" ht="14.45" customHeight="1">
      <c r="B49" s="20"/>
      <c r="L49" s="20"/>
    </row>
    <row r="50" spans="2:12" s="1" customFormat="1" ht="14.45" customHeight="1">
      <c r="B50" s="32"/>
      <c r="D50" s="41" t="s">
        <v>49</v>
      </c>
      <c r="E50" s="42"/>
      <c r="F50" s="42"/>
      <c r="G50" s="41" t="s">
        <v>50</v>
      </c>
      <c r="H50" s="42"/>
      <c r="I50" s="42"/>
      <c r="J50" s="42"/>
      <c r="K50" s="42"/>
      <c r="L50" s="32"/>
    </row>
    <row r="51" spans="2:12">
      <c r="B51" s="20"/>
      <c r="L51" s="20"/>
    </row>
    <row r="52" spans="2:12">
      <c r="B52" s="20"/>
      <c r="L52" s="20"/>
    </row>
    <row r="53" spans="2:12">
      <c r="B53" s="20"/>
      <c r="L53" s="20"/>
    </row>
    <row r="54" spans="2:12">
      <c r="B54" s="20"/>
      <c r="L54" s="20"/>
    </row>
    <row r="55" spans="2:12">
      <c r="B55" s="20"/>
      <c r="L55" s="20"/>
    </row>
    <row r="56" spans="2:12">
      <c r="B56" s="20"/>
      <c r="L56" s="20"/>
    </row>
    <row r="57" spans="2:12">
      <c r="B57" s="20"/>
      <c r="L57" s="20"/>
    </row>
    <row r="58" spans="2:12">
      <c r="B58" s="20"/>
      <c r="L58" s="20"/>
    </row>
    <row r="59" spans="2:12">
      <c r="B59" s="20"/>
      <c r="L59" s="20"/>
    </row>
    <row r="60" spans="2:12">
      <c r="B60" s="20"/>
      <c r="L60" s="20"/>
    </row>
    <row r="61" spans="2:12" s="1" customFormat="1">
      <c r="B61" s="32"/>
      <c r="D61" s="43" t="s">
        <v>51</v>
      </c>
      <c r="E61" s="34"/>
      <c r="F61" s="103" t="s">
        <v>52</v>
      </c>
      <c r="G61" s="43" t="s">
        <v>51</v>
      </c>
      <c r="H61" s="34"/>
      <c r="I61" s="34"/>
      <c r="J61" s="104" t="s">
        <v>52</v>
      </c>
      <c r="K61" s="34"/>
      <c r="L61" s="32"/>
    </row>
    <row r="62" spans="2:12">
      <c r="B62" s="20"/>
      <c r="L62" s="20"/>
    </row>
    <row r="63" spans="2:12">
      <c r="B63" s="20"/>
      <c r="L63" s="20"/>
    </row>
    <row r="64" spans="2:12">
      <c r="B64" s="20"/>
      <c r="L64" s="20"/>
    </row>
    <row r="65" spans="2:12" s="1" customFormat="1">
      <c r="B65" s="32"/>
      <c r="D65" s="41" t="s">
        <v>53</v>
      </c>
      <c r="E65" s="42"/>
      <c r="F65" s="42"/>
      <c r="G65" s="41" t="s">
        <v>54</v>
      </c>
      <c r="H65" s="42"/>
      <c r="I65" s="42"/>
      <c r="J65" s="42"/>
      <c r="K65" s="42"/>
      <c r="L65" s="32"/>
    </row>
    <row r="66" spans="2:12">
      <c r="B66" s="20"/>
      <c r="L66" s="20"/>
    </row>
    <row r="67" spans="2:12">
      <c r="B67" s="20"/>
      <c r="L67" s="20"/>
    </row>
    <row r="68" spans="2:12">
      <c r="B68" s="20"/>
      <c r="L68" s="20"/>
    </row>
    <row r="69" spans="2:12">
      <c r="B69" s="20"/>
      <c r="L69" s="20"/>
    </row>
    <row r="70" spans="2:12">
      <c r="B70" s="20"/>
      <c r="L70" s="20"/>
    </row>
    <row r="71" spans="2:12">
      <c r="B71" s="20"/>
      <c r="L71" s="20"/>
    </row>
    <row r="72" spans="2:12">
      <c r="B72" s="20"/>
      <c r="L72" s="20"/>
    </row>
    <row r="73" spans="2:12">
      <c r="B73" s="20"/>
      <c r="L73" s="20"/>
    </row>
    <row r="74" spans="2:12">
      <c r="B74" s="20"/>
      <c r="L74" s="20"/>
    </row>
    <row r="75" spans="2:12">
      <c r="B75" s="20"/>
      <c r="L75" s="20"/>
    </row>
    <row r="76" spans="2:12" s="1" customFormat="1">
      <c r="B76" s="32"/>
      <c r="D76" s="43" t="s">
        <v>51</v>
      </c>
      <c r="E76" s="34"/>
      <c r="F76" s="103" t="s">
        <v>52</v>
      </c>
      <c r="G76" s="43" t="s">
        <v>51</v>
      </c>
      <c r="H76" s="34"/>
      <c r="I76" s="34"/>
      <c r="J76" s="104" t="s">
        <v>52</v>
      </c>
      <c r="K76" s="34"/>
      <c r="L76" s="32"/>
    </row>
    <row r="77" spans="2:12" s="1" customFormat="1" ht="14.45" customHeight="1">
      <c r="B77" s="44"/>
      <c r="C77" s="45"/>
      <c r="D77" s="45"/>
      <c r="E77" s="45"/>
      <c r="F77" s="45"/>
      <c r="G77" s="45"/>
      <c r="H77" s="45"/>
      <c r="I77" s="45"/>
      <c r="J77" s="45"/>
      <c r="K77" s="45"/>
      <c r="L77" s="32"/>
    </row>
    <row r="81" spans="2:12" s="1" customFormat="1" ht="6.95" customHeight="1">
      <c r="B81" s="46"/>
      <c r="C81" s="47"/>
      <c r="D81" s="47"/>
      <c r="E81" s="47"/>
      <c r="F81" s="47"/>
      <c r="G81" s="47"/>
      <c r="H81" s="47"/>
      <c r="I81" s="47"/>
      <c r="J81" s="47"/>
      <c r="K81" s="47"/>
      <c r="L81" s="32"/>
    </row>
    <row r="82" spans="2:12" s="1" customFormat="1" ht="24.95" customHeight="1">
      <c r="B82" s="32"/>
      <c r="C82" s="21" t="s">
        <v>129</v>
      </c>
      <c r="L82" s="32"/>
    </row>
    <row r="83" spans="2:12" s="1" customFormat="1" ht="6.95" customHeight="1">
      <c r="B83" s="32"/>
      <c r="L83" s="32"/>
    </row>
    <row r="84" spans="2:12" s="1" customFormat="1" ht="12" customHeight="1">
      <c r="B84" s="32"/>
      <c r="C84" s="27" t="s">
        <v>16</v>
      </c>
      <c r="L84" s="32"/>
    </row>
    <row r="85" spans="2:12" s="1" customFormat="1" ht="16.5" customHeight="1">
      <c r="B85" s="32"/>
      <c r="E85" s="248" t="str">
        <f>E7</f>
        <v>Nemocnice Jihlava – pracoviště magnetické rezonance</v>
      </c>
      <c r="F85" s="249"/>
      <c r="G85" s="249"/>
      <c r="H85" s="249"/>
      <c r="L85" s="32"/>
    </row>
    <row r="86" spans="2:12" ht="12" customHeight="1">
      <c r="B86" s="20"/>
      <c r="C86" s="27" t="s">
        <v>125</v>
      </c>
      <c r="L86" s="20"/>
    </row>
    <row r="87" spans="2:12" s="1" customFormat="1" ht="16.5" customHeight="1">
      <c r="B87" s="32"/>
      <c r="E87" s="248" t="s">
        <v>126</v>
      </c>
      <c r="F87" s="247"/>
      <c r="G87" s="247"/>
      <c r="H87" s="247"/>
      <c r="L87" s="32"/>
    </row>
    <row r="88" spans="2:12" s="1" customFormat="1" ht="12" customHeight="1">
      <c r="B88" s="32"/>
      <c r="C88" s="27" t="s">
        <v>127</v>
      </c>
      <c r="L88" s="32"/>
    </row>
    <row r="89" spans="2:12" s="1" customFormat="1" ht="16.5" customHeight="1">
      <c r="B89" s="32"/>
      <c r="E89" s="242" t="str">
        <f>E11</f>
        <v>D1.01.4h3 - EPS-elektrická požární signalizace</v>
      </c>
      <c r="F89" s="247"/>
      <c r="G89" s="247"/>
      <c r="H89" s="247"/>
      <c r="L89" s="32"/>
    </row>
    <row r="90" spans="2:12" s="1" customFormat="1" ht="6.95" customHeight="1">
      <c r="B90" s="32"/>
      <c r="L90" s="32"/>
    </row>
    <row r="91" spans="2:12" s="1" customFormat="1" ht="12" customHeight="1">
      <c r="B91" s="32"/>
      <c r="C91" s="27" t="s">
        <v>20</v>
      </c>
      <c r="F91" s="25" t="str">
        <f>F14</f>
        <v>Jihlava</v>
      </c>
      <c r="I91" s="27" t="s">
        <v>22</v>
      </c>
      <c r="J91" s="52" t="str">
        <f>IF(J14="","",J14)</f>
        <v>23. 6. 2025</v>
      </c>
      <c r="L91" s="32"/>
    </row>
    <row r="92" spans="2:12" s="1" customFormat="1" ht="6.95" customHeight="1">
      <c r="B92" s="32"/>
      <c r="L92" s="32"/>
    </row>
    <row r="93" spans="2:12" s="1" customFormat="1" ht="27.95" customHeight="1">
      <c r="B93" s="32"/>
      <c r="C93" s="27" t="s">
        <v>24</v>
      </c>
      <c r="F93" s="25" t="str">
        <f>E17</f>
        <v>Nemocnice Jihlava</v>
      </c>
      <c r="I93" s="27" t="s">
        <v>30</v>
      </c>
      <c r="J93" s="30" t="str">
        <f>E23</f>
        <v>Penta Projekt s.r.o., Mrštíkova 12, Jihlava</v>
      </c>
      <c r="L93" s="32"/>
    </row>
    <row r="94" spans="2:12" s="1" customFormat="1" ht="15.2" customHeight="1">
      <c r="B94" s="32"/>
      <c r="C94" s="27" t="s">
        <v>28</v>
      </c>
      <c r="F94" s="25" t="str">
        <f>IF(E20="","",E20)</f>
        <v>Vyplň údaj</v>
      </c>
      <c r="I94" s="27" t="s">
        <v>32</v>
      </c>
      <c r="J94" s="30" t="str">
        <f>E26</f>
        <v>Ing. Havlín</v>
      </c>
      <c r="L94" s="32"/>
    </row>
    <row r="95" spans="2:12" s="1" customFormat="1" ht="10.35" customHeight="1">
      <c r="B95" s="32"/>
      <c r="L95" s="32"/>
    </row>
    <row r="96" spans="2:12" s="1" customFormat="1" ht="29.25" customHeight="1">
      <c r="B96" s="32"/>
      <c r="C96" s="105" t="s">
        <v>130</v>
      </c>
      <c r="D96" s="97"/>
      <c r="E96" s="97"/>
      <c r="F96" s="97"/>
      <c r="G96" s="97"/>
      <c r="H96" s="97"/>
      <c r="I96" s="97"/>
      <c r="J96" s="106" t="s">
        <v>131</v>
      </c>
      <c r="K96" s="97"/>
      <c r="L96" s="32"/>
    </row>
    <row r="97" spans="2:47" s="1" customFormat="1" ht="10.35" customHeight="1">
      <c r="B97" s="32"/>
      <c r="L97" s="32"/>
    </row>
    <row r="98" spans="2:47" s="1" customFormat="1" ht="22.9" customHeight="1">
      <c r="B98" s="32"/>
      <c r="C98" s="107" t="s">
        <v>132</v>
      </c>
      <c r="J98" s="66">
        <f>J143</f>
        <v>0</v>
      </c>
      <c r="L98" s="32"/>
      <c r="AU98" s="17" t="s">
        <v>133</v>
      </c>
    </row>
    <row r="99" spans="2:47" s="8" customFormat="1" ht="24.95" customHeight="1">
      <c r="B99" s="108"/>
      <c r="D99" s="109" t="s">
        <v>4846</v>
      </c>
      <c r="E99" s="110"/>
      <c r="F99" s="110"/>
      <c r="G99" s="110"/>
      <c r="H99" s="110"/>
      <c r="I99" s="110"/>
      <c r="J99" s="111">
        <f>J144</f>
        <v>0</v>
      </c>
      <c r="L99" s="108"/>
    </row>
    <row r="100" spans="2:47" s="9" customFormat="1" ht="19.899999999999999" customHeight="1">
      <c r="B100" s="112"/>
      <c r="D100" s="113" t="s">
        <v>4847</v>
      </c>
      <c r="E100" s="114"/>
      <c r="F100" s="114"/>
      <c r="G100" s="114"/>
      <c r="H100" s="114"/>
      <c r="I100" s="114"/>
      <c r="J100" s="115">
        <f>J145</f>
        <v>0</v>
      </c>
      <c r="L100" s="112"/>
    </row>
    <row r="101" spans="2:47" s="9" customFormat="1" ht="14.85" customHeight="1">
      <c r="B101" s="112"/>
      <c r="D101" s="113" t="s">
        <v>4848</v>
      </c>
      <c r="E101" s="114"/>
      <c r="F101" s="114"/>
      <c r="G101" s="114"/>
      <c r="H101" s="114"/>
      <c r="I101" s="114"/>
      <c r="J101" s="115">
        <f>J146</f>
        <v>0</v>
      </c>
      <c r="L101" s="112"/>
    </row>
    <row r="102" spans="2:47" s="9" customFormat="1" ht="14.85" customHeight="1">
      <c r="B102" s="112"/>
      <c r="D102" s="113" t="s">
        <v>4849</v>
      </c>
      <c r="E102" s="114"/>
      <c r="F102" s="114"/>
      <c r="G102" s="114"/>
      <c r="H102" s="114"/>
      <c r="I102" s="114"/>
      <c r="J102" s="115">
        <f>J154</f>
        <v>0</v>
      </c>
      <c r="L102" s="112"/>
    </row>
    <row r="103" spans="2:47" s="9" customFormat="1" ht="14.85" customHeight="1">
      <c r="B103" s="112"/>
      <c r="D103" s="113" t="s">
        <v>4850</v>
      </c>
      <c r="E103" s="114"/>
      <c r="F103" s="114"/>
      <c r="G103" s="114"/>
      <c r="H103" s="114"/>
      <c r="I103" s="114"/>
      <c r="J103" s="115">
        <f>J169</f>
        <v>0</v>
      </c>
      <c r="L103" s="112"/>
    </row>
    <row r="104" spans="2:47" s="9" customFormat="1" ht="14.85" customHeight="1">
      <c r="B104" s="112"/>
      <c r="D104" s="113" t="s">
        <v>4851</v>
      </c>
      <c r="E104" s="114"/>
      <c r="F104" s="114"/>
      <c r="G104" s="114"/>
      <c r="H104" s="114"/>
      <c r="I104" s="114"/>
      <c r="J104" s="115">
        <f>J174</f>
        <v>0</v>
      </c>
      <c r="L104" s="112"/>
    </row>
    <row r="105" spans="2:47" s="9" customFormat="1" ht="14.85" customHeight="1">
      <c r="B105" s="112"/>
      <c r="D105" s="113" t="s">
        <v>4852</v>
      </c>
      <c r="E105" s="114"/>
      <c r="F105" s="114"/>
      <c r="G105" s="114"/>
      <c r="H105" s="114"/>
      <c r="I105" s="114"/>
      <c r="J105" s="115">
        <f>J180</f>
        <v>0</v>
      </c>
      <c r="L105" s="112"/>
    </row>
    <row r="106" spans="2:47" s="9" customFormat="1" ht="14.85" customHeight="1">
      <c r="B106" s="112"/>
      <c r="D106" s="113" t="s">
        <v>4853</v>
      </c>
      <c r="E106" s="114"/>
      <c r="F106" s="114"/>
      <c r="G106" s="114"/>
      <c r="H106" s="114"/>
      <c r="I106" s="114"/>
      <c r="J106" s="115">
        <f>J186</f>
        <v>0</v>
      </c>
      <c r="L106" s="112"/>
    </row>
    <row r="107" spans="2:47" s="9" customFormat="1" ht="14.85" customHeight="1">
      <c r="B107" s="112"/>
      <c r="D107" s="113" t="s">
        <v>4854</v>
      </c>
      <c r="E107" s="114"/>
      <c r="F107" s="114"/>
      <c r="G107" s="114"/>
      <c r="H107" s="114"/>
      <c r="I107" s="114"/>
      <c r="J107" s="115">
        <f>J193</f>
        <v>0</v>
      </c>
      <c r="L107" s="112"/>
    </row>
    <row r="108" spans="2:47" s="9" customFormat="1" ht="14.85" customHeight="1">
      <c r="B108" s="112"/>
      <c r="D108" s="113" t="s">
        <v>4855</v>
      </c>
      <c r="E108" s="114"/>
      <c r="F108" s="114"/>
      <c r="G108" s="114"/>
      <c r="H108" s="114"/>
      <c r="I108" s="114"/>
      <c r="J108" s="115">
        <f>J201</f>
        <v>0</v>
      </c>
      <c r="L108" s="112"/>
    </row>
    <row r="109" spans="2:47" s="9" customFormat="1" ht="14.85" customHeight="1">
      <c r="B109" s="112"/>
      <c r="D109" s="113" t="s">
        <v>4856</v>
      </c>
      <c r="E109" s="114"/>
      <c r="F109" s="114"/>
      <c r="G109" s="114"/>
      <c r="H109" s="114"/>
      <c r="I109" s="114"/>
      <c r="J109" s="115">
        <f>J212</f>
        <v>0</v>
      </c>
      <c r="L109" s="112"/>
    </row>
    <row r="110" spans="2:47" s="9" customFormat="1" ht="19.899999999999999" customHeight="1">
      <c r="B110" s="112"/>
      <c r="D110" s="113" t="s">
        <v>4857</v>
      </c>
      <c r="E110" s="114"/>
      <c r="F110" s="114"/>
      <c r="G110" s="114"/>
      <c r="H110" s="114"/>
      <c r="I110" s="114"/>
      <c r="J110" s="115">
        <f>J225</f>
        <v>0</v>
      </c>
      <c r="L110" s="112"/>
    </row>
    <row r="111" spans="2:47" s="9" customFormat="1" ht="14.85" customHeight="1">
      <c r="B111" s="112"/>
      <c r="D111" s="113" t="s">
        <v>4858</v>
      </c>
      <c r="E111" s="114"/>
      <c r="F111" s="114"/>
      <c r="G111" s="114"/>
      <c r="H111" s="114"/>
      <c r="I111" s="114"/>
      <c r="J111" s="115">
        <f>J226</f>
        <v>0</v>
      </c>
      <c r="L111" s="112"/>
    </row>
    <row r="112" spans="2:47" s="9" customFormat="1" ht="14.85" customHeight="1">
      <c r="B112" s="112"/>
      <c r="D112" s="113" t="s">
        <v>4859</v>
      </c>
      <c r="E112" s="114"/>
      <c r="F112" s="114"/>
      <c r="G112" s="114"/>
      <c r="H112" s="114"/>
      <c r="I112" s="114"/>
      <c r="J112" s="115">
        <f>J232</f>
        <v>0</v>
      </c>
      <c r="L112" s="112"/>
    </row>
    <row r="113" spans="2:12" s="9" customFormat="1" ht="14.85" customHeight="1">
      <c r="B113" s="112"/>
      <c r="D113" s="113" t="s">
        <v>4860</v>
      </c>
      <c r="E113" s="114"/>
      <c r="F113" s="114"/>
      <c r="G113" s="114"/>
      <c r="H113" s="114"/>
      <c r="I113" s="114"/>
      <c r="J113" s="115">
        <f>J266</f>
        <v>0</v>
      </c>
      <c r="L113" s="112"/>
    </row>
    <row r="114" spans="2:12" s="9" customFormat="1" ht="14.85" customHeight="1">
      <c r="B114" s="112"/>
      <c r="D114" s="113" t="s">
        <v>4861</v>
      </c>
      <c r="E114" s="114"/>
      <c r="F114" s="114"/>
      <c r="G114" s="114"/>
      <c r="H114" s="114"/>
      <c r="I114" s="114"/>
      <c r="J114" s="115">
        <f>J284</f>
        <v>0</v>
      </c>
      <c r="L114" s="112"/>
    </row>
    <row r="115" spans="2:12" s="9" customFormat="1" ht="14.85" customHeight="1">
      <c r="B115" s="112"/>
      <c r="D115" s="113" t="s">
        <v>4862</v>
      </c>
      <c r="E115" s="114"/>
      <c r="F115" s="114"/>
      <c r="G115" s="114"/>
      <c r="H115" s="114"/>
      <c r="I115" s="114"/>
      <c r="J115" s="115">
        <f>J289</f>
        <v>0</v>
      </c>
      <c r="L115" s="112"/>
    </row>
    <row r="116" spans="2:12" s="9" customFormat="1" ht="14.85" customHeight="1">
      <c r="B116" s="112"/>
      <c r="D116" s="113" t="s">
        <v>4863</v>
      </c>
      <c r="E116" s="114"/>
      <c r="F116" s="114"/>
      <c r="G116" s="114"/>
      <c r="H116" s="114"/>
      <c r="I116" s="114"/>
      <c r="J116" s="115">
        <f>J300</f>
        <v>0</v>
      </c>
      <c r="L116" s="112"/>
    </row>
    <row r="117" spans="2:12" s="8" customFormat="1" ht="24.95" customHeight="1">
      <c r="B117" s="108"/>
      <c r="D117" s="109" t="s">
        <v>4419</v>
      </c>
      <c r="E117" s="110"/>
      <c r="F117" s="110"/>
      <c r="G117" s="110"/>
      <c r="H117" s="110"/>
      <c r="I117" s="110"/>
      <c r="J117" s="111">
        <f>J313</f>
        <v>0</v>
      </c>
      <c r="L117" s="108"/>
    </row>
    <row r="118" spans="2:12" s="9" customFormat="1" ht="19.899999999999999" customHeight="1">
      <c r="B118" s="112"/>
      <c r="D118" s="113" t="s">
        <v>4420</v>
      </c>
      <c r="E118" s="114"/>
      <c r="F118" s="114"/>
      <c r="G118" s="114"/>
      <c r="H118" s="114"/>
      <c r="I118" s="114"/>
      <c r="J118" s="115">
        <f>J318</f>
        <v>0</v>
      </c>
      <c r="L118" s="112"/>
    </row>
    <row r="119" spans="2:12" s="9" customFormat="1" ht="19.899999999999999" customHeight="1">
      <c r="B119" s="112"/>
      <c r="D119" s="113" t="s">
        <v>4421</v>
      </c>
      <c r="E119" s="114"/>
      <c r="F119" s="114"/>
      <c r="G119" s="114"/>
      <c r="H119" s="114"/>
      <c r="I119" s="114"/>
      <c r="J119" s="115">
        <f>J323</f>
        <v>0</v>
      </c>
      <c r="L119" s="112"/>
    </row>
    <row r="120" spans="2:12" s="9" customFormat="1" ht="19.899999999999999" customHeight="1">
      <c r="B120" s="112"/>
      <c r="D120" s="113" t="s">
        <v>4422</v>
      </c>
      <c r="E120" s="114"/>
      <c r="F120" s="114"/>
      <c r="G120" s="114"/>
      <c r="H120" s="114"/>
      <c r="I120" s="114"/>
      <c r="J120" s="115">
        <f>J328</f>
        <v>0</v>
      </c>
      <c r="L120" s="112"/>
    </row>
    <row r="121" spans="2:12" s="9" customFormat="1" ht="19.899999999999999" customHeight="1">
      <c r="B121" s="112"/>
      <c r="D121" s="113" t="s">
        <v>4423</v>
      </c>
      <c r="E121" s="114"/>
      <c r="F121" s="114"/>
      <c r="G121" s="114"/>
      <c r="H121" s="114"/>
      <c r="I121" s="114"/>
      <c r="J121" s="115">
        <f>J343</f>
        <v>0</v>
      </c>
      <c r="L121" s="112"/>
    </row>
    <row r="122" spans="2:12" s="1" customFormat="1" ht="21.75" customHeight="1">
      <c r="B122" s="32"/>
      <c r="L122" s="32"/>
    </row>
    <row r="123" spans="2:12" s="1" customFormat="1" ht="6.95" customHeight="1">
      <c r="B123" s="44"/>
      <c r="C123" s="45"/>
      <c r="D123" s="45"/>
      <c r="E123" s="45"/>
      <c r="F123" s="45"/>
      <c r="G123" s="45"/>
      <c r="H123" s="45"/>
      <c r="I123" s="45"/>
      <c r="J123" s="45"/>
      <c r="K123" s="45"/>
      <c r="L123" s="32"/>
    </row>
    <row r="127" spans="2:12" s="1" customFormat="1" ht="6.95" customHeight="1">
      <c r="B127" s="46"/>
      <c r="C127" s="47"/>
      <c r="D127" s="47"/>
      <c r="E127" s="47"/>
      <c r="F127" s="47"/>
      <c r="G127" s="47"/>
      <c r="H127" s="47"/>
      <c r="I127" s="47"/>
      <c r="J127" s="47"/>
      <c r="K127" s="47"/>
      <c r="L127" s="32"/>
    </row>
    <row r="128" spans="2:12" s="1" customFormat="1" ht="24.95" customHeight="1">
      <c r="B128" s="32"/>
      <c r="C128" s="21" t="s">
        <v>176</v>
      </c>
      <c r="L128" s="32"/>
    </row>
    <row r="129" spans="2:63" s="1" customFormat="1" ht="6.95" customHeight="1">
      <c r="B129" s="32"/>
      <c r="L129" s="32"/>
    </row>
    <row r="130" spans="2:63" s="1" customFormat="1" ht="12" customHeight="1">
      <c r="B130" s="32"/>
      <c r="C130" s="27" t="s">
        <v>16</v>
      </c>
      <c r="L130" s="32"/>
    </row>
    <row r="131" spans="2:63" s="1" customFormat="1" ht="16.5" customHeight="1">
      <c r="B131" s="32"/>
      <c r="E131" s="248" t="str">
        <f>E7</f>
        <v>Nemocnice Jihlava – pracoviště magnetické rezonance</v>
      </c>
      <c r="F131" s="249"/>
      <c r="G131" s="249"/>
      <c r="H131" s="249"/>
      <c r="L131" s="32"/>
    </row>
    <row r="132" spans="2:63" ht="12" customHeight="1">
      <c r="B132" s="20"/>
      <c r="C132" s="27" t="s">
        <v>125</v>
      </c>
      <c r="L132" s="20"/>
    </row>
    <row r="133" spans="2:63" s="1" customFormat="1" ht="16.5" customHeight="1">
      <c r="B133" s="32"/>
      <c r="E133" s="248" t="s">
        <v>126</v>
      </c>
      <c r="F133" s="247"/>
      <c r="G133" s="247"/>
      <c r="H133" s="247"/>
      <c r="L133" s="32"/>
    </row>
    <row r="134" spans="2:63" s="1" customFormat="1" ht="12" customHeight="1">
      <c r="B134" s="32"/>
      <c r="C134" s="27" t="s">
        <v>127</v>
      </c>
      <c r="L134" s="32"/>
    </row>
    <row r="135" spans="2:63" s="1" customFormat="1" ht="16.5" customHeight="1">
      <c r="B135" s="32"/>
      <c r="E135" s="242" t="str">
        <f>E11</f>
        <v>D1.01.4h3 - EPS-elektrická požární signalizace</v>
      </c>
      <c r="F135" s="247"/>
      <c r="G135" s="247"/>
      <c r="H135" s="247"/>
      <c r="L135" s="32"/>
    </row>
    <row r="136" spans="2:63" s="1" customFormat="1" ht="6.95" customHeight="1">
      <c r="B136" s="32"/>
      <c r="L136" s="32"/>
    </row>
    <row r="137" spans="2:63" s="1" customFormat="1" ht="12" customHeight="1">
      <c r="B137" s="32"/>
      <c r="C137" s="27" t="s">
        <v>20</v>
      </c>
      <c r="F137" s="25" t="str">
        <f>F14</f>
        <v>Jihlava</v>
      </c>
      <c r="I137" s="27" t="s">
        <v>22</v>
      </c>
      <c r="J137" s="52" t="str">
        <f>IF(J14="","",J14)</f>
        <v>23. 6. 2025</v>
      </c>
      <c r="L137" s="32"/>
    </row>
    <row r="138" spans="2:63" s="1" customFormat="1" ht="6.95" customHeight="1">
      <c r="B138" s="32"/>
      <c r="L138" s="32"/>
    </row>
    <row r="139" spans="2:63" s="1" customFormat="1" ht="27.95" customHeight="1">
      <c r="B139" s="32"/>
      <c r="C139" s="27" t="s">
        <v>24</v>
      </c>
      <c r="F139" s="25" t="str">
        <f>E17</f>
        <v>Nemocnice Jihlava</v>
      </c>
      <c r="I139" s="27" t="s">
        <v>30</v>
      </c>
      <c r="J139" s="30" t="str">
        <f>E23</f>
        <v>Penta Projekt s.r.o., Mrštíkova 12, Jihlava</v>
      </c>
      <c r="L139" s="32"/>
    </row>
    <row r="140" spans="2:63" s="1" customFormat="1" ht="15.2" customHeight="1">
      <c r="B140" s="32"/>
      <c r="C140" s="27" t="s">
        <v>28</v>
      </c>
      <c r="F140" s="25" t="str">
        <f>IF(E20="","",E20)</f>
        <v>Vyplň údaj</v>
      </c>
      <c r="I140" s="27" t="s">
        <v>32</v>
      </c>
      <c r="J140" s="30" t="str">
        <f>E26</f>
        <v>Ing. Havlín</v>
      </c>
      <c r="L140" s="32"/>
    </row>
    <row r="141" spans="2:63" s="1" customFormat="1" ht="10.35" customHeight="1">
      <c r="B141" s="32"/>
      <c r="L141" s="32"/>
    </row>
    <row r="142" spans="2:63" s="10" customFormat="1" ht="29.25" customHeight="1">
      <c r="B142" s="116"/>
      <c r="C142" s="117" t="s">
        <v>177</v>
      </c>
      <c r="D142" s="118" t="s">
        <v>61</v>
      </c>
      <c r="E142" s="118" t="s">
        <v>57</v>
      </c>
      <c r="F142" s="118" t="s">
        <v>58</v>
      </c>
      <c r="G142" s="118" t="s">
        <v>178</v>
      </c>
      <c r="H142" s="118" t="s">
        <v>179</v>
      </c>
      <c r="I142" s="118" t="s">
        <v>180</v>
      </c>
      <c r="J142" s="118" t="s">
        <v>131</v>
      </c>
      <c r="K142" s="119" t="s">
        <v>181</v>
      </c>
      <c r="L142" s="116"/>
      <c r="M142" s="59" t="s">
        <v>1</v>
      </c>
      <c r="N142" s="60" t="s">
        <v>40</v>
      </c>
      <c r="O142" s="60" t="s">
        <v>182</v>
      </c>
      <c r="P142" s="60" t="s">
        <v>183</v>
      </c>
      <c r="Q142" s="60" t="s">
        <v>184</v>
      </c>
      <c r="R142" s="60" t="s">
        <v>185</v>
      </c>
      <c r="S142" s="60" t="s">
        <v>186</v>
      </c>
      <c r="T142" s="61" t="s">
        <v>187</v>
      </c>
    </row>
    <row r="143" spans="2:63" s="1" customFormat="1" ht="22.9" customHeight="1">
      <c r="B143" s="32"/>
      <c r="C143" s="64" t="s">
        <v>188</v>
      </c>
      <c r="J143" s="120">
        <f>BK143</f>
        <v>0</v>
      </c>
      <c r="L143" s="32"/>
      <c r="M143" s="62"/>
      <c r="N143" s="53"/>
      <c r="O143" s="53"/>
      <c r="P143" s="121">
        <f>P144+P313</f>
        <v>0</v>
      </c>
      <c r="Q143" s="53"/>
      <c r="R143" s="121">
        <f>R144+R313</f>
        <v>0.21885029999999997</v>
      </c>
      <c r="S143" s="53"/>
      <c r="T143" s="122">
        <f>T144+T313</f>
        <v>1.6100000000000001E-3</v>
      </c>
      <c r="AT143" s="17" t="s">
        <v>75</v>
      </c>
      <c r="AU143" s="17" t="s">
        <v>133</v>
      </c>
      <c r="BK143" s="123">
        <f>BK144+BK313</f>
        <v>0</v>
      </c>
    </row>
    <row r="144" spans="2:63" s="11" customFormat="1" ht="25.9" customHeight="1">
      <c r="B144" s="124"/>
      <c r="D144" s="125" t="s">
        <v>75</v>
      </c>
      <c r="E144" s="126" t="s">
        <v>1274</v>
      </c>
      <c r="F144" s="126" t="s">
        <v>4864</v>
      </c>
      <c r="I144" s="127"/>
      <c r="J144" s="128">
        <f>BK144</f>
        <v>0</v>
      </c>
      <c r="L144" s="124"/>
      <c r="M144" s="129"/>
      <c r="P144" s="130">
        <f>P145+P225</f>
        <v>0</v>
      </c>
      <c r="R144" s="130">
        <f>R145+R225</f>
        <v>0.21885029999999997</v>
      </c>
      <c r="T144" s="131">
        <f>T145+T225</f>
        <v>1.6100000000000001E-3</v>
      </c>
      <c r="AR144" s="125" t="s">
        <v>85</v>
      </c>
      <c r="AT144" s="132" t="s">
        <v>75</v>
      </c>
      <c r="AU144" s="132" t="s">
        <v>76</v>
      </c>
      <c r="AY144" s="125" t="s">
        <v>191</v>
      </c>
      <c r="BK144" s="133">
        <f>BK145+BK225</f>
        <v>0</v>
      </c>
    </row>
    <row r="145" spans="2:65" s="11" customFormat="1" ht="22.9" customHeight="1">
      <c r="B145" s="124"/>
      <c r="D145" s="125" t="s">
        <v>75</v>
      </c>
      <c r="E145" s="134" t="s">
        <v>4865</v>
      </c>
      <c r="F145" s="134" t="s">
        <v>4866</v>
      </c>
      <c r="I145" s="127"/>
      <c r="J145" s="135">
        <f>BK145</f>
        <v>0</v>
      </c>
      <c r="L145" s="124"/>
      <c r="M145" s="129"/>
      <c r="P145" s="130">
        <f>P146+P154+P169+P174+P180+P186+P193+P201+P212</f>
        <v>0</v>
      </c>
      <c r="R145" s="130">
        <f>R146+R154+R169+R174+R180+R186+R193+R201+R212</f>
        <v>1.24E-3</v>
      </c>
      <c r="T145" s="131">
        <f>T146+T154+T169+T174+T180+T186+T193+T201+T212</f>
        <v>1.6100000000000001E-3</v>
      </c>
      <c r="AR145" s="125" t="s">
        <v>85</v>
      </c>
      <c r="AT145" s="132" t="s">
        <v>75</v>
      </c>
      <c r="AU145" s="132" t="s">
        <v>83</v>
      </c>
      <c r="AY145" s="125" t="s">
        <v>191</v>
      </c>
      <c r="BK145" s="133">
        <f>BK146+BK154+BK169+BK174+BK180+BK186+BK193+BK201+BK212</f>
        <v>0</v>
      </c>
    </row>
    <row r="146" spans="2:65" s="11" customFormat="1" ht="20.85" customHeight="1">
      <c r="B146" s="124"/>
      <c r="D146" s="125" t="s">
        <v>75</v>
      </c>
      <c r="E146" s="134" t="s">
        <v>4867</v>
      </c>
      <c r="F146" s="134" t="s">
        <v>4868</v>
      </c>
      <c r="I146" s="127"/>
      <c r="J146" s="135">
        <f>BK146</f>
        <v>0</v>
      </c>
      <c r="L146" s="124"/>
      <c r="M146" s="129"/>
      <c r="P146" s="130">
        <f>SUM(P147:P153)</f>
        <v>0</v>
      </c>
      <c r="R146" s="130">
        <f>SUM(R147:R153)</f>
        <v>0</v>
      </c>
      <c r="T146" s="131">
        <f>SUM(T147:T153)</f>
        <v>0</v>
      </c>
      <c r="AR146" s="125" t="s">
        <v>85</v>
      </c>
      <c r="AT146" s="132" t="s">
        <v>75</v>
      </c>
      <c r="AU146" s="132" t="s">
        <v>85</v>
      </c>
      <c r="AY146" s="125" t="s">
        <v>191</v>
      </c>
      <c r="BK146" s="133">
        <f>SUM(BK147:BK153)</f>
        <v>0</v>
      </c>
    </row>
    <row r="147" spans="2:65" s="1" customFormat="1" ht="16.5" customHeight="1">
      <c r="B147" s="32"/>
      <c r="C147" s="136" t="s">
        <v>83</v>
      </c>
      <c r="D147" s="136" t="s">
        <v>195</v>
      </c>
      <c r="E147" s="137" t="s">
        <v>4869</v>
      </c>
      <c r="F147" s="138" t="s">
        <v>4870</v>
      </c>
      <c r="G147" s="139" t="s">
        <v>378</v>
      </c>
      <c r="H147" s="140">
        <v>3</v>
      </c>
      <c r="I147" s="141"/>
      <c r="J147" s="142">
        <f>ROUND(I147*H147,2)</f>
        <v>0</v>
      </c>
      <c r="K147" s="138" t="s">
        <v>199</v>
      </c>
      <c r="L147" s="32"/>
      <c r="M147" s="143" t="s">
        <v>1</v>
      </c>
      <c r="N147" s="144" t="s">
        <v>41</v>
      </c>
      <c r="P147" s="145">
        <f>O147*H147</f>
        <v>0</v>
      </c>
      <c r="Q147" s="145">
        <v>0</v>
      </c>
      <c r="R147" s="145">
        <f>Q147*H147</f>
        <v>0</v>
      </c>
      <c r="S147" s="145">
        <v>0</v>
      </c>
      <c r="T147" s="146">
        <f>S147*H147</f>
        <v>0</v>
      </c>
      <c r="AR147" s="147" t="s">
        <v>655</v>
      </c>
      <c r="AT147" s="147" t="s">
        <v>195</v>
      </c>
      <c r="AU147" s="147" t="s">
        <v>201</v>
      </c>
      <c r="AY147" s="17" t="s">
        <v>191</v>
      </c>
      <c r="BE147" s="148">
        <f>IF(N147="základní",J147,0)</f>
        <v>0</v>
      </c>
      <c r="BF147" s="148">
        <f>IF(N147="snížená",J147,0)</f>
        <v>0</v>
      </c>
      <c r="BG147" s="148">
        <f>IF(N147="zákl. přenesená",J147,0)</f>
        <v>0</v>
      </c>
      <c r="BH147" s="148">
        <f>IF(N147="sníž. přenesená",J147,0)</f>
        <v>0</v>
      </c>
      <c r="BI147" s="148">
        <f>IF(N147="nulová",J147,0)</f>
        <v>0</v>
      </c>
      <c r="BJ147" s="17" t="s">
        <v>83</v>
      </c>
      <c r="BK147" s="148">
        <f>ROUND(I147*H147,2)</f>
        <v>0</v>
      </c>
      <c r="BL147" s="17" t="s">
        <v>655</v>
      </c>
      <c r="BM147" s="147" t="s">
        <v>4871</v>
      </c>
    </row>
    <row r="148" spans="2:65" s="1" customFormat="1">
      <c r="B148" s="32"/>
      <c r="D148" s="149" t="s">
        <v>203</v>
      </c>
      <c r="F148" s="150" t="s">
        <v>4872</v>
      </c>
      <c r="I148" s="151"/>
      <c r="L148" s="32"/>
      <c r="M148" s="152"/>
      <c r="T148" s="56"/>
      <c r="AT148" s="17" t="s">
        <v>203</v>
      </c>
      <c r="AU148" s="17" t="s">
        <v>201</v>
      </c>
    </row>
    <row r="149" spans="2:65" s="1" customFormat="1" ht="26.45" customHeight="1">
      <c r="B149" s="32"/>
      <c r="C149" s="181" t="s">
        <v>85</v>
      </c>
      <c r="D149" s="181" t="s">
        <v>388</v>
      </c>
      <c r="E149" s="182" t="s">
        <v>4873</v>
      </c>
      <c r="F149" s="183" t="s">
        <v>4874</v>
      </c>
      <c r="G149" s="184" t="s">
        <v>378</v>
      </c>
      <c r="H149" s="185">
        <v>1</v>
      </c>
      <c r="I149" s="186"/>
      <c r="J149" s="187">
        <f>ROUND(I149*H149,2)</f>
        <v>0</v>
      </c>
      <c r="K149" s="183" t="s">
        <v>1</v>
      </c>
      <c r="L149" s="188"/>
      <c r="M149" s="189" t="s">
        <v>1</v>
      </c>
      <c r="N149" s="190" t="s">
        <v>41</v>
      </c>
      <c r="P149" s="145">
        <f>O149*H149</f>
        <v>0</v>
      </c>
      <c r="Q149" s="145">
        <v>0</v>
      </c>
      <c r="R149" s="145">
        <f>Q149*H149</f>
        <v>0</v>
      </c>
      <c r="S149" s="145">
        <v>0</v>
      </c>
      <c r="T149" s="146">
        <f>S149*H149</f>
        <v>0</v>
      </c>
      <c r="AR149" s="147" t="s">
        <v>1819</v>
      </c>
      <c r="AT149" s="147" t="s">
        <v>388</v>
      </c>
      <c r="AU149" s="147" t="s">
        <v>201</v>
      </c>
      <c r="AY149" s="17" t="s">
        <v>191</v>
      </c>
      <c r="BE149" s="148">
        <f>IF(N149="základní",J149,0)</f>
        <v>0</v>
      </c>
      <c r="BF149" s="148">
        <f>IF(N149="snížená",J149,0)</f>
        <v>0</v>
      </c>
      <c r="BG149" s="148">
        <f>IF(N149="zákl. přenesená",J149,0)</f>
        <v>0</v>
      </c>
      <c r="BH149" s="148">
        <f>IF(N149="sníž. přenesená",J149,0)</f>
        <v>0</v>
      </c>
      <c r="BI149" s="148">
        <f>IF(N149="nulová",J149,0)</f>
        <v>0</v>
      </c>
      <c r="BJ149" s="17" t="s">
        <v>83</v>
      </c>
      <c r="BK149" s="148">
        <f>ROUND(I149*H149,2)</f>
        <v>0</v>
      </c>
      <c r="BL149" s="17" t="s">
        <v>655</v>
      </c>
      <c r="BM149" s="147" t="s">
        <v>4875</v>
      </c>
    </row>
    <row r="150" spans="2:65" s="1" customFormat="1" ht="26.45" customHeight="1">
      <c r="B150" s="32"/>
      <c r="C150" s="181" t="s">
        <v>201</v>
      </c>
      <c r="D150" s="181" t="s">
        <v>388</v>
      </c>
      <c r="E150" s="182" t="s">
        <v>4876</v>
      </c>
      <c r="F150" s="183" t="s">
        <v>4877</v>
      </c>
      <c r="G150" s="184" t="s">
        <v>378</v>
      </c>
      <c r="H150" s="185">
        <v>2</v>
      </c>
      <c r="I150" s="186"/>
      <c r="J150" s="187">
        <f>ROUND(I150*H150,2)</f>
        <v>0</v>
      </c>
      <c r="K150" s="183" t="s">
        <v>1</v>
      </c>
      <c r="L150" s="188"/>
      <c r="M150" s="189" t="s">
        <v>1</v>
      </c>
      <c r="N150" s="190" t="s">
        <v>41</v>
      </c>
      <c r="P150" s="145">
        <f>O150*H150</f>
        <v>0</v>
      </c>
      <c r="Q150" s="145">
        <v>0</v>
      </c>
      <c r="R150" s="145">
        <f>Q150*H150</f>
        <v>0</v>
      </c>
      <c r="S150" s="145">
        <v>0</v>
      </c>
      <c r="T150" s="146">
        <f>S150*H150</f>
        <v>0</v>
      </c>
      <c r="AR150" s="147" t="s">
        <v>1819</v>
      </c>
      <c r="AT150" s="147" t="s">
        <v>388</v>
      </c>
      <c r="AU150" s="147" t="s">
        <v>201</v>
      </c>
      <c r="AY150" s="17" t="s">
        <v>191</v>
      </c>
      <c r="BE150" s="148">
        <f>IF(N150="základní",J150,0)</f>
        <v>0</v>
      </c>
      <c r="BF150" s="148">
        <f>IF(N150="snížená",J150,0)</f>
        <v>0</v>
      </c>
      <c r="BG150" s="148">
        <f>IF(N150="zákl. přenesená",J150,0)</f>
        <v>0</v>
      </c>
      <c r="BH150" s="148">
        <f>IF(N150="sníž. přenesená",J150,0)</f>
        <v>0</v>
      </c>
      <c r="BI150" s="148">
        <f>IF(N150="nulová",J150,0)</f>
        <v>0</v>
      </c>
      <c r="BJ150" s="17" t="s">
        <v>83</v>
      </c>
      <c r="BK150" s="148">
        <f>ROUND(I150*H150,2)</f>
        <v>0</v>
      </c>
      <c r="BL150" s="17" t="s">
        <v>655</v>
      </c>
      <c r="BM150" s="147" t="s">
        <v>4878</v>
      </c>
    </row>
    <row r="151" spans="2:65" s="1" customFormat="1" ht="16.5" customHeight="1">
      <c r="B151" s="32"/>
      <c r="C151" s="136" t="s">
        <v>200</v>
      </c>
      <c r="D151" s="136" t="s">
        <v>195</v>
      </c>
      <c r="E151" s="137" t="s">
        <v>4879</v>
      </c>
      <c r="F151" s="138" t="s">
        <v>4880</v>
      </c>
      <c r="G151" s="139" t="s">
        <v>378</v>
      </c>
      <c r="H151" s="140">
        <v>1</v>
      </c>
      <c r="I151" s="141"/>
      <c r="J151" s="142">
        <f>ROUND(I151*H151,2)</f>
        <v>0</v>
      </c>
      <c r="K151" s="138" t="s">
        <v>199</v>
      </c>
      <c r="L151" s="32"/>
      <c r="M151" s="143" t="s">
        <v>1</v>
      </c>
      <c r="N151" s="144" t="s">
        <v>41</v>
      </c>
      <c r="P151" s="145">
        <f>O151*H151</f>
        <v>0</v>
      </c>
      <c r="Q151" s="145">
        <v>0</v>
      </c>
      <c r="R151" s="145">
        <f>Q151*H151</f>
        <v>0</v>
      </c>
      <c r="S151" s="145">
        <v>0</v>
      </c>
      <c r="T151" s="146">
        <f>S151*H151</f>
        <v>0</v>
      </c>
      <c r="AR151" s="147" t="s">
        <v>655</v>
      </c>
      <c r="AT151" s="147" t="s">
        <v>195</v>
      </c>
      <c r="AU151" s="147" t="s">
        <v>201</v>
      </c>
      <c r="AY151" s="17" t="s">
        <v>191</v>
      </c>
      <c r="BE151" s="148">
        <f>IF(N151="základní",J151,0)</f>
        <v>0</v>
      </c>
      <c r="BF151" s="148">
        <f>IF(N151="snížená",J151,0)</f>
        <v>0</v>
      </c>
      <c r="BG151" s="148">
        <f>IF(N151="zákl. přenesená",J151,0)</f>
        <v>0</v>
      </c>
      <c r="BH151" s="148">
        <f>IF(N151="sníž. přenesená",J151,0)</f>
        <v>0</v>
      </c>
      <c r="BI151" s="148">
        <f>IF(N151="nulová",J151,0)</f>
        <v>0</v>
      </c>
      <c r="BJ151" s="17" t="s">
        <v>83</v>
      </c>
      <c r="BK151" s="148">
        <f>ROUND(I151*H151,2)</f>
        <v>0</v>
      </c>
      <c r="BL151" s="17" t="s">
        <v>655</v>
      </c>
      <c r="BM151" s="147" t="s">
        <v>4881</v>
      </c>
    </row>
    <row r="152" spans="2:65" s="1" customFormat="1">
      <c r="B152" s="32"/>
      <c r="D152" s="149" t="s">
        <v>203</v>
      </c>
      <c r="F152" s="150" t="s">
        <v>4882</v>
      </c>
      <c r="I152" s="151"/>
      <c r="L152" s="32"/>
      <c r="M152" s="152"/>
      <c r="T152" s="56"/>
      <c r="AT152" s="17" t="s">
        <v>203</v>
      </c>
      <c r="AU152" s="17" t="s">
        <v>201</v>
      </c>
    </row>
    <row r="153" spans="2:65" s="1" customFormat="1" ht="36" customHeight="1">
      <c r="B153" s="32"/>
      <c r="C153" s="181" t="s">
        <v>230</v>
      </c>
      <c r="D153" s="181" t="s">
        <v>388</v>
      </c>
      <c r="E153" s="182" t="s">
        <v>4883</v>
      </c>
      <c r="F153" s="183" t="s">
        <v>4884</v>
      </c>
      <c r="G153" s="184" t="s">
        <v>378</v>
      </c>
      <c r="H153" s="185">
        <v>2</v>
      </c>
      <c r="I153" s="186"/>
      <c r="J153" s="187">
        <f>ROUND(I153*H153,2)</f>
        <v>0</v>
      </c>
      <c r="K153" s="183" t="s">
        <v>1</v>
      </c>
      <c r="L153" s="188"/>
      <c r="M153" s="189" t="s">
        <v>1</v>
      </c>
      <c r="N153" s="190" t="s">
        <v>41</v>
      </c>
      <c r="P153" s="145">
        <f>O153*H153</f>
        <v>0</v>
      </c>
      <c r="Q153" s="145">
        <v>0</v>
      </c>
      <c r="R153" s="145">
        <f>Q153*H153</f>
        <v>0</v>
      </c>
      <c r="S153" s="145">
        <v>0</v>
      </c>
      <c r="T153" s="146">
        <f>S153*H153</f>
        <v>0</v>
      </c>
      <c r="AR153" s="147" t="s">
        <v>1819</v>
      </c>
      <c r="AT153" s="147" t="s">
        <v>388</v>
      </c>
      <c r="AU153" s="147" t="s">
        <v>201</v>
      </c>
      <c r="AY153" s="17" t="s">
        <v>191</v>
      </c>
      <c r="BE153" s="148">
        <f>IF(N153="základní",J153,0)</f>
        <v>0</v>
      </c>
      <c r="BF153" s="148">
        <f>IF(N153="snížená",J153,0)</f>
        <v>0</v>
      </c>
      <c r="BG153" s="148">
        <f>IF(N153="zákl. přenesená",J153,0)</f>
        <v>0</v>
      </c>
      <c r="BH153" s="148">
        <f>IF(N153="sníž. přenesená",J153,0)</f>
        <v>0</v>
      </c>
      <c r="BI153" s="148">
        <f>IF(N153="nulová",J153,0)</f>
        <v>0</v>
      </c>
      <c r="BJ153" s="17" t="s">
        <v>83</v>
      </c>
      <c r="BK153" s="148">
        <f>ROUND(I153*H153,2)</f>
        <v>0</v>
      </c>
      <c r="BL153" s="17" t="s">
        <v>655</v>
      </c>
      <c r="BM153" s="147" t="s">
        <v>4885</v>
      </c>
    </row>
    <row r="154" spans="2:65" s="11" customFormat="1" ht="20.85" customHeight="1">
      <c r="B154" s="124"/>
      <c r="D154" s="125" t="s">
        <v>75</v>
      </c>
      <c r="E154" s="134" t="s">
        <v>4886</v>
      </c>
      <c r="F154" s="134" t="s">
        <v>4887</v>
      </c>
      <c r="I154" s="127"/>
      <c r="J154" s="135">
        <f>BK154</f>
        <v>0</v>
      </c>
      <c r="L154" s="124"/>
      <c r="M154" s="129"/>
      <c r="P154" s="130">
        <f>SUM(P155:P168)</f>
        <v>0</v>
      </c>
      <c r="R154" s="130">
        <f>SUM(R155:R168)</f>
        <v>0</v>
      </c>
      <c r="T154" s="131">
        <f>SUM(T155:T168)</f>
        <v>0</v>
      </c>
      <c r="AR154" s="125" t="s">
        <v>85</v>
      </c>
      <c r="AT154" s="132" t="s">
        <v>75</v>
      </c>
      <c r="AU154" s="132" t="s">
        <v>85</v>
      </c>
      <c r="AY154" s="125" t="s">
        <v>191</v>
      </c>
      <c r="BK154" s="133">
        <f>SUM(BK155:BK168)</f>
        <v>0</v>
      </c>
    </row>
    <row r="155" spans="2:65" s="1" customFormat="1" ht="16.5" customHeight="1">
      <c r="B155" s="32"/>
      <c r="C155" s="136" t="s">
        <v>236</v>
      </c>
      <c r="D155" s="136" t="s">
        <v>195</v>
      </c>
      <c r="E155" s="137" t="s">
        <v>4888</v>
      </c>
      <c r="F155" s="138" t="s">
        <v>4889</v>
      </c>
      <c r="G155" s="139" t="s">
        <v>378</v>
      </c>
      <c r="H155" s="140">
        <v>43</v>
      </c>
      <c r="I155" s="141"/>
      <c r="J155" s="142">
        <f>ROUND(I155*H155,2)</f>
        <v>0</v>
      </c>
      <c r="K155" s="138" t="s">
        <v>199</v>
      </c>
      <c r="L155" s="32"/>
      <c r="M155" s="143" t="s">
        <v>1</v>
      </c>
      <c r="N155" s="144" t="s">
        <v>41</v>
      </c>
      <c r="P155" s="145">
        <f>O155*H155</f>
        <v>0</v>
      </c>
      <c r="Q155" s="145">
        <v>0</v>
      </c>
      <c r="R155" s="145">
        <f>Q155*H155</f>
        <v>0</v>
      </c>
      <c r="S155" s="145">
        <v>0</v>
      </c>
      <c r="T155" s="146">
        <f>S155*H155</f>
        <v>0</v>
      </c>
      <c r="AR155" s="147" t="s">
        <v>655</v>
      </c>
      <c r="AT155" s="147" t="s">
        <v>195</v>
      </c>
      <c r="AU155" s="147" t="s">
        <v>201</v>
      </c>
      <c r="AY155" s="17" t="s">
        <v>191</v>
      </c>
      <c r="BE155" s="148">
        <f>IF(N155="základní",J155,0)</f>
        <v>0</v>
      </c>
      <c r="BF155" s="148">
        <f>IF(N155="snížená",J155,0)</f>
        <v>0</v>
      </c>
      <c r="BG155" s="148">
        <f>IF(N155="zákl. přenesená",J155,0)</f>
        <v>0</v>
      </c>
      <c r="BH155" s="148">
        <f>IF(N155="sníž. přenesená",J155,0)</f>
        <v>0</v>
      </c>
      <c r="BI155" s="148">
        <f>IF(N155="nulová",J155,0)</f>
        <v>0</v>
      </c>
      <c r="BJ155" s="17" t="s">
        <v>83</v>
      </c>
      <c r="BK155" s="148">
        <f>ROUND(I155*H155,2)</f>
        <v>0</v>
      </c>
      <c r="BL155" s="17" t="s">
        <v>655</v>
      </c>
      <c r="BM155" s="147" t="s">
        <v>4890</v>
      </c>
    </row>
    <row r="156" spans="2:65" s="1" customFormat="1">
      <c r="B156" s="32"/>
      <c r="D156" s="149" t="s">
        <v>203</v>
      </c>
      <c r="F156" s="150" t="s">
        <v>4891</v>
      </c>
      <c r="I156" s="151"/>
      <c r="L156" s="32"/>
      <c r="M156" s="152"/>
      <c r="T156" s="56"/>
      <c r="AT156" s="17" t="s">
        <v>203</v>
      </c>
      <c r="AU156" s="17" t="s">
        <v>201</v>
      </c>
    </row>
    <row r="157" spans="2:65" s="1" customFormat="1" ht="26.45" customHeight="1">
      <c r="B157" s="32"/>
      <c r="C157" s="181" t="s">
        <v>245</v>
      </c>
      <c r="D157" s="181" t="s">
        <v>388</v>
      </c>
      <c r="E157" s="182" t="s">
        <v>4892</v>
      </c>
      <c r="F157" s="183" t="s">
        <v>4893</v>
      </c>
      <c r="G157" s="184" t="s">
        <v>378</v>
      </c>
      <c r="H157" s="185">
        <v>40</v>
      </c>
      <c r="I157" s="186"/>
      <c r="J157" s="187">
        <f>ROUND(I157*H157,2)</f>
        <v>0</v>
      </c>
      <c r="K157" s="183" t="s">
        <v>1</v>
      </c>
      <c r="L157" s="188"/>
      <c r="M157" s="189" t="s">
        <v>1</v>
      </c>
      <c r="N157" s="190" t="s">
        <v>41</v>
      </c>
      <c r="P157" s="145">
        <f>O157*H157</f>
        <v>0</v>
      </c>
      <c r="Q157" s="145">
        <v>0</v>
      </c>
      <c r="R157" s="145">
        <f>Q157*H157</f>
        <v>0</v>
      </c>
      <c r="S157" s="145">
        <v>0</v>
      </c>
      <c r="T157" s="146">
        <f>S157*H157</f>
        <v>0</v>
      </c>
      <c r="AR157" s="147" t="s">
        <v>1819</v>
      </c>
      <c r="AT157" s="147" t="s">
        <v>388</v>
      </c>
      <c r="AU157" s="147" t="s">
        <v>201</v>
      </c>
      <c r="AY157" s="17" t="s">
        <v>191</v>
      </c>
      <c r="BE157" s="148">
        <f>IF(N157="základní",J157,0)</f>
        <v>0</v>
      </c>
      <c r="BF157" s="148">
        <f>IF(N157="snížená",J157,0)</f>
        <v>0</v>
      </c>
      <c r="BG157" s="148">
        <f>IF(N157="zákl. přenesená",J157,0)</f>
        <v>0</v>
      </c>
      <c r="BH157" s="148">
        <f>IF(N157="sníž. přenesená",J157,0)</f>
        <v>0</v>
      </c>
      <c r="BI157" s="148">
        <f>IF(N157="nulová",J157,0)</f>
        <v>0</v>
      </c>
      <c r="BJ157" s="17" t="s">
        <v>83</v>
      </c>
      <c r="BK157" s="148">
        <f>ROUND(I157*H157,2)</f>
        <v>0</v>
      </c>
      <c r="BL157" s="17" t="s">
        <v>655</v>
      </c>
      <c r="BM157" s="147" t="s">
        <v>4894</v>
      </c>
    </row>
    <row r="158" spans="2:65" s="1" customFormat="1" ht="26.45" customHeight="1">
      <c r="B158" s="32"/>
      <c r="C158" s="181" t="s">
        <v>253</v>
      </c>
      <c r="D158" s="181" t="s">
        <v>388</v>
      </c>
      <c r="E158" s="182" t="s">
        <v>4895</v>
      </c>
      <c r="F158" s="183" t="s">
        <v>4896</v>
      </c>
      <c r="G158" s="184" t="s">
        <v>378</v>
      </c>
      <c r="H158" s="185">
        <v>3</v>
      </c>
      <c r="I158" s="186"/>
      <c r="J158" s="187">
        <f>ROUND(I158*H158,2)</f>
        <v>0</v>
      </c>
      <c r="K158" s="183" t="s">
        <v>1</v>
      </c>
      <c r="L158" s="188"/>
      <c r="M158" s="189" t="s">
        <v>1</v>
      </c>
      <c r="N158" s="190" t="s">
        <v>41</v>
      </c>
      <c r="P158" s="145">
        <f>O158*H158</f>
        <v>0</v>
      </c>
      <c r="Q158" s="145">
        <v>0</v>
      </c>
      <c r="R158" s="145">
        <f>Q158*H158</f>
        <v>0</v>
      </c>
      <c r="S158" s="145">
        <v>0</v>
      </c>
      <c r="T158" s="146">
        <f>S158*H158</f>
        <v>0</v>
      </c>
      <c r="AR158" s="147" t="s">
        <v>1819</v>
      </c>
      <c r="AT158" s="147" t="s">
        <v>388</v>
      </c>
      <c r="AU158" s="147" t="s">
        <v>201</v>
      </c>
      <c r="AY158" s="17" t="s">
        <v>191</v>
      </c>
      <c r="BE158" s="148">
        <f>IF(N158="základní",J158,0)</f>
        <v>0</v>
      </c>
      <c r="BF158" s="148">
        <f>IF(N158="snížená",J158,0)</f>
        <v>0</v>
      </c>
      <c r="BG158" s="148">
        <f>IF(N158="zákl. přenesená",J158,0)</f>
        <v>0</v>
      </c>
      <c r="BH158" s="148">
        <f>IF(N158="sníž. přenesená",J158,0)</f>
        <v>0</v>
      </c>
      <c r="BI158" s="148">
        <f>IF(N158="nulová",J158,0)</f>
        <v>0</v>
      </c>
      <c r="BJ158" s="17" t="s">
        <v>83</v>
      </c>
      <c r="BK158" s="148">
        <f>ROUND(I158*H158,2)</f>
        <v>0</v>
      </c>
      <c r="BL158" s="17" t="s">
        <v>655</v>
      </c>
      <c r="BM158" s="147" t="s">
        <v>4897</v>
      </c>
    </row>
    <row r="159" spans="2:65" s="1" customFormat="1" ht="16.5" customHeight="1">
      <c r="B159" s="32"/>
      <c r="C159" s="136" t="s">
        <v>258</v>
      </c>
      <c r="D159" s="136" t="s">
        <v>195</v>
      </c>
      <c r="E159" s="137" t="s">
        <v>4898</v>
      </c>
      <c r="F159" s="138" t="s">
        <v>4899</v>
      </c>
      <c r="G159" s="139" t="s">
        <v>378</v>
      </c>
      <c r="H159" s="140">
        <v>43</v>
      </c>
      <c r="I159" s="141"/>
      <c r="J159" s="142">
        <f>ROUND(I159*H159,2)</f>
        <v>0</v>
      </c>
      <c r="K159" s="138" t="s">
        <v>199</v>
      </c>
      <c r="L159" s="32"/>
      <c r="M159" s="143" t="s">
        <v>1</v>
      </c>
      <c r="N159" s="144" t="s">
        <v>41</v>
      </c>
      <c r="P159" s="145">
        <f>O159*H159</f>
        <v>0</v>
      </c>
      <c r="Q159" s="145">
        <v>0</v>
      </c>
      <c r="R159" s="145">
        <f>Q159*H159</f>
        <v>0</v>
      </c>
      <c r="S159" s="145">
        <v>0</v>
      </c>
      <c r="T159" s="146">
        <f>S159*H159</f>
        <v>0</v>
      </c>
      <c r="AR159" s="147" t="s">
        <v>655</v>
      </c>
      <c r="AT159" s="147" t="s">
        <v>195</v>
      </c>
      <c r="AU159" s="147" t="s">
        <v>201</v>
      </c>
      <c r="AY159" s="17" t="s">
        <v>191</v>
      </c>
      <c r="BE159" s="148">
        <f>IF(N159="základní",J159,0)</f>
        <v>0</v>
      </c>
      <c r="BF159" s="148">
        <f>IF(N159="snížená",J159,0)</f>
        <v>0</v>
      </c>
      <c r="BG159" s="148">
        <f>IF(N159="zákl. přenesená",J159,0)</f>
        <v>0</v>
      </c>
      <c r="BH159" s="148">
        <f>IF(N159="sníž. přenesená",J159,0)</f>
        <v>0</v>
      </c>
      <c r="BI159" s="148">
        <f>IF(N159="nulová",J159,0)</f>
        <v>0</v>
      </c>
      <c r="BJ159" s="17" t="s">
        <v>83</v>
      </c>
      <c r="BK159" s="148">
        <f>ROUND(I159*H159,2)</f>
        <v>0</v>
      </c>
      <c r="BL159" s="17" t="s">
        <v>655</v>
      </c>
      <c r="BM159" s="147" t="s">
        <v>4900</v>
      </c>
    </row>
    <row r="160" spans="2:65" s="1" customFormat="1">
      <c r="B160" s="32"/>
      <c r="D160" s="149" t="s">
        <v>203</v>
      </c>
      <c r="F160" s="150" t="s">
        <v>4901</v>
      </c>
      <c r="I160" s="151"/>
      <c r="L160" s="32"/>
      <c r="M160" s="152"/>
      <c r="T160" s="56"/>
      <c r="AT160" s="17" t="s">
        <v>203</v>
      </c>
      <c r="AU160" s="17" t="s">
        <v>201</v>
      </c>
    </row>
    <row r="161" spans="2:65" s="1" customFormat="1" ht="26.45" customHeight="1">
      <c r="B161" s="32"/>
      <c r="C161" s="181" t="s">
        <v>268</v>
      </c>
      <c r="D161" s="181" t="s">
        <v>388</v>
      </c>
      <c r="E161" s="182" t="s">
        <v>4902</v>
      </c>
      <c r="F161" s="183" t="s">
        <v>4903</v>
      </c>
      <c r="G161" s="184" t="s">
        <v>378</v>
      </c>
      <c r="H161" s="185">
        <v>43</v>
      </c>
      <c r="I161" s="186"/>
      <c r="J161" s="187">
        <f>ROUND(I161*H161,2)</f>
        <v>0</v>
      </c>
      <c r="K161" s="183" t="s">
        <v>1</v>
      </c>
      <c r="L161" s="188"/>
      <c r="M161" s="189" t="s">
        <v>1</v>
      </c>
      <c r="N161" s="190" t="s">
        <v>41</v>
      </c>
      <c r="P161" s="145">
        <f>O161*H161</f>
        <v>0</v>
      </c>
      <c r="Q161" s="145">
        <v>0</v>
      </c>
      <c r="R161" s="145">
        <f>Q161*H161</f>
        <v>0</v>
      </c>
      <c r="S161" s="145">
        <v>0</v>
      </c>
      <c r="T161" s="146">
        <f>S161*H161</f>
        <v>0</v>
      </c>
      <c r="AR161" s="147" t="s">
        <v>1819</v>
      </c>
      <c r="AT161" s="147" t="s">
        <v>388</v>
      </c>
      <c r="AU161" s="147" t="s">
        <v>201</v>
      </c>
      <c r="AY161" s="17" t="s">
        <v>191</v>
      </c>
      <c r="BE161" s="148">
        <f>IF(N161="základní",J161,0)</f>
        <v>0</v>
      </c>
      <c r="BF161" s="148">
        <f>IF(N161="snížená",J161,0)</f>
        <v>0</v>
      </c>
      <c r="BG161" s="148">
        <f>IF(N161="zákl. přenesená",J161,0)</f>
        <v>0</v>
      </c>
      <c r="BH161" s="148">
        <f>IF(N161="sníž. přenesená",J161,0)</f>
        <v>0</v>
      </c>
      <c r="BI161" s="148">
        <f>IF(N161="nulová",J161,0)</f>
        <v>0</v>
      </c>
      <c r="BJ161" s="17" t="s">
        <v>83</v>
      </c>
      <c r="BK161" s="148">
        <f>ROUND(I161*H161,2)</f>
        <v>0</v>
      </c>
      <c r="BL161" s="17" t="s">
        <v>655</v>
      </c>
      <c r="BM161" s="147" t="s">
        <v>4904</v>
      </c>
    </row>
    <row r="162" spans="2:65" s="1" customFormat="1" ht="16.5" customHeight="1">
      <c r="B162" s="32"/>
      <c r="C162" s="136" t="s">
        <v>276</v>
      </c>
      <c r="D162" s="136" t="s">
        <v>195</v>
      </c>
      <c r="E162" s="137" t="s">
        <v>4905</v>
      </c>
      <c r="F162" s="138" t="s">
        <v>4906</v>
      </c>
      <c r="G162" s="139" t="s">
        <v>378</v>
      </c>
      <c r="H162" s="140">
        <v>17</v>
      </c>
      <c r="I162" s="141"/>
      <c r="J162" s="142">
        <f>ROUND(I162*H162,2)</f>
        <v>0</v>
      </c>
      <c r="K162" s="138" t="s">
        <v>1</v>
      </c>
      <c r="L162" s="32"/>
      <c r="M162" s="143" t="s">
        <v>1</v>
      </c>
      <c r="N162" s="144" t="s">
        <v>41</v>
      </c>
      <c r="P162" s="145">
        <f>O162*H162</f>
        <v>0</v>
      </c>
      <c r="Q162" s="145">
        <v>0</v>
      </c>
      <c r="R162" s="145">
        <f>Q162*H162</f>
        <v>0</v>
      </c>
      <c r="S162" s="145">
        <v>0</v>
      </c>
      <c r="T162" s="146">
        <f>S162*H162</f>
        <v>0</v>
      </c>
      <c r="AR162" s="147" t="s">
        <v>655</v>
      </c>
      <c r="AT162" s="147" t="s">
        <v>195</v>
      </c>
      <c r="AU162" s="147" t="s">
        <v>201</v>
      </c>
      <c r="AY162" s="17" t="s">
        <v>191</v>
      </c>
      <c r="BE162" s="148">
        <f>IF(N162="základní",J162,0)</f>
        <v>0</v>
      </c>
      <c r="BF162" s="148">
        <f>IF(N162="snížená",J162,0)</f>
        <v>0</v>
      </c>
      <c r="BG162" s="148">
        <f>IF(N162="zákl. přenesená",J162,0)</f>
        <v>0</v>
      </c>
      <c r="BH162" s="148">
        <f>IF(N162="sníž. přenesená",J162,0)</f>
        <v>0</v>
      </c>
      <c r="BI162" s="148">
        <f>IF(N162="nulová",J162,0)</f>
        <v>0</v>
      </c>
      <c r="BJ162" s="17" t="s">
        <v>83</v>
      </c>
      <c r="BK162" s="148">
        <f>ROUND(I162*H162,2)</f>
        <v>0</v>
      </c>
      <c r="BL162" s="17" t="s">
        <v>655</v>
      </c>
      <c r="BM162" s="147" t="s">
        <v>4907</v>
      </c>
    </row>
    <row r="163" spans="2:65" s="1" customFormat="1" ht="26.45" customHeight="1">
      <c r="B163" s="32"/>
      <c r="C163" s="181" t="s">
        <v>8</v>
      </c>
      <c r="D163" s="181" t="s">
        <v>388</v>
      </c>
      <c r="E163" s="182" t="s">
        <v>4908</v>
      </c>
      <c r="F163" s="183" t="s">
        <v>4909</v>
      </c>
      <c r="G163" s="184" t="s">
        <v>378</v>
      </c>
      <c r="H163" s="185">
        <v>17</v>
      </c>
      <c r="I163" s="186"/>
      <c r="J163" s="187">
        <f>ROUND(I163*H163,2)</f>
        <v>0</v>
      </c>
      <c r="K163" s="183" t="s">
        <v>1</v>
      </c>
      <c r="L163" s="188"/>
      <c r="M163" s="189" t="s">
        <v>1</v>
      </c>
      <c r="N163" s="190" t="s">
        <v>41</v>
      </c>
      <c r="P163" s="145">
        <f>O163*H163</f>
        <v>0</v>
      </c>
      <c r="Q163" s="145">
        <v>0</v>
      </c>
      <c r="R163" s="145">
        <f>Q163*H163</f>
        <v>0</v>
      </c>
      <c r="S163" s="145">
        <v>0</v>
      </c>
      <c r="T163" s="146">
        <f>S163*H163</f>
        <v>0</v>
      </c>
      <c r="AR163" s="147" t="s">
        <v>1819</v>
      </c>
      <c r="AT163" s="147" t="s">
        <v>388</v>
      </c>
      <c r="AU163" s="147" t="s">
        <v>201</v>
      </c>
      <c r="AY163" s="17" t="s">
        <v>191</v>
      </c>
      <c r="BE163" s="148">
        <f>IF(N163="základní",J163,0)</f>
        <v>0</v>
      </c>
      <c r="BF163" s="148">
        <f>IF(N163="snížená",J163,0)</f>
        <v>0</v>
      </c>
      <c r="BG163" s="148">
        <f>IF(N163="zákl. přenesená",J163,0)</f>
        <v>0</v>
      </c>
      <c r="BH163" s="148">
        <f>IF(N163="sníž. přenesená",J163,0)</f>
        <v>0</v>
      </c>
      <c r="BI163" s="148">
        <f>IF(N163="nulová",J163,0)</f>
        <v>0</v>
      </c>
      <c r="BJ163" s="17" t="s">
        <v>83</v>
      </c>
      <c r="BK163" s="148">
        <f>ROUND(I163*H163,2)</f>
        <v>0</v>
      </c>
      <c r="BL163" s="17" t="s">
        <v>655</v>
      </c>
      <c r="BM163" s="147" t="s">
        <v>4910</v>
      </c>
    </row>
    <row r="164" spans="2:65" s="1" customFormat="1" ht="16.5" customHeight="1">
      <c r="B164" s="32"/>
      <c r="C164" s="136" t="s">
        <v>193</v>
      </c>
      <c r="D164" s="136" t="s">
        <v>195</v>
      </c>
      <c r="E164" s="137" t="s">
        <v>4911</v>
      </c>
      <c r="F164" s="138" t="s">
        <v>4912</v>
      </c>
      <c r="G164" s="139" t="s">
        <v>378</v>
      </c>
      <c r="H164" s="140">
        <v>2</v>
      </c>
      <c r="I164" s="141"/>
      <c r="J164" s="142">
        <f>ROUND(I164*H164,2)</f>
        <v>0</v>
      </c>
      <c r="K164" s="138" t="s">
        <v>1</v>
      </c>
      <c r="L164" s="32"/>
      <c r="M164" s="143" t="s">
        <v>1</v>
      </c>
      <c r="N164" s="144" t="s">
        <v>41</v>
      </c>
      <c r="P164" s="145">
        <f>O164*H164</f>
        <v>0</v>
      </c>
      <c r="Q164" s="145">
        <v>0</v>
      </c>
      <c r="R164" s="145">
        <f>Q164*H164</f>
        <v>0</v>
      </c>
      <c r="S164" s="145">
        <v>0</v>
      </c>
      <c r="T164" s="146">
        <f>S164*H164</f>
        <v>0</v>
      </c>
      <c r="AR164" s="147" t="s">
        <v>655</v>
      </c>
      <c r="AT164" s="147" t="s">
        <v>195</v>
      </c>
      <c r="AU164" s="147" t="s">
        <v>201</v>
      </c>
      <c r="AY164" s="17" t="s">
        <v>191</v>
      </c>
      <c r="BE164" s="148">
        <f>IF(N164="základní",J164,0)</f>
        <v>0</v>
      </c>
      <c r="BF164" s="148">
        <f>IF(N164="snížená",J164,0)</f>
        <v>0</v>
      </c>
      <c r="BG164" s="148">
        <f>IF(N164="zákl. přenesená",J164,0)</f>
        <v>0</v>
      </c>
      <c r="BH164" s="148">
        <f>IF(N164="sníž. přenesená",J164,0)</f>
        <v>0</v>
      </c>
      <c r="BI164" s="148">
        <f>IF(N164="nulová",J164,0)</f>
        <v>0</v>
      </c>
      <c r="BJ164" s="17" t="s">
        <v>83</v>
      </c>
      <c r="BK164" s="148">
        <f>ROUND(I164*H164,2)</f>
        <v>0</v>
      </c>
      <c r="BL164" s="17" t="s">
        <v>655</v>
      </c>
      <c r="BM164" s="147" t="s">
        <v>4913</v>
      </c>
    </row>
    <row r="165" spans="2:65" s="1" customFormat="1" ht="16.5" customHeight="1">
      <c r="B165" s="32"/>
      <c r="C165" s="181" t="s">
        <v>294</v>
      </c>
      <c r="D165" s="181" t="s">
        <v>388</v>
      </c>
      <c r="E165" s="182" t="s">
        <v>4914</v>
      </c>
      <c r="F165" s="183" t="s">
        <v>4915</v>
      </c>
      <c r="G165" s="184" t="s">
        <v>378</v>
      </c>
      <c r="H165" s="185">
        <v>2</v>
      </c>
      <c r="I165" s="186"/>
      <c r="J165" s="187">
        <f>ROUND(I165*H165,2)</f>
        <v>0</v>
      </c>
      <c r="K165" s="183" t="s">
        <v>1</v>
      </c>
      <c r="L165" s="188"/>
      <c r="M165" s="189" t="s">
        <v>1</v>
      </c>
      <c r="N165" s="190" t="s">
        <v>41</v>
      </c>
      <c r="P165" s="145">
        <f>O165*H165</f>
        <v>0</v>
      </c>
      <c r="Q165" s="145">
        <v>0</v>
      </c>
      <c r="R165" s="145">
        <f>Q165*H165</f>
        <v>0</v>
      </c>
      <c r="S165" s="145">
        <v>0</v>
      </c>
      <c r="T165" s="146">
        <f>S165*H165</f>
        <v>0</v>
      </c>
      <c r="AR165" s="147" t="s">
        <v>1132</v>
      </c>
      <c r="AT165" s="147" t="s">
        <v>388</v>
      </c>
      <c r="AU165" s="147" t="s">
        <v>201</v>
      </c>
      <c r="AY165" s="17" t="s">
        <v>191</v>
      </c>
      <c r="BE165" s="148">
        <f>IF(N165="základní",J165,0)</f>
        <v>0</v>
      </c>
      <c r="BF165" s="148">
        <f>IF(N165="snížená",J165,0)</f>
        <v>0</v>
      </c>
      <c r="BG165" s="148">
        <f>IF(N165="zákl. přenesená",J165,0)</f>
        <v>0</v>
      </c>
      <c r="BH165" s="148">
        <f>IF(N165="sníž. přenesená",J165,0)</f>
        <v>0</v>
      </c>
      <c r="BI165" s="148">
        <f>IF(N165="nulová",J165,0)</f>
        <v>0</v>
      </c>
      <c r="BJ165" s="17" t="s">
        <v>83</v>
      </c>
      <c r="BK165" s="148">
        <f>ROUND(I165*H165,2)</f>
        <v>0</v>
      </c>
      <c r="BL165" s="17" t="s">
        <v>1132</v>
      </c>
      <c r="BM165" s="147" t="s">
        <v>4916</v>
      </c>
    </row>
    <row r="166" spans="2:65" s="1" customFormat="1" ht="16.5" customHeight="1">
      <c r="B166" s="32"/>
      <c r="C166" s="136" t="s">
        <v>302</v>
      </c>
      <c r="D166" s="136" t="s">
        <v>195</v>
      </c>
      <c r="E166" s="137" t="s">
        <v>4917</v>
      </c>
      <c r="F166" s="138" t="s">
        <v>4918</v>
      </c>
      <c r="G166" s="139" t="s">
        <v>378</v>
      </c>
      <c r="H166" s="140">
        <v>6</v>
      </c>
      <c r="I166" s="141"/>
      <c r="J166" s="142">
        <f>ROUND(I166*H166,2)</f>
        <v>0</v>
      </c>
      <c r="K166" s="138" t="s">
        <v>1</v>
      </c>
      <c r="L166" s="32"/>
      <c r="M166" s="143" t="s">
        <v>1</v>
      </c>
      <c r="N166" s="144" t="s">
        <v>41</v>
      </c>
      <c r="P166" s="145">
        <f>O166*H166</f>
        <v>0</v>
      </c>
      <c r="Q166" s="145">
        <v>0</v>
      </c>
      <c r="R166" s="145">
        <f>Q166*H166</f>
        <v>0</v>
      </c>
      <c r="S166" s="145">
        <v>0</v>
      </c>
      <c r="T166" s="146">
        <f>S166*H166</f>
        <v>0</v>
      </c>
      <c r="AR166" s="147" t="s">
        <v>655</v>
      </c>
      <c r="AT166" s="147" t="s">
        <v>195</v>
      </c>
      <c r="AU166" s="147" t="s">
        <v>201</v>
      </c>
      <c r="AY166" s="17" t="s">
        <v>191</v>
      </c>
      <c r="BE166" s="148">
        <f>IF(N166="základní",J166,0)</f>
        <v>0</v>
      </c>
      <c r="BF166" s="148">
        <f>IF(N166="snížená",J166,0)</f>
        <v>0</v>
      </c>
      <c r="BG166" s="148">
        <f>IF(N166="zákl. přenesená",J166,0)</f>
        <v>0</v>
      </c>
      <c r="BH166" s="148">
        <f>IF(N166="sníž. přenesená",J166,0)</f>
        <v>0</v>
      </c>
      <c r="BI166" s="148">
        <f>IF(N166="nulová",J166,0)</f>
        <v>0</v>
      </c>
      <c r="BJ166" s="17" t="s">
        <v>83</v>
      </c>
      <c r="BK166" s="148">
        <f>ROUND(I166*H166,2)</f>
        <v>0</v>
      </c>
      <c r="BL166" s="17" t="s">
        <v>655</v>
      </c>
      <c r="BM166" s="147" t="s">
        <v>4919</v>
      </c>
    </row>
    <row r="167" spans="2:65" s="1" customFormat="1" ht="26.45" customHeight="1">
      <c r="B167" s="32"/>
      <c r="C167" s="181" t="s">
        <v>224</v>
      </c>
      <c r="D167" s="181" t="s">
        <v>388</v>
      </c>
      <c r="E167" s="182" t="s">
        <v>4920</v>
      </c>
      <c r="F167" s="183" t="s">
        <v>4921</v>
      </c>
      <c r="G167" s="184" t="s">
        <v>378</v>
      </c>
      <c r="H167" s="185">
        <v>6</v>
      </c>
      <c r="I167" s="186"/>
      <c r="J167" s="187">
        <f>ROUND(I167*H167,2)</f>
        <v>0</v>
      </c>
      <c r="K167" s="183" t="s">
        <v>1</v>
      </c>
      <c r="L167" s="188"/>
      <c r="M167" s="189" t="s">
        <v>1</v>
      </c>
      <c r="N167" s="190" t="s">
        <v>41</v>
      </c>
      <c r="P167" s="145">
        <f>O167*H167</f>
        <v>0</v>
      </c>
      <c r="Q167" s="145">
        <v>0</v>
      </c>
      <c r="R167" s="145">
        <f>Q167*H167</f>
        <v>0</v>
      </c>
      <c r="S167" s="145">
        <v>0</v>
      </c>
      <c r="T167" s="146">
        <f>S167*H167</f>
        <v>0</v>
      </c>
      <c r="AR167" s="147" t="s">
        <v>1819</v>
      </c>
      <c r="AT167" s="147" t="s">
        <v>388</v>
      </c>
      <c r="AU167" s="147" t="s">
        <v>201</v>
      </c>
      <c r="AY167" s="17" t="s">
        <v>191</v>
      </c>
      <c r="BE167" s="148">
        <f>IF(N167="základní",J167,0)</f>
        <v>0</v>
      </c>
      <c r="BF167" s="148">
        <f>IF(N167="snížená",J167,0)</f>
        <v>0</v>
      </c>
      <c r="BG167" s="148">
        <f>IF(N167="zákl. přenesená",J167,0)</f>
        <v>0</v>
      </c>
      <c r="BH167" s="148">
        <f>IF(N167="sníž. přenesená",J167,0)</f>
        <v>0</v>
      </c>
      <c r="BI167" s="148">
        <f>IF(N167="nulová",J167,0)</f>
        <v>0</v>
      </c>
      <c r="BJ167" s="17" t="s">
        <v>83</v>
      </c>
      <c r="BK167" s="148">
        <f>ROUND(I167*H167,2)</f>
        <v>0</v>
      </c>
      <c r="BL167" s="17" t="s">
        <v>655</v>
      </c>
      <c r="BM167" s="147" t="s">
        <v>4922</v>
      </c>
    </row>
    <row r="168" spans="2:65" s="1" customFormat="1" ht="26.45" customHeight="1">
      <c r="B168" s="32"/>
      <c r="C168" s="181" t="s">
        <v>266</v>
      </c>
      <c r="D168" s="181" t="s">
        <v>388</v>
      </c>
      <c r="E168" s="182" t="s">
        <v>4923</v>
      </c>
      <c r="F168" s="183" t="s">
        <v>4924</v>
      </c>
      <c r="G168" s="184" t="s">
        <v>378</v>
      </c>
      <c r="H168" s="185">
        <v>6</v>
      </c>
      <c r="I168" s="186"/>
      <c r="J168" s="187">
        <f>ROUND(I168*H168,2)</f>
        <v>0</v>
      </c>
      <c r="K168" s="183" t="s">
        <v>1</v>
      </c>
      <c r="L168" s="188"/>
      <c r="M168" s="189" t="s">
        <v>1</v>
      </c>
      <c r="N168" s="190" t="s">
        <v>41</v>
      </c>
      <c r="P168" s="145">
        <f>O168*H168</f>
        <v>0</v>
      </c>
      <c r="Q168" s="145">
        <v>0</v>
      </c>
      <c r="R168" s="145">
        <f>Q168*H168</f>
        <v>0</v>
      </c>
      <c r="S168" s="145">
        <v>0</v>
      </c>
      <c r="T168" s="146">
        <f>S168*H168</f>
        <v>0</v>
      </c>
      <c r="AR168" s="147" t="s">
        <v>1819</v>
      </c>
      <c r="AT168" s="147" t="s">
        <v>388</v>
      </c>
      <c r="AU168" s="147" t="s">
        <v>201</v>
      </c>
      <c r="AY168" s="17" t="s">
        <v>191</v>
      </c>
      <c r="BE168" s="148">
        <f>IF(N168="základní",J168,0)</f>
        <v>0</v>
      </c>
      <c r="BF168" s="148">
        <f>IF(N168="snížená",J168,0)</f>
        <v>0</v>
      </c>
      <c r="BG168" s="148">
        <f>IF(N168="zákl. přenesená",J168,0)</f>
        <v>0</v>
      </c>
      <c r="BH168" s="148">
        <f>IF(N168="sníž. přenesená",J168,0)</f>
        <v>0</v>
      </c>
      <c r="BI168" s="148">
        <f>IF(N168="nulová",J168,0)</f>
        <v>0</v>
      </c>
      <c r="BJ168" s="17" t="s">
        <v>83</v>
      </c>
      <c r="BK168" s="148">
        <f>ROUND(I168*H168,2)</f>
        <v>0</v>
      </c>
      <c r="BL168" s="17" t="s">
        <v>655</v>
      </c>
      <c r="BM168" s="147" t="s">
        <v>4925</v>
      </c>
    </row>
    <row r="169" spans="2:65" s="11" customFormat="1" ht="20.85" customHeight="1">
      <c r="B169" s="124"/>
      <c r="D169" s="125" t="s">
        <v>75</v>
      </c>
      <c r="E169" s="134" t="s">
        <v>4926</v>
      </c>
      <c r="F169" s="134" t="s">
        <v>4927</v>
      </c>
      <c r="I169" s="127"/>
      <c r="J169" s="135">
        <f>BK169</f>
        <v>0</v>
      </c>
      <c r="L169" s="124"/>
      <c r="M169" s="129"/>
      <c r="P169" s="130">
        <f>SUM(P170:P173)</f>
        <v>0</v>
      </c>
      <c r="R169" s="130">
        <f>SUM(R170:R173)</f>
        <v>0</v>
      </c>
      <c r="T169" s="131">
        <f>SUM(T170:T173)</f>
        <v>0</v>
      </c>
      <c r="AR169" s="125" t="s">
        <v>85</v>
      </c>
      <c r="AT169" s="132" t="s">
        <v>75</v>
      </c>
      <c r="AU169" s="132" t="s">
        <v>85</v>
      </c>
      <c r="AY169" s="125" t="s">
        <v>191</v>
      </c>
      <c r="BK169" s="133">
        <f>SUM(BK170:BK173)</f>
        <v>0</v>
      </c>
    </row>
    <row r="170" spans="2:65" s="1" customFormat="1" ht="16.5" customHeight="1">
      <c r="B170" s="32"/>
      <c r="C170" s="136" t="s">
        <v>285</v>
      </c>
      <c r="D170" s="136" t="s">
        <v>195</v>
      </c>
      <c r="E170" s="137" t="s">
        <v>4928</v>
      </c>
      <c r="F170" s="138" t="s">
        <v>4929</v>
      </c>
      <c r="G170" s="139" t="s">
        <v>378</v>
      </c>
      <c r="H170" s="140">
        <v>5</v>
      </c>
      <c r="I170" s="141"/>
      <c r="J170" s="142">
        <f>ROUND(I170*H170,2)</f>
        <v>0</v>
      </c>
      <c r="K170" s="138" t="s">
        <v>199</v>
      </c>
      <c r="L170" s="32"/>
      <c r="M170" s="143" t="s">
        <v>1</v>
      </c>
      <c r="N170" s="144" t="s">
        <v>41</v>
      </c>
      <c r="P170" s="145">
        <f>O170*H170</f>
        <v>0</v>
      </c>
      <c r="Q170" s="145">
        <v>0</v>
      </c>
      <c r="R170" s="145">
        <f>Q170*H170</f>
        <v>0</v>
      </c>
      <c r="S170" s="145">
        <v>0</v>
      </c>
      <c r="T170" s="146">
        <f>S170*H170</f>
        <v>0</v>
      </c>
      <c r="AR170" s="147" t="s">
        <v>655</v>
      </c>
      <c r="AT170" s="147" t="s">
        <v>195</v>
      </c>
      <c r="AU170" s="147" t="s">
        <v>201</v>
      </c>
      <c r="AY170" s="17" t="s">
        <v>191</v>
      </c>
      <c r="BE170" s="148">
        <f>IF(N170="základní",J170,0)</f>
        <v>0</v>
      </c>
      <c r="BF170" s="148">
        <f>IF(N170="snížená",J170,0)</f>
        <v>0</v>
      </c>
      <c r="BG170" s="148">
        <f>IF(N170="zákl. přenesená",J170,0)</f>
        <v>0</v>
      </c>
      <c r="BH170" s="148">
        <f>IF(N170="sníž. přenesená",J170,0)</f>
        <v>0</v>
      </c>
      <c r="BI170" s="148">
        <f>IF(N170="nulová",J170,0)</f>
        <v>0</v>
      </c>
      <c r="BJ170" s="17" t="s">
        <v>83</v>
      </c>
      <c r="BK170" s="148">
        <f>ROUND(I170*H170,2)</f>
        <v>0</v>
      </c>
      <c r="BL170" s="17" t="s">
        <v>655</v>
      </c>
      <c r="BM170" s="147" t="s">
        <v>4930</v>
      </c>
    </row>
    <row r="171" spans="2:65" s="1" customFormat="1">
      <c r="B171" s="32"/>
      <c r="D171" s="149" t="s">
        <v>203</v>
      </c>
      <c r="F171" s="150" t="s">
        <v>4931</v>
      </c>
      <c r="I171" s="151"/>
      <c r="L171" s="32"/>
      <c r="M171" s="152"/>
      <c r="T171" s="56"/>
      <c r="AT171" s="17" t="s">
        <v>203</v>
      </c>
      <c r="AU171" s="17" t="s">
        <v>201</v>
      </c>
    </row>
    <row r="172" spans="2:65" s="1" customFormat="1" ht="26.45" customHeight="1">
      <c r="B172" s="32"/>
      <c r="C172" s="181" t="s">
        <v>329</v>
      </c>
      <c r="D172" s="181" t="s">
        <v>388</v>
      </c>
      <c r="E172" s="182" t="s">
        <v>4932</v>
      </c>
      <c r="F172" s="183" t="s">
        <v>4933</v>
      </c>
      <c r="G172" s="184" t="s">
        <v>378</v>
      </c>
      <c r="H172" s="185">
        <v>5</v>
      </c>
      <c r="I172" s="186"/>
      <c r="J172" s="187">
        <f>ROUND(I172*H172,2)</f>
        <v>0</v>
      </c>
      <c r="K172" s="183" t="s">
        <v>1</v>
      </c>
      <c r="L172" s="188"/>
      <c r="M172" s="189" t="s">
        <v>1</v>
      </c>
      <c r="N172" s="190" t="s">
        <v>41</v>
      </c>
      <c r="P172" s="145">
        <f>O172*H172</f>
        <v>0</v>
      </c>
      <c r="Q172" s="145">
        <v>0</v>
      </c>
      <c r="R172" s="145">
        <f>Q172*H172</f>
        <v>0</v>
      </c>
      <c r="S172" s="145">
        <v>0</v>
      </c>
      <c r="T172" s="146">
        <f>S172*H172</f>
        <v>0</v>
      </c>
      <c r="AR172" s="147" t="s">
        <v>1819</v>
      </c>
      <c r="AT172" s="147" t="s">
        <v>388</v>
      </c>
      <c r="AU172" s="147" t="s">
        <v>201</v>
      </c>
      <c r="AY172" s="17" t="s">
        <v>191</v>
      </c>
      <c r="BE172" s="148">
        <f>IF(N172="základní",J172,0)</f>
        <v>0</v>
      </c>
      <c r="BF172" s="148">
        <f>IF(N172="snížená",J172,0)</f>
        <v>0</v>
      </c>
      <c r="BG172" s="148">
        <f>IF(N172="zákl. přenesená",J172,0)</f>
        <v>0</v>
      </c>
      <c r="BH172" s="148">
        <f>IF(N172="sníž. přenesená",J172,0)</f>
        <v>0</v>
      </c>
      <c r="BI172" s="148">
        <f>IF(N172="nulová",J172,0)</f>
        <v>0</v>
      </c>
      <c r="BJ172" s="17" t="s">
        <v>83</v>
      </c>
      <c r="BK172" s="148">
        <f>ROUND(I172*H172,2)</f>
        <v>0</v>
      </c>
      <c r="BL172" s="17" t="s">
        <v>655</v>
      </c>
      <c r="BM172" s="147" t="s">
        <v>4934</v>
      </c>
    </row>
    <row r="173" spans="2:65" s="1" customFormat="1" ht="26.45" customHeight="1">
      <c r="B173" s="32"/>
      <c r="C173" s="181" t="s">
        <v>336</v>
      </c>
      <c r="D173" s="181" t="s">
        <v>388</v>
      </c>
      <c r="E173" s="182" t="s">
        <v>4935</v>
      </c>
      <c r="F173" s="183" t="s">
        <v>4936</v>
      </c>
      <c r="G173" s="184" t="s">
        <v>378</v>
      </c>
      <c r="H173" s="185">
        <v>5</v>
      </c>
      <c r="I173" s="186"/>
      <c r="J173" s="187">
        <f>ROUND(I173*H173,2)</f>
        <v>0</v>
      </c>
      <c r="K173" s="183" t="s">
        <v>1</v>
      </c>
      <c r="L173" s="188"/>
      <c r="M173" s="189" t="s">
        <v>1</v>
      </c>
      <c r="N173" s="190" t="s">
        <v>41</v>
      </c>
      <c r="P173" s="145">
        <f>O173*H173</f>
        <v>0</v>
      </c>
      <c r="Q173" s="145">
        <v>0</v>
      </c>
      <c r="R173" s="145">
        <f>Q173*H173</f>
        <v>0</v>
      </c>
      <c r="S173" s="145">
        <v>0</v>
      </c>
      <c r="T173" s="146">
        <f>S173*H173</f>
        <v>0</v>
      </c>
      <c r="AR173" s="147" t="s">
        <v>1819</v>
      </c>
      <c r="AT173" s="147" t="s">
        <v>388</v>
      </c>
      <c r="AU173" s="147" t="s">
        <v>201</v>
      </c>
      <c r="AY173" s="17" t="s">
        <v>191</v>
      </c>
      <c r="BE173" s="148">
        <f>IF(N173="základní",J173,0)</f>
        <v>0</v>
      </c>
      <c r="BF173" s="148">
        <f>IF(N173="snížená",J173,0)</f>
        <v>0</v>
      </c>
      <c r="BG173" s="148">
        <f>IF(N173="zákl. přenesená",J173,0)</f>
        <v>0</v>
      </c>
      <c r="BH173" s="148">
        <f>IF(N173="sníž. přenesená",J173,0)</f>
        <v>0</v>
      </c>
      <c r="BI173" s="148">
        <f>IF(N173="nulová",J173,0)</f>
        <v>0</v>
      </c>
      <c r="BJ173" s="17" t="s">
        <v>83</v>
      </c>
      <c r="BK173" s="148">
        <f>ROUND(I173*H173,2)</f>
        <v>0</v>
      </c>
      <c r="BL173" s="17" t="s">
        <v>655</v>
      </c>
      <c r="BM173" s="147" t="s">
        <v>4937</v>
      </c>
    </row>
    <row r="174" spans="2:65" s="11" customFormat="1" ht="20.85" customHeight="1">
      <c r="B174" s="124"/>
      <c r="D174" s="125" t="s">
        <v>75</v>
      </c>
      <c r="E174" s="134" t="s">
        <v>4938</v>
      </c>
      <c r="F174" s="134" t="s">
        <v>4939</v>
      </c>
      <c r="I174" s="127"/>
      <c r="J174" s="135">
        <f>BK174</f>
        <v>0</v>
      </c>
      <c r="L174" s="124"/>
      <c r="M174" s="129"/>
      <c r="P174" s="130">
        <f>SUM(P175:P179)</f>
        <v>0</v>
      </c>
      <c r="R174" s="130">
        <f>SUM(R175:R179)</f>
        <v>3.2000000000000003E-4</v>
      </c>
      <c r="T174" s="131">
        <f>SUM(T175:T179)</f>
        <v>0</v>
      </c>
      <c r="AR174" s="125" t="s">
        <v>85</v>
      </c>
      <c r="AT174" s="132" t="s">
        <v>75</v>
      </c>
      <c r="AU174" s="132" t="s">
        <v>85</v>
      </c>
      <c r="AY174" s="125" t="s">
        <v>191</v>
      </c>
      <c r="BK174" s="133">
        <f>SUM(BK175:BK179)</f>
        <v>0</v>
      </c>
    </row>
    <row r="175" spans="2:65" s="1" customFormat="1" ht="24" customHeight="1">
      <c r="B175" s="32"/>
      <c r="C175" s="136" t="s">
        <v>7</v>
      </c>
      <c r="D175" s="136" t="s">
        <v>195</v>
      </c>
      <c r="E175" s="137" t="s">
        <v>4940</v>
      </c>
      <c r="F175" s="138" t="s">
        <v>4941</v>
      </c>
      <c r="G175" s="139" t="s">
        <v>378</v>
      </c>
      <c r="H175" s="140">
        <v>1</v>
      </c>
      <c r="I175" s="141"/>
      <c r="J175" s="142">
        <f>ROUND(I175*H175,2)</f>
        <v>0</v>
      </c>
      <c r="K175" s="138" t="s">
        <v>199</v>
      </c>
      <c r="L175" s="32"/>
      <c r="M175" s="143" t="s">
        <v>1</v>
      </c>
      <c r="N175" s="144" t="s">
        <v>41</v>
      </c>
      <c r="P175" s="145">
        <f>O175*H175</f>
        <v>0</v>
      </c>
      <c r="Q175" s="145">
        <v>0</v>
      </c>
      <c r="R175" s="145">
        <f>Q175*H175</f>
        <v>0</v>
      </c>
      <c r="S175" s="145">
        <v>0</v>
      </c>
      <c r="T175" s="146">
        <f>S175*H175</f>
        <v>0</v>
      </c>
      <c r="AR175" s="147" t="s">
        <v>655</v>
      </c>
      <c r="AT175" s="147" t="s">
        <v>195</v>
      </c>
      <c r="AU175" s="147" t="s">
        <v>201</v>
      </c>
      <c r="AY175" s="17" t="s">
        <v>191</v>
      </c>
      <c r="BE175" s="148">
        <f>IF(N175="základní",J175,0)</f>
        <v>0</v>
      </c>
      <c r="BF175" s="148">
        <f>IF(N175="snížená",J175,0)</f>
        <v>0</v>
      </c>
      <c r="BG175" s="148">
        <f>IF(N175="zákl. přenesená",J175,0)</f>
        <v>0</v>
      </c>
      <c r="BH175" s="148">
        <f>IF(N175="sníž. přenesená",J175,0)</f>
        <v>0</v>
      </c>
      <c r="BI175" s="148">
        <f>IF(N175="nulová",J175,0)</f>
        <v>0</v>
      </c>
      <c r="BJ175" s="17" t="s">
        <v>83</v>
      </c>
      <c r="BK175" s="148">
        <f>ROUND(I175*H175,2)</f>
        <v>0</v>
      </c>
      <c r="BL175" s="17" t="s">
        <v>655</v>
      </c>
      <c r="BM175" s="147" t="s">
        <v>4942</v>
      </c>
    </row>
    <row r="176" spans="2:65" s="1" customFormat="1">
      <c r="B176" s="32"/>
      <c r="D176" s="149" t="s">
        <v>203</v>
      </c>
      <c r="F176" s="150" t="s">
        <v>4943</v>
      </c>
      <c r="I176" s="151"/>
      <c r="L176" s="32"/>
      <c r="M176" s="152"/>
      <c r="T176" s="56"/>
      <c r="AT176" s="17" t="s">
        <v>203</v>
      </c>
      <c r="AU176" s="17" t="s">
        <v>201</v>
      </c>
    </row>
    <row r="177" spans="2:65" s="1" customFormat="1" ht="16.5" customHeight="1">
      <c r="B177" s="32"/>
      <c r="C177" s="181" t="s">
        <v>350</v>
      </c>
      <c r="D177" s="181" t="s">
        <v>388</v>
      </c>
      <c r="E177" s="182" t="s">
        <v>4944</v>
      </c>
      <c r="F177" s="183" t="s">
        <v>4945</v>
      </c>
      <c r="G177" s="184" t="s">
        <v>378</v>
      </c>
      <c r="H177" s="185">
        <v>1</v>
      </c>
      <c r="I177" s="186"/>
      <c r="J177" s="187">
        <f>ROUND(I177*H177,2)</f>
        <v>0</v>
      </c>
      <c r="K177" s="183" t="s">
        <v>199</v>
      </c>
      <c r="L177" s="188"/>
      <c r="M177" s="189" t="s">
        <v>1</v>
      </c>
      <c r="N177" s="190" t="s">
        <v>41</v>
      </c>
      <c r="P177" s="145">
        <f>O177*H177</f>
        <v>0</v>
      </c>
      <c r="Q177" s="145">
        <v>2.0000000000000001E-4</v>
      </c>
      <c r="R177" s="145">
        <f>Q177*H177</f>
        <v>2.0000000000000001E-4</v>
      </c>
      <c r="S177" s="145">
        <v>0</v>
      </c>
      <c r="T177" s="146">
        <f>S177*H177</f>
        <v>0</v>
      </c>
      <c r="AR177" s="147" t="s">
        <v>1132</v>
      </c>
      <c r="AT177" s="147" t="s">
        <v>388</v>
      </c>
      <c r="AU177" s="147" t="s">
        <v>201</v>
      </c>
      <c r="AY177" s="17" t="s">
        <v>191</v>
      </c>
      <c r="BE177" s="148">
        <f>IF(N177="základní",J177,0)</f>
        <v>0</v>
      </c>
      <c r="BF177" s="148">
        <f>IF(N177="snížená",J177,0)</f>
        <v>0</v>
      </c>
      <c r="BG177" s="148">
        <f>IF(N177="zákl. přenesená",J177,0)</f>
        <v>0</v>
      </c>
      <c r="BH177" s="148">
        <f>IF(N177="sníž. přenesená",J177,0)</f>
        <v>0</v>
      </c>
      <c r="BI177" s="148">
        <f>IF(N177="nulová",J177,0)</f>
        <v>0</v>
      </c>
      <c r="BJ177" s="17" t="s">
        <v>83</v>
      </c>
      <c r="BK177" s="148">
        <f>ROUND(I177*H177,2)</f>
        <v>0</v>
      </c>
      <c r="BL177" s="17" t="s">
        <v>1132</v>
      </c>
      <c r="BM177" s="147" t="s">
        <v>4946</v>
      </c>
    </row>
    <row r="178" spans="2:65" s="1" customFormat="1" ht="16.5" customHeight="1">
      <c r="B178" s="32"/>
      <c r="C178" s="181" t="s">
        <v>356</v>
      </c>
      <c r="D178" s="181" t="s">
        <v>388</v>
      </c>
      <c r="E178" s="182" t="s">
        <v>4947</v>
      </c>
      <c r="F178" s="183" t="s">
        <v>4948</v>
      </c>
      <c r="G178" s="184" t="s">
        <v>378</v>
      </c>
      <c r="H178" s="185">
        <v>1</v>
      </c>
      <c r="I178" s="186"/>
      <c r="J178" s="187">
        <f>ROUND(I178*H178,2)</f>
        <v>0</v>
      </c>
      <c r="K178" s="183" t="s">
        <v>199</v>
      </c>
      <c r="L178" s="188"/>
      <c r="M178" s="189" t="s">
        <v>1</v>
      </c>
      <c r="N178" s="190" t="s">
        <v>41</v>
      </c>
      <c r="P178" s="145">
        <f>O178*H178</f>
        <v>0</v>
      </c>
      <c r="Q178" s="145">
        <v>1.1E-4</v>
      </c>
      <c r="R178" s="145">
        <f>Q178*H178</f>
        <v>1.1E-4</v>
      </c>
      <c r="S178" s="145">
        <v>0</v>
      </c>
      <c r="T178" s="146">
        <f>S178*H178</f>
        <v>0</v>
      </c>
      <c r="AR178" s="147" t="s">
        <v>1132</v>
      </c>
      <c r="AT178" s="147" t="s">
        <v>388</v>
      </c>
      <c r="AU178" s="147" t="s">
        <v>201</v>
      </c>
      <c r="AY178" s="17" t="s">
        <v>191</v>
      </c>
      <c r="BE178" s="148">
        <f>IF(N178="základní",J178,0)</f>
        <v>0</v>
      </c>
      <c r="BF178" s="148">
        <f>IF(N178="snížená",J178,0)</f>
        <v>0</v>
      </c>
      <c r="BG178" s="148">
        <f>IF(N178="zákl. přenesená",J178,0)</f>
        <v>0</v>
      </c>
      <c r="BH178" s="148">
        <f>IF(N178="sníž. přenesená",J178,0)</f>
        <v>0</v>
      </c>
      <c r="BI178" s="148">
        <f>IF(N178="nulová",J178,0)</f>
        <v>0</v>
      </c>
      <c r="BJ178" s="17" t="s">
        <v>83</v>
      </c>
      <c r="BK178" s="148">
        <f>ROUND(I178*H178,2)</f>
        <v>0</v>
      </c>
      <c r="BL178" s="17" t="s">
        <v>1132</v>
      </c>
      <c r="BM178" s="147" t="s">
        <v>4949</v>
      </c>
    </row>
    <row r="179" spans="2:65" s="1" customFormat="1" ht="16.5" customHeight="1">
      <c r="B179" s="32"/>
      <c r="C179" s="181" t="s">
        <v>362</v>
      </c>
      <c r="D179" s="181" t="s">
        <v>388</v>
      </c>
      <c r="E179" s="182" t="s">
        <v>4950</v>
      </c>
      <c r="F179" s="183" t="s">
        <v>4951</v>
      </c>
      <c r="G179" s="184" t="s">
        <v>378</v>
      </c>
      <c r="H179" s="185">
        <v>1</v>
      </c>
      <c r="I179" s="186"/>
      <c r="J179" s="187">
        <f>ROUND(I179*H179,2)</f>
        <v>0</v>
      </c>
      <c r="K179" s="183" t="s">
        <v>199</v>
      </c>
      <c r="L179" s="188"/>
      <c r="M179" s="189" t="s">
        <v>1</v>
      </c>
      <c r="N179" s="190" t="s">
        <v>41</v>
      </c>
      <c r="P179" s="145">
        <f>O179*H179</f>
        <v>0</v>
      </c>
      <c r="Q179" s="145">
        <v>1.0000000000000001E-5</v>
      </c>
      <c r="R179" s="145">
        <f>Q179*H179</f>
        <v>1.0000000000000001E-5</v>
      </c>
      <c r="S179" s="145">
        <v>0</v>
      </c>
      <c r="T179" s="146">
        <f>S179*H179</f>
        <v>0</v>
      </c>
      <c r="AR179" s="147" t="s">
        <v>1132</v>
      </c>
      <c r="AT179" s="147" t="s">
        <v>388</v>
      </c>
      <c r="AU179" s="147" t="s">
        <v>201</v>
      </c>
      <c r="AY179" s="17" t="s">
        <v>191</v>
      </c>
      <c r="BE179" s="148">
        <f>IF(N179="základní",J179,0)</f>
        <v>0</v>
      </c>
      <c r="BF179" s="148">
        <f>IF(N179="snížená",J179,0)</f>
        <v>0</v>
      </c>
      <c r="BG179" s="148">
        <f>IF(N179="zákl. přenesená",J179,0)</f>
        <v>0</v>
      </c>
      <c r="BH179" s="148">
        <f>IF(N179="sníž. přenesená",J179,0)</f>
        <v>0</v>
      </c>
      <c r="BI179" s="148">
        <f>IF(N179="nulová",J179,0)</f>
        <v>0</v>
      </c>
      <c r="BJ179" s="17" t="s">
        <v>83</v>
      </c>
      <c r="BK179" s="148">
        <f>ROUND(I179*H179,2)</f>
        <v>0</v>
      </c>
      <c r="BL179" s="17" t="s">
        <v>1132</v>
      </c>
      <c r="BM179" s="147" t="s">
        <v>4952</v>
      </c>
    </row>
    <row r="180" spans="2:65" s="11" customFormat="1" ht="20.85" customHeight="1">
      <c r="B180" s="124"/>
      <c r="D180" s="125" t="s">
        <v>75</v>
      </c>
      <c r="E180" s="134" t="s">
        <v>4953</v>
      </c>
      <c r="F180" s="134" t="s">
        <v>4954</v>
      </c>
      <c r="I180" s="127"/>
      <c r="J180" s="135">
        <f>BK180</f>
        <v>0</v>
      </c>
      <c r="L180" s="124"/>
      <c r="M180" s="129"/>
      <c r="P180" s="130">
        <f>SUM(P181:P185)</f>
        <v>0</v>
      </c>
      <c r="R180" s="130">
        <f>SUM(R181:R185)</f>
        <v>0</v>
      </c>
      <c r="T180" s="131">
        <f>SUM(T181:T185)</f>
        <v>0</v>
      </c>
      <c r="AR180" s="125" t="s">
        <v>85</v>
      </c>
      <c r="AT180" s="132" t="s">
        <v>75</v>
      </c>
      <c r="AU180" s="132" t="s">
        <v>85</v>
      </c>
      <c r="AY180" s="125" t="s">
        <v>191</v>
      </c>
      <c r="BK180" s="133">
        <f>SUM(BK181:BK185)</f>
        <v>0</v>
      </c>
    </row>
    <row r="181" spans="2:65" s="1" customFormat="1" ht="26.45" customHeight="1">
      <c r="B181" s="32"/>
      <c r="C181" s="136" t="s">
        <v>367</v>
      </c>
      <c r="D181" s="136" t="s">
        <v>195</v>
      </c>
      <c r="E181" s="137" t="s">
        <v>4955</v>
      </c>
      <c r="F181" s="138" t="s">
        <v>4956</v>
      </c>
      <c r="G181" s="139" t="s">
        <v>378</v>
      </c>
      <c r="H181" s="140">
        <v>4</v>
      </c>
      <c r="I181" s="141"/>
      <c r="J181" s="142">
        <f>ROUND(I181*H181,2)</f>
        <v>0</v>
      </c>
      <c r="K181" s="138" t="s">
        <v>199</v>
      </c>
      <c r="L181" s="32"/>
      <c r="M181" s="143" t="s">
        <v>1</v>
      </c>
      <c r="N181" s="144" t="s">
        <v>41</v>
      </c>
      <c r="P181" s="145">
        <f>O181*H181</f>
        <v>0</v>
      </c>
      <c r="Q181" s="145">
        <v>0</v>
      </c>
      <c r="R181" s="145">
        <f>Q181*H181</f>
        <v>0</v>
      </c>
      <c r="S181" s="145">
        <v>0</v>
      </c>
      <c r="T181" s="146">
        <f>S181*H181</f>
        <v>0</v>
      </c>
      <c r="AR181" s="147" t="s">
        <v>655</v>
      </c>
      <c r="AT181" s="147" t="s">
        <v>195</v>
      </c>
      <c r="AU181" s="147" t="s">
        <v>201</v>
      </c>
      <c r="AY181" s="17" t="s">
        <v>191</v>
      </c>
      <c r="BE181" s="148">
        <f>IF(N181="základní",J181,0)</f>
        <v>0</v>
      </c>
      <c r="BF181" s="148">
        <f>IF(N181="snížená",J181,0)</f>
        <v>0</v>
      </c>
      <c r="BG181" s="148">
        <f>IF(N181="zákl. přenesená",J181,0)</f>
        <v>0</v>
      </c>
      <c r="BH181" s="148">
        <f>IF(N181="sníž. přenesená",J181,0)</f>
        <v>0</v>
      </c>
      <c r="BI181" s="148">
        <f>IF(N181="nulová",J181,0)</f>
        <v>0</v>
      </c>
      <c r="BJ181" s="17" t="s">
        <v>83</v>
      </c>
      <c r="BK181" s="148">
        <f>ROUND(I181*H181,2)</f>
        <v>0</v>
      </c>
      <c r="BL181" s="17" t="s">
        <v>655</v>
      </c>
      <c r="BM181" s="147" t="s">
        <v>4957</v>
      </c>
    </row>
    <row r="182" spans="2:65" s="1" customFormat="1">
      <c r="B182" s="32"/>
      <c r="D182" s="149" t="s">
        <v>203</v>
      </c>
      <c r="F182" s="150" t="s">
        <v>4958</v>
      </c>
      <c r="I182" s="151"/>
      <c r="L182" s="32"/>
      <c r="M182" s="152"/>
      <c r="T182" s="56"/>
      <c r="AT182" s="17" t="s">
        <v>203</v>
      </c>
      <c r="AU182" s="17" t="s">
        <v>201</v>
      </c>
    </row>
    <row r="183" spans="2:65" s="1" customFormat="1" ht="26.45" customHeight="1">
      <c r="B183" s="32"/>
      <c r="C183" s="181" t="s">
        <v>375</v>
      </c>
      <c r="D183" s="181" t="s">
        <v>388</v>
      </c>
      <c r="E183" s="182" t="s">
        <v>4959</v>
      </c>
      <c r="F183" s="183" t="s">
        <v>4960</v>
      </c>
      <c r="G183" s="184" t="s">
        <v>378</v>
      </c>
      <c r="H183" s="185">
        <v>4</v>
      </c>
      <c r="I183" s="186"/>
      <c r="J183" s="187">
        <f>ROUND(I183*H183,2)</f>
        <v>0</v>
      </c>
      <c r="K183" s="183" t="s">
        <v>1</v>
      </c>
      <c r="L183" s="188"/>
      <c r="M183" s="189" t="s">
        <v>1</v>
      </c>
      <c r="N183" s="190" t="s">
        <v>41</v>
      </c>
      <c r="P183" s="145">
        <f>O183*H183</f>
        <v>0</v>
      </c>
      <c r="Q183" s="145">
        <v>0</v>
      </c>
      <c r="R183" s="145">
        <f>Q183*H183</f>
        <v>0</v>
      </c>
      <c r="S183" s="145">
        <v>0</v>
      </c>
      <c r="T183" s="146">
        <f>S183*H183</f>
        <v>0</v>
      </c>
      <c r="AR183" s="147" t="s">
        <v>1819</v>
      </c>
      <c r="AT183" s="147" t="s">
        <v>388</v>
      </c>
      <c r="AU183" s="147" t="s">
        <v>201</v>
      </c>
      <c r="AY183" s="17" t="s">
        <v>191</v>
      </c>
      <c r="BE183" s="148">
        <f>IF(N183="základní",J183,0)</f>
        <v>0</v>
      </c>
      <c r="BF183" s="148">
        <f>IF(N183="snížená",J183,0)</f>
        <v>0</v>
      </c>
      <c r="BG183" s="148">
        <f>IF(N183="zákl. přenesená",J183,0)</f>
        <v>0</v>
      </c>
      <c r="BH183" s="148">
        <f>IF(N183="sníž. přenesená",J183,0)</f>
        <v>0</v>
      </c>
      <c r="BI183" s="148">
        <f>IF(N183="nulová",J183,0)</f>
        <v>0</v>
      </c>
      <c r="BJ183" s="17" t="s">
        <v>83</v>
      </c>
      <c r="BK183" s="148">
        <f>ROUND(I183*H183,2)</f>
        <v>0</v>
      </c>
      <c r="BL183" s="17" t="s">
        <v>655</v>
      </c>
      <c r="BM183" s="147" t="s">
        <v>4961</v>
      </c>
    </row>
    <row r="184" spans="2:65" s="1" customFormat="1" ht="26.45" customHeight="1">
      <c r="B184" s="32"/>
      <c r="C184" s="181" t="s">
        <v>382</v>
      </c>
      <c r="D184" s="181" t="s">
        <v>388</v>
      </c>
      <c r="E184" s="182" t="s">
        <v>4962</v>
      </c>
      <c r="F184" s="183" t="s">
        <v>4963</v>
      </c>
      <c r="G184" s="184" t="s">
        <v>378</v>
      </c>
      <c r="H184" s="185">
        <v>4</v>
      </c>
      <c r="I184" s="186"/>
      <c r="J184" s="187">
        <f>ROUND(I184*H184,2)</f>
        <v>0</v>
      </c>
      <c r="K184" s="183" t="s">
        <v>1</v>
      </c>
      <c r="L184" s="188"/>
      <c r="M184" s="189" t="s">
        <v>1</v>
      </c>
      <c r="N184" s="190" t="s">
        <v>41</v>
      </c>
      <c r="P184" s="145">
        <f>O184*H184</f>
        <v>0</v>
      </c>
      <c r="Q184" s="145">
        <v>0</v>
      </c>
      <c r="R184" s="145">
        <f>Q184*H184</f>
        <v>0</v>
      </c>
      <c r="S184" s="145">
        <v>0</v>
      </c>
      <c r="T184" s="146">
        <f>S184*H184</f>
        <v>0</v>
      </c>
      <c r="AR184" s="147" t="s">
        <v>1819</v>
      </c>
      <c r="AT184" s="147" t="s">
        <v>388</v>
      </c>
      <c r="AU184" s="147" t="s">
        <v>201</v>
      </c>
      <c r="AY184" s="17" t="s">
        <v>191</v>
      </c>
      <c r="BE184" s="148">
        <f>IF(N184="základní",J184,0)</f>
        <v>0</v>
      </c>
      <c r="BF184" s="148">
        <f>IF(N184="snížená",J184,0)</f>
        <v>0</v>
      </c>
      <c r="BG184" s="148">
        <f>IF(N184="zákl. přenesená",J184,0)</f>
        <v>0</v>
      </c>
      <c r="BH184" s="148">
        <f>IF(N184="sníž. přenesená",J184,0)</f>
        <v>0</v>
      </c>
      <c r="BI184" s="148">
        <f>IF(N184="nulová",J184,0)</f>
        <v>0</v>
      </c>
      <c r="BJ184" s="17" t="s">
        <v>83</v>
      </c>
      <c r="BK184" s="148">
        <f>ROUND(I184*H184,2)</f>
        <v>0</v>
      </c>
      <c r="BL184" s="17" t="s">
        <v>655</v>
      </c>
      <c r="BM184" s="147" t="s">
        <v>4964</v>
      </c>
    </row>
    <row r="185" spans="2:65" s="1" customFormat="1" ht="26.45" customHeight="1">
      <c r="B185" s="32"/>
      <c r="C185" s="181" t="s">
        <v>387</v>
      </c>
      <c r="D185" s="181" t="s">
        <v>388</v>
      </c>
      <c r="E185" s="182" t="s">
        <v>4965</v>
      </c>
      <c r="F185" s="183" t="s">
        <v>4966</v>
      </c>
      <c r="G185" s="184" t="s">
        <v>378</v>
      </c>
      <c r="H185" s="185">
        <v>8</v>
      </c>
      <c r="I185" s="186"/>
      <c r="J185" s="187">
        <f>ROUND(I185*H185,2)</f>
        <v>0</v>
      </c>
      <c r="K185" s="183" t="s">
        <v>1</v>
      </c>
      <c r="L185" s="188"/>
      <c r="M185" s="189" t="s">
        <v>1</v>
      </c>
      <c r="N185" s="190" t="s">
        <v>41</v>
      </c>
      <c r="P185" s="145">
        <f>O185*H185</f>
        <v>0</v>
      </c>
      <c r="Q185" s="145">
        <v>0</v>
      </c>
      <c r="R185" s="145">
        <f>Q185*H185</f>
        <v>0</v>
      </c>
      <c r="S185" s="145">
        <v>0</v>
      </c>
      <c r="T185" s="146">
        <f>S185*H185</f>
        <v>0</v>
      </c>
      <c r="AR185" s="147" t="s">
        <v>1819</v>
      </c>
      <c r="AT185" s="147" t="s">
        <v>388</v>
      </c>
      <c r="AU185" s="147" t="s">
        <v>201</v>
      </c>
      <c r="AY185" s="17" t="s">
        <v>191</v>
      </c>
      <c r="BE185" s="148">
        <f>IF(N185="základní",J185,0)</f>
        <v>0</v>
      </c>
      <c r="BF185" s="148">
        <f>IF(N185="snížená",J185,0)</f>
        <v>0</v>
      </c>
      <c r="BG185" s="148">
        <f>IF(N185="zákl. přenesená",J185,0)</f>
        <v>0</v>
      </c>
      <c r="BH185" s="148">
        <f>IF(N185="sníž. přenesená",J185,0)</f>
        <v>0</v>
      </c>
      <c r="BI185" s="148">
        <f>IF(N185="nulová",J185,0)</f>
        <v>0</v>
      </c>
      <c r="BJ185" s="17" t="s">
        <v>83</v>
      </c>
      <c r="BK185" s="148">
        <f>ROUND(I185*H185,2)</f>
        <v>0</v>
      </c>
      <c r="BL185" s="17" t="s">
        <v>655</v>
      </c>
      <c r="BM185" s="147" t="s">
        <v>4967</v>
      </c>
    </row>
    <row r="186" spans="2:65" s="11" customFormat="1" ht="20.85" customHeight="1">
      <c r="B186" s="124"/>
      <c r="D186" s="125" t="s">
        <v>75</v>
      </c>
      <c r="E186" s="134" t="s">
        <v>4968</v>
      </c>
      <c r="F186" s="134" t="s">
        <v>4969</v>
      </c>
      <c r="I186" s="127"/>
      <c r="J186" s="135">
        <f>BK186</f>
        <v>0</v>
      </c>
      <c r="L186" s="124"/>
      <c r="M186" s="129"/>
      <c r="P186" s="130">
        <f>SUM(P187:P192)</f>
        <v>0</v>
      </c>
      <c r="R186" s="130">
        <f>SUM(R187:R192)</f>
        <v>9.2000000000000003E-4</v>
      </c>
      <c r="T186" s="131">
        <f>SUM(T187:T192)</f>
        <v>0</v>
      </c>
      <c r="AR186" s="125" t="s">
        <v>201</v>
      </c>
      <c r="AT186" s="132" t="s">
        <v>75</v>
      </c>
      <c r="AU186" s="132" t="s">
        <v>85</v>
      </c>
      <c r="AY186" s="125" t="s">
        <v>191</v>
      </c>
      <c r="BK186" s="133">
        <f>SUM(BK187:BK192)</f>
        <v>0</v>
      </c>
    </row>
    <row r="187" spans="2:65" s="1" customFormat="1" ht="16.5" customHeight="1">
      <c r="B187" s="32"/>
      <c r="C187" s="136" t="s">
        <v>394</v>
      </c>
      <c r="D187" s="136" t="s">
        <v>195</v>
      </c>
      <c r="E187" s="137" t="s">
        <v>4970</v>
      </c>
      <c r="F187" s="138" t="s">
        <v>4971</v>
      </c>
      <c r="G187" s="139" t="s">
        <v>378</v>
      </c>
      <c r="H187" s="140">
        <v>4</v>
      </c>
      <c r="I187" s="141"/>
      <c r="J187" s="142">
        <f>ROUND(I187*H187,2)</f>
        <v>0</v>
      </c>
      <c r="K187" s="138" t="s">
        <v>199</v>
      </c>
      <c r="L187" s="32"/>
      <c r="M187" s="143" t="s">
        <v>1</v>
      </c>
      <c r="N187" s="144" t="s">
        <v>41</v>
      </c>
      <c r="P187" s="145">
        <f>O187*H187</f>
        <v>0</v>
      </c>
      <c r="Q187" s="145">
        <v>0</v>
      </c>
      <c r="R187" s="145">
        <f>Q187*H187</f>
        <v>0</v>
      </c>
      <c r="S187" s="145">
        <v>0</v>
      </c>
      <c r="T187" s="146">
        <f>S187*H187</f>
        <v>0</v>
      </c>
      <c r="AR187" s="147" t="s">
        <v>655</v>
      </c>
      <c r="AT187" s="147" t="s">
        <v>195</v>
      </c>
      <c r="AU187" s="147" t="s">
        <v>201</v>
      </c>
      <c r="AY187" s="17" t="s">
        <v>191</v>
      </c>
      <c r="BE187" s="148">
        <f>IF(N187="základní",J187,0)</f>
        <v>0</v>
      </c>
      <c r="BF187" s="148">
        <f>IF(N187="snížená",J187,0)</f>
        <v>0</v>
      </c>
      <c r="BG187" s="148">
        <f>IF(N187="zákl. přenesená",J187,0)</f>
        <v>0</v>
      </c>
      <c r="BH187" s="148">
        <f>IF(N187="sníž. přenesená",J187,0)</f>
        <v>0</v>
      </c>
      <c r="BI187" s="148">
        <f>IF(N187="nulová",J187,0)</f>
        <v>0</v>
      </c>
      <c r="BJ187" s="17" t="s">
        <v>83</v>
      </c>
      <c r="BK187" s="148">
        <f>ROUND(I187*H187,2)</f>
        <v>0</v>
      </c>
      <c r="BL187" s="17" t="s">
        <v>655</v>
      </c>
      <c r="BM187" s="147" t="s">
        <v>4972</v>
      </c>
    </row>
    <row r="188" spans="2:65" s="1" customFormat="1">
      <c r="B188" s="32"/>
      <c r="D188" s="149" t="s">
        <v>203</v>
      </c>
      <c r="F188" s="150" t="s">
        <v>4973</v>
      </c>
      <c r="I188" s="151"/>
      <c r="L188" s="32"/>
      <c r="M188" s="152"/>
      <c r="T188" s="56"/>
      <c r="AT188" s="17" t="s">
        <v>203</v>
      </c>
      <c r="AU188" s="17" t="s">
        <v>201</v>
      </c>
    </row>
    <row r="189" spans="2:65" s="1" customFormat="1" ht="26.45" customHeight="1">
      <c r="B189" s="32"/>
      <c r="C189" s="181" t="s">
        <v>400</v>
      </c>
      <c r="D189" s="181" t="s">
        <v>388</v>
      </c>
      <c r="E189" s="182" t="s">
        <v>4974</v>
      </c>
      <c r="F189" s="183" t="s">
        <v>4975</v>
      </c>
      <c r="G189" s="184" t="s">
        <v>378</v>
      </c>
      <c r="H189" s="185">
        <v>4</v>
      </c>
      <c r="I189" s="186"/>
      <c r="J189" s="187">
        <f>ROUND(I189*H189,2)</f>
        <v>0</v>
      </c>
      <c r="K189" s="183" t="s">
        <v>1</v>
      </c>
      <c r="L189" s="188"/>
      <c r="M189" s="189" t="s">
        <v>1</v>
      </c>
      <c r="N189" s="190" t="s">
        <v>41</v>
      </c>
      <c r="P189" s="145">
        <f>O189*H189</f>
        <v>0</v>
      </c>
      <c r="Q189" s="145">
        <v>2.3000000000000001E-4</v>
      </c>
      <c r="R189" s="145">
        <f>Q189*H189</f>
        <v>9.2000000000000003E-4</v>
      </c>
      <c r="S189" s="145">
        <v>0</v>
      </c>
      <c r="T189" s="146">
        <f>S189*H189</f>
        <v>0</v>
      </c>
      <c r="AR189" s="147" t="s">
        <v>1819</v>
      </c>
      <c r="AT189" s="147" t="s">
        <v>388</v>
      </c>
      <c r="AU189" s="147" t="s">
        <v>201</v>
      </c>
      <c r="AY189" s="17" t="s">
        <v>191</v>
      </c>
      <c r="BE189" s="148">
        <f>IF(N189="základní",J189,0)</f>
        <v>0</v>
      </c>
      <c r="BF189" s="148">
        <f>IF(N189="snížená",J189,0)</f>
        <v>0</v>
      </c>
      <c r="BG189" s="148">
        <f>IF(N189="zákl. přenesená",J189,0)</f>
        <v>0</v>
      </c>
      <c r="BH189" s="148">
        <f>IF(N189="sníž. přenesená",J189,0)</f>
        <v>0</v>
      </c>
      <c r="BI189" s="148">
        <f>IF(N189="nulová",J189,0)</f>
        <v>0</v>
      </c>
      <c r="BJ189" s="17" t="s">
        <v>83</v>
      </c>
      <c r="BK189" s="148">
        <f>ROUND(I189*H189,2)</f>
        <v>0</v>
      </c>
      <c r="BL189" s="17" t="s">
        <v>655</v>
      </c>
      <c r="BM189" s="147" t="s">
        <v>4976</v>
      </c>
    </row>
    <row r="190" spans="2:65" s="1" customFormat="1" ht="36" customHeight="1">
      <c r="B190" s="32"/>
      <c r="C190" s="136" t="s">
        <v>407</v>
      </c>
      <c r="D190" s="136" t="s">
        <v>195</v>
      </c>
      <c r="E190" s="137" t="s">
        <v>4977</v>
      </c>
      <c r="F190" s="138" t="s">
        <v>4978</v>
      </c>
      <c r="G190" s="139" t="s">
        <v>378</v>
      </c>
      <c r="H190" s="140">
        <v>2</v>
      </c>
      <c r="I190" s="141"/>
      <c r="J190" s="142">
        <f>ROUND(I190*H190,2)</f>
        <v>0</v>
      </c>
      <c r="K190" s="138" t="s">
        <v>199</v>
      </c>
      <c r="L190" s="32"/>
      <c r="M190" s="143" t="s">
        <v>1</v>
      </c>
      <c r="N190" s="144" t="s">
        <v>41</v>
      </c>
      <c r="P190" s="145">
        <f>O190*H190</f>
        <v>0</v>
      </c>
      <c r="Q190" s="145">
        <v>0</v>
      </c>
      <c r="R190" s="145">
        <f>Q190*H190</f>
        <v>0</v>
      </c>
      <c r="S190" s="145">
        <v>0</v>
      </c>
      <c r="T190" s="146">
        <f>S190*H190</f>
        <v>0</v>
      </c>
      <c r="AR190" s="147" t="s">
        <v>224</v>
      </c>
      <c r="AT190" s="147" t="s">
        <v>195</v>
      </c>
      <c r="AU190" s="147" t="s">
        <v>201</v>
      </c>
      <c r="AY190" s="17" t="s">
        <v>191</v>
      </c>
      <c r="BE190" s="148">
        <f>IF(N190="základní",J190,0)</f>
        <v>0</v>
      </c>
      <c r="BF190" s="148">
        <f>IF(N190="snížená",J190,0)</f>
        <v>0</v>
      </c>
      <c r="BG190" s="148">
        <f>IF(N190="zákl. přenesená",J190,0)</f>
        <v>0</v>
      </c>
      <c r="BH190" s="148">
        <f>IF(N190="sníž. přenesená",J190,0)</f>
        <v>0</v>
      </c>
      <c r="BI190" s="148">
        <f>IF(N190="nulová",J190,0)</f>
        <v>0</v>
      </c>
      <c r="BJ190" s="17" t="s">
        <v>83</v>
      </c>
      <c r="BK190" s="148">
        <f>ROUND(I190*H190,2)</f>
        <v>0</v>
      </c>
      <c r="BL190" s="17" t="s">
        <v>224</v>
      </c>
      <c r="BM190" s="147" t="s">
        <v>4979</v>
      </c>
    </row>
    <row r="191" spans="2:65" s="1" customFormat="1">
      <c r="B191" s="32"/>
      <c r="D191" s="149" t="s">
        <v>203</v>
      </c>
      <c r="F191" s="150" t="s">
        <v>4980</v>
      </c>
      <c r="I191" s="151"/>
      <c r="L191" s="32"/>
      <c r="M191" s="152"/>
      <c r="T191" s="56"/>
      <c r="AT191" s="17" t="s">
        <v>203</v>
      </c>
      <c r="AU191" s="17" t="s">
        <v>201</v>
      </c>
    </row>
    <row r="192" spans="2:65" s="1" customFormat="1" ht="26.45" customHeight="1">
      <c r="B192" s="32"/>
      <c r="C192" s="181" t="s">
        <v>414</v>
      </c>
      <c r="D192" s="181" t="s">
        <v>388</v>
      </c>
      <c r="E192" s="182" t="s">
        <v>4981</v>
      </c>
      <c r="F192" s="183" t="s">
        <v>4982</v>
      </c>
      <c r="G192" s="184" t="s">
        <v>378</v>
      </c>
      <c r="H192" s="185">
        <v>2</v>
      </c>
      <c r="I192" s="186"/>
      <c r="J192" s="187">
        <f>ROUND(I192*H192,2)</f>
        <v>0</v>
      </c>
      <c r="K192" s="183" t="s">
        <v>1</v>
      </c>
      <c r="L192" s="188"/>
      <c r="M192" s="189" t="s">
        <v>1</v>
      </c>
      <c r="N192" s="190" t="s">
        <v>41</v>
      </c>
      <c r="P192" s="145">
        <f>O192*H192</f>
        <v>0</v>
      </c>
      <c r="Q192" s="145">
        <v>0</v>
      </c>
      <c r="R192" s="145">
        <f>Q192*H192</f>
        <v>0</v>
      </c>
      <c r="S192" s="145">
        <v>0</v>
      </c>
      <c r="T192" s="146">
        <f>S192*H192</f>
        <v>0</v>
      </c>
      <c r="AR192" s="147" t="s">
        <v>414</v>
      </c>
      <c r="AT192" s="147" t="s">
        <v>388</v>
      </c>
      <c r="AU192" s="147" t="s">
        <v>201</v>
      </c>
      <c r="AY192" s="17" t="s">
        <v>191</v>
      </c>
      <c r="BE192" s="148">
        <f>IF(N192="základní",J192,0)</f>
        <v>0</v>
      </c>
      <c r="BF192" s="148">
        <f>IF(N192="snížená",J192,0)</f>
        <v>0</v>
      </c>
      <c r="BG192" s="148">
        <f>IF(N192="zákl. přenesená",J192,0)</f>
        <v>0</v>
      </c>
      <c r="BH192" s="148">
        <f>IF(N192="sníž. přenesená",J192,0)</f>
        <v>0</v>
      </c>
      <c r="BI192" s="148">
        <f>IF(N192="nulová",J192,0)</f>
        <v>0</v>
      </c>
      <c r="BJ192" s="17" t="s">
        <v>83</v>
      </c>
      <c r="BK192" s="148">
        <f>ROUND(I192*H192,2)</f>
        <v>0</v>
      </c>
      <c r="BL192" s="17" t="s">
        <v>224</v>
      </c>
      <c r="BM192" s="147" t="s">
        <v>4983</v>
      </c>
    </row>
    <row r="193" spans="2:65" s="11" customFormat="1" ht="20.85" customHeight="1">
      <c r="B193" s="124"/>
      <c r="D193" s="125" t="s">
        <v>75</v>
      </c>
      <c r="E193" s="134" t="s">
        <v>4984</v>
      </c>
      <c r="F193" s="134" t="s">
        <v>4985</v>
      </c>
      <c r="I193" s="127"/>
      <c r="J193" s="135">
        <f>BK193</f>
        <v>0</v>
      </c>
      <c r="L193" s="124"/>
      <c r="M193" s="129"/>
      <c r="P193" s="130">
        <f>SUM(P194:P200)</f>
        <v>0</v>
      </c>
      <c r="R193" s="130">
        <f>SUM(R194:R200)</f>
        <v>0</v>
      </c>
      <c r="T193" s="131">
        <f>SUM(T194:T200)</f>
        <v>0</v>
      </c>
      <c r="AR193" s="125" t="s">
        <v>201</v>
      </c>
      <c r="AT193" s="132" t="s">
        <v>75</v>
      </c>
      <c r="AU193" s="132" t="s">
        <v>85</v>
      </c>
      <c r="AY193" s="125" t="s">
        <v>191</v>
      </c>
      <c r="BK193" s="133">
        <f>SUM(BK194:BK200)</f>
        <v>0</v>
      </c>
    </row>
    <row r="194" spans="2:65" s="1" customFormat="1" ht="26.45" customHeight="1">
      <c r="B194" s="32"/>
      <c r="C194" s="136" t="s">
        <v>420</v>
      </c>
      <c r="D194" s="136" t="s">
        <v>195</v>
      </c>
      <c r="E194" s="137" t="s">
        <v>4986</v>
      </c>
      <c r="F194" s="138" t="s">
        <v>4987</v>
      </c>
      <c r="G194" s="139" t="s">
        <v>378</v>
      </c>
      <c r="H194" s="140">
        <v>1</v>
      </c>
      <c r="I194" s="141"/>
      <c r="J194" s="142">
        <f>ROUND(I194*H194,2)</f>
        <v>0</v>
      </c>
      <c r="K194" s="138" t="s">
        <v>199</v>
      </c>
      <c r="L194" s="32"/>
      <c r="M194" s="143" t="s">
        <v>1</v>
      </c>
      <c r="N194" s="144" t="s">
        <v>41</v>
      </c>
      <c r="P194" s="145">
        <f>O194*H194</f>
        <v>0</v>
      </c>
      <c r="Q194" s="145">
        <v>0</v>
      </c>
      <c r="R194" s="145">
        <f>Q194*H194</f>
        <v>0</v>
      </c>
      <c r="S194" s="145">
        <v>0</v>
      </c>
      <c r="T194" s="146">
        <f>S194*H194</f>
        <v>0</v>
      </c>
      <c r="AR194" s="147" t="s">
        <v>655</v>
      </c>
      <c r="AT194" s="147" t="s">
        <v>195</v>
      </c>
      <c r="AU194" s="147" t="s">
        <v>201</v>
      </c>
      <c r="AY194" s="17" t="s">
        <v>191</v>
      </c>
      <c r="BE194" s="148">
        <f>IF(N194="základní",J194,0)</f>
        <v>0</v>
      </c>
      <c r="BF194" s="148">
        <f>IF(N194="snížená",J194,0)</f>
        <v>0</v>
      </c>
      <c r="BG194" s="148">
        <f>IF(N194="zákl. přenesená",J194,0)</f>
        <v>0</v>
      </c>
      <c r="BH194" s="148">
        <f>IF(N194="sníž. přenesená",J194,0)</f>
        <v>0</v>
      </c>
      <c r="BI194" s="148">
        <f>IF(N194="nulová",J194,0)</f>
        <v>0</v>
      </c>
      <c r="BJ194" s="17" t="s">
        <v>83</v>
      </c>
      <c r="BK194" s="148">
        <f>ROUND(I194*H194,2)</f>
        <v>0</v>
      </c>
      <c r="BL194" s="17" t="s">
        <v>655</v>
      </c>
      <c r="BM194" s="147" t="s">
        <v>4988</v>
      </c>
    </row>
    <row r="195" spans="2:65" s="1" customFormat="1">
      <c r="B195" s="32"/>
      <c r="D195" s="149" t="s">
        <v>203</v>
      </c>
      <c r="F195" s="150" t="s">
        <v>4989</v>
      </c>
      <c r="I195" s="151"/>
      <c r="L195" s="32"/>
      <c r="M195" s="152"/>
      <c r="T195" s="56"/>
      <c r="AT195" s="17" t="s">
        <v>203</v>
      </c>
      <c r="AU195" s="17" t="s">
        <v>201</v>
      </c>
    </row>
    <row r="196" spans="2:65" s="1" customFormat="1" ht="26.45" customHeight="1">
      <c r="B196" s="32"/>
      <c r="C196" s="181" t="s">
        <v>426</v>
      </c>
      <c r="D196" s="181" t="s">
        <v>388</v>
      </c>
      <c r="E196" s="182" t="s">
        <v>4990</v>
      </c>
      <c r="F196" s="183" t="s">
        <v>4991</v>
      </c>
      <c r="G196" s="184" t="s">
        <v>378</v>
      </c>
      <c r="H196" s="185">
        <v>1</v>
      </c>
      <c r="I196" s="186"/>
      <c r="J196" s="187">
        <f>ROUND(I196*H196,2)</f>
        <v>0</v>
      </c>
      <c r="K196" s="183" t="s">
        <v>1</v>
      </c>
      <c r="L196" s="188"/>
      <c r="M196" s="189" t="s">
        <v>1</v>
      </c>
      <c r="N196" s="190" t="s">
        <v>41</v>
      </c>
      <c r="P196" s="145">
        <f>O196*H196</f>
        <v>0</v>
      </c>
      <c r="Q196" s="145">
        <v>0</v>
      </c>
      <c r="R196" s="145">
        <f>Q196*H196</f>
        <v>0</v>
      </c>
      <c r="S196" s="145">
        <v>0</v>
      </c>
      <c r="T196" s="146">
        <f>S196*H196</f>
        <v>0</v>
      </c>
      <c r="AR196" s="147" t="s">
        <v>1819</v>
      </c>
      <c r="AT196" s="147" t="s">
        <v>388</v>
      </c>
      <c r="AU196" s="147" t="s">
        <v>201</v>
      </c>
      <c r="AY196" s="17" t="s">
        <v>191</v>
      </c>
      <c r="BE196" s="148">
        <f>IF(N196="základní",J196,0)</f>
        <v>0</v>
      </c>
      <c r="BF196" s="148">
        <f>IF(N196="snížená",J196,0)</f>
        <v>0</v>
      </c>
      <c r="BG196" s="148">
        <f>IF(N196="zákl. přenesená",J196,0)</f>
        <v>0</v>
      </c>
      <c r="BH196" s="148">
        <f>IF(N196="sníž. přenesená",J196,0)</f>
        <v>0</v>
      </c>
      <c r="BI196" s="148">
        <f>IF(N196="nulová",J196,0)</f>
        <v>0</v>
      </c>
      <c r="BJ196" s="17" t="s">
        <v>83</v>
      </c>
      <c r="BK196" s="148">
        <f>ROUND(I196*H196,2)</f>
        <v>0</v>
      </c>
      <c r="BL196" s="17" t="s">
        <v>655</v>
      </c>
      <c r="BM196" s="147" t="s">
        <v>4992</v>
      </c>
    </row>
    <row r="197" spans="2:65" s="1" customFormat="1" ht="26.45" customHeight="1">
      <c r="B197" s="32"/>
      <c r="C197" s="181" t="s">
        <v>431</v>
      </c>
      <c r="D197" s="181" t="s">
        <v>388</v>
      </c>
      <c r="E197" s="182" t="s">
        <v>4993</v>
      </c>
      <c r="F197" s="183" t="s">
        <v>4994</v>
      </c>
      <c r="G197" s="184" t="s">
        <v>378</v>
      </c>
      <c r="H197" s="185">
        <v>1</v>
      </c>
      <c r="I197" s="186"/>
      <c r="J197" s="187">
        <f>ROUND(I197*H197,2)</f>
        <v>0</v>
      </c>
      <c r="K197" s="183" t="s">
        <v>1</v>
      </c>
      <c r="L197" s="188"/>
      <c r="M197" s="189" t="s">
        <v>1</v>
      </c>
      <c r="N197" s="190" t="s">
        <v>41</v>
      </c>
      <c r="P197" s="145">
        <f>O197*H197</f>
        <v>0</v>
      </c>
      <c r="Q197" s="145">
        <v>0</v>
      </c>
      <c r="R197" s="145">
        <f>Q197*H197</f>
        <v>0</v>
      </c>
      <c r="S197" s="145">
        <v>0</v>
      </c>
      <c r="T197" s="146">
        <f>S197*H197</f>
        <v>0</v>
      </c>
      <c r="AR197" s="147" t="s">
        <v>1819</v>
      </c>
      <c r="AT197" s="147" t="s">
        <v>388</v>
      </c>
      <c r="AU197" s="147" t="s">
        <v>201</v>
      </c>
      <c r="AY197" s="17" t="s">
        <v>191</v>
      </c>
      <c r="BE197" s="148">
        <f>IF(N197="základní",J197,0)</f>
        <v>0</v>
      </c>
      <c r="BF197" s="148">
        <f>IF(N197="snížená",J197,0)</f>
        <v>0</v>
      </c>
      <c r="BG197" s="148">
        <f>IF(N197="zákl. přenesená",J197,0)</f>
        <v>0</v>
      </c>
      <c r="BH197" s="148">
        <f>IF(N197="sníž. přenesená",J197,0)</f>
        <v>0</v>
      </c>
      <c r="BI197" s="148">
        <f>IF(N197="nulová",J197,0)</f>
        <v>0</v>
      </c>
      <c r="BJ197" s="17" t="s">
        <v>83</v>
      </c>
      <c r="BK197" s="148">
        <f>ROUND(I197*H197,2)</f>
        <v>0</v>
      </c>
      <c r="BL197" s="17" t="s">
        <v>655</v>
      </c>
      <c r="BM197" s="147" t="s">
        <v>4995</v>
      </c>
    </row>
    <row r="198" spans="2:65" s="1" customFormat="1" ht="16.5" customHeight="1">
      <c r="B198" s="32"/>
      <c r="C198" s="136" t="s">
        <v>439</v>
      </c>
      <c r="D198" s="136" t="s">
        <v>195</v>
      </c>
      <c r="E198" s="137" t="s">
        <v>4879</v>
      </c>
      <c r="F198" s="138" t="s">
        <v>4880</v>
      </c>
      <c r="G198" s="139" t="s">
        <v>378</v>
      </c>
      <c r="H198" s="140">
        <v>1</v>
      </c>
      <c r="I198" s="141"/>
      <c r="J198" s="142">
        <f>ROUND(I198*H198,2)</f>
        <v>0</v>
      </c>
      <c r="K198" s="138" t="s">
        <v>199</v>
      </c>
      <c r="L198" s="32"/>
      <c r="M198" s="143" t="s">
        <v>1</v>
      </c>
      <c r="N198" s="144" t="s">
        <v>41</v>
      </c>
      <c r="P198" s="145">
        <f>O198*H198</f>
        <v>0</v>
      </c>
      <c r="Q198" s="145">
        <v>0</v>
      </c>
      <c r="R198" s="145">
        <f>Q198*H198</f>
        <v>0</v>
      </c>
      <c r="S198" s="145">
        <v>0</v>
      </c>
      <c r="T198" s="146">
        <f>S198*H198</f>
        <v>0</v>
      </c>
      <c r="AR198" s="147" t="s">
        <v>655</v>
      </c>
      <c r="AT198" s="147" t="s">
        <v>195</v>
      </c>
      <c r="AU198" s="147" t="s">
        <v>201</v>
      </c>
      <c r="AY198" s="17" t="s">
        <v>191</v>
      </c>
      <c r="BE198" s="148">
        <f>IF(N198="základní",J198,0)</f>
        <v>0</v>
      </c>
      <c r="BF198" s="148">
        <f>IF(N198="snížená",J198,0)</f>
        <v>0</v>
      </c>
      <c r="BG198" s="148">
        <f>IF(N198="zákl. přenesená",J198,0)</f>
        <v>0</v>
      </c>
      <c r="BH198" s="148">
        <f>IF(N198="sníž. přenesená",J198,0)</f>
        <v>0</v>
      </c>
      <c r="BI198" s="148">
        <f>IF(N198="nulová",J198,0)</f>
        <v>0</v>
      </c>
      <c r="BJ198" s="17" t="s">
        <v>83</v>
      </c>
      <c r="BK198" s="148">
        <f>ROUND(I198*H198,2)</f>
        <v>0</v>
      </c>
      <c r="BL198" s="17" t="s">
        <v>655</v>
      </c>
      <c r="BM198" s="147" t="s">
        <v>4996</v>
      </c>
    </row>
    <row r="199" spans="2:65" s="1" customFormat="1">
      <c r="B199" s="32"/>
      <c r="D199" s="149" t="s">
        <v>203</v>
      </c>
      <c r="F199" s="150" t="s">
        <v>4882</v>
      </c>
      <c r="I199" s="151"/>
      <c r="L199" s="32"/>
      <c r="M199" s="152"/>
      <c r="T199" s="56"/>
      <c r="AT199" s="17" t="s">
        <v>203</v>
      </c>
      <c r="AU199" s="17" t="s">
        <v>201</v>
      </c>
    </row>
    <row r="200" spans="2:65" s="1" customFormat="1" ht="26.45" customHeight="1">
      <c r="B200" s="32"/>
      <c r="C200" s="181" t="s">
        <v>444</v>
      </c>
      <c r="D200" s="181" t="s">
        <v>388</v>
      </c>
      <c r="E200" s="182" t="s">
        <v>4997</v>
      </c>
      <c r="F200" s="183" t="s">
        <v>4998</v>
      </c>
      <c r="G200" s="184" t="s">
        <v>378</v>
      </c>
      <c r="H200" s="185">
        <v>2</v>
      </c>
      <c r="I200" s="186"/>
      <c r="J200" s="187">
        <f>ROUND(I200*H200,2)</f>
        <v>0</v>
      </c>
      <c r="K200" s="183" t="s">
        <v>1</v>
      </c>
      <c r="L200" s="188"/>
      <c r="M200" s="189" t="s">
        <v>1</v>
      </c>
      <c r="N200" s="190" t="s">
        <v>41</v>
      </c>
      <c r="P200" s="145">
        <f>O200*H200</f>
        <v>0</v>
      </c>
      <c r="Q200" s="145">
        <v>0</v>
      </c>
      <c r="R200" s="145">
        <f>Q200*H200</f>
        <v>0</v>
      </c>
      <c r="S200" s="145">
        <v>0</v>
      </c>
      <c r="T200" s="146">
        <f>S200*H200</f>
        <v>0</v>
      </c>
      <c r="AR200" s="147" t="s">
        <v>1819</v>
      </c>
      <c r="AT200" s="147" t="s">
        <v>388</v>
      </c>
      <c r="AU200" s="147" t="s">
        <v>201</v>
      </c>
      <c r="AY200" s="17" t="s">
        <v>191</v>
      </c>
      <c r="BE200" s="148">
        <f>IF(N200="základní",J200,0)</f>
        <v>0</v>
      </c>
      <c r="BF200" s="148">
        <f>IF(N200="snížená",J200,0)</f>
        <v>0</v>
      </c>
      <c r="BG200" s="148">
        <f>IF(N200="zákl. přenesená",J200,0)</f>
        <v>0</v>
      </c>
      <c r="BH200" s="148">
        <f>IF(N200="sníž. přenesená",J200,0)</f>
        <v>0</v>
      </c>
      <c r="BI200" s="148">
        <f>IF(N200="nulová",J200,0)</f>
        <v>0</v>
      </c>
      <c r="BJ200" s="17" t="s">
        <v>83</v>
      </c>
      <c r="BK200" s="148">
        <f>ROUND(I200*H200,2)</f>
        <v>0</v>
      </c>
      <c r="BL200" s="17" t="s">
        <v>655</v>
      </c>
      <c r="BM200" s="147" t="s">
        <v>4999</v>
      </c>
    </row>
    <row r="201" spans="2:65" s="11" customFormat="1" ht="20.85" customHeight="1">
      <c r="B201" s="124"/>
      <c r="D201" s="125" t="s">
        <v>75</v>
      </c>
      <c r="E201" s="134" t="s">
        <v>5000</v>
      </c>
      <c r="F201" s="134" t="s">
        <v>5001</v>
      </c>
      <c r="I201" s="127"/>
      <c r="J201" s="135">
        <f>BK201</f>
        <v>0</v>
      </c>
      <c r="L201" s="124"/>
      <c r="M201" s="129"/>
      <c r="P201" s="130">
        <f>SUM(P202:P211)</f>
        <v>0</v>
      </c>
      <c r="R201" s="130">
        <f>SUM(R202:R211)</f>
        <v>0</v>
      </c>
      <c r="T201" s="131">
        <f>SUM(T202:T211)</f>
        <v>0</v>
      </c>
      <c r="AR201" s="125" t="s">
        <v>85</v>
      </c>
      <c r="AT201" s="132" t="s">
        <v>75</v>
      </c>
      <c r="AU201" s="132" t="s">
        <v>85</v>
      </c>
      <c r="AY201" s="125" t="s">
        <v>191</v>
      </c>
      <c r="BK201" s="133">
        <f>SUM(BK202:BK211)</f>
        <v>0</v>
      </c>
    </row>
    <row r="202" spans="2:65" s="1" customFormat="1" ht="16.5" customHeight="1">
      <c r="B202" s="32"/>
      <c r="C202" s="136" t="s">
        <v>451</v>
      </c>
      <c r="D202" s="136" t="s">
        <v>195</v>
      </c>
      <c r="E202" s="137" t="s">
        <v>5002</v>
      </c>
      <c r="F202" s="138" t="s">
        <v>5003</v>
      </c>
      <c r="G202" s="139" t="s">
        <v>378</v>
      </c>
      <c r="H202" s="140">
        <v>52</v>
      </c>
      <c r="I202" s="141"/>
      <c r="J202" s="142">
        <f>ROUND(I202*H202,2)</f>
        <v>0</v>
      </c>
      <c r="K202" s="138" t="s">
        <v>199</v>
      </c>
      <c r="L202" s="32"/>
      <c r="M202" s="143" t="s">
        <v>1</v>
      </c>
      <c r="N202" s="144" t="s">
        <v>41</v>
      </c>
      <c r="P202" s="145">
        <f>O202*H202</f>
        <v>0</v>
      </c>
      <c r="Q202" s="145">
        <v>0</v>
      </c>
      <c r="R202" s="145">
        <f>Q202*H202</f>
        <v>0</v>
      </c>
      <c r="S202" s="145">
        <v>0</v>
      </c>
      <c r="T202" s="146">
        <f>S202*H202</f>
        <v>0</v>
      </c>
      <c r="AR202" s="147" t="s">
        <v>224</v>
      </c>
      <c r="AT202" s="147" t="s">
        <v>195</v>
      </c>
      <c r="AU202" s="147" t="s">
        <v>201</v>
      </c>
      <c r="AY202" s="17" t="s">
        <v>191</v>
      </c>
      <c r="BE202" s="148">
        <f>IF(N202="základní",J202,0)</f>
        <v>0</v>
      </c>
      <c r="BF202" s="148">
        <f>IF(N202="snížená",J202,0)</f>
        <v>0</v>
      </c>
      <c r="BG202" s="148">
        <f>IF(N202="zákl. přenesená",J202,0)</f>
        <v>0</v>
      </c>
      <c r="BH202" s="148">
        <f>IF(N202="sníž. přenesená",J202,0)</f>
        <v>0</v>
      </c>
      <c r="BI202" s="148">
        <f>IF(N202="nulová",J202,0)</f>
        <v>0</v>
      </c>
      <c r="BJ202" s="17" t="s">
        <v>83</v>
      </c>
      <c r="BK202" s="148">
        <f>ROUND(I202*H202,2)</f>
        <v>0</v>
      </c>
      <c r="BL202" s="17" t="s">
        <v>224</v>
      </c>
      <c r="BM202" s="147" t="s">
        <v>5004</v>
      </c>
    </row>
    <row r="203" spans="2:65" s="1" customFormat="1">
      <c r="B203" s="32"/>
      <c r="D203" s="149" t="s">
        <v>203</v>
      </c>
      <c r="F203" s="150" t="s">
        <v>5005</v>
      </c>
      <c r="I203" s="151"/>
      <c r="L203" s="32"/>
      <c r="M203" s="152"/>
      <c r="T203" s="56"/>
      <c r="AT203" s="17" t="s">
        <v>203</v>
      </c>
      <c r="AU203" s="17" t="s">
        <v>201</v>
      </c>
    </row>
    <row r="204" spans="2:65" s="1" customFormat="1" ht="24" customHeight="1">
      <c r="B204" s="32"/>
      <c r="C204" s="136" t="s">
        <v>457</v>
      </c>
      <c r="D204" s="136" t="s">
        <v>195</v>
      </c>
      <c r="E204" s="137" t="s">
        <v>5006</v>
      </c>
      <c r="F204" s="138" t="s">
        <v>5007</v>
      </c>
      <c r="G204" s="139" t="s">
        <v>378</v>
      </c>
      <c r="H204" s="140">
        <v>5</v>
      </c>
      <c r="I204" s="141"/>
      <c r="J204" s="142">
        <f>ROUND(I204*H204,2)</f>
        <v>0</v>
      </c>
      <c r="K204" s="138" t="s">
        <v>199</v>
      </c>
      <c r="L204" s="32"/>
      <c r="M204" s="143" t="s">
        <v>1</v>
      </c>
      <c r="N204" s="144" t="s">
        <v>41</v>
      </c>
      <c r="P204" s="145">
        <f>O204*H204</f>
        <v>0</v>
      </c>
      <c r="Q204" s="145">
        <v>0</v>
      </c>
      <c r="R204" s="145">
        <f>Q204*H204</f>
        <v>0</v>
      </c>
      <c r="S204" s="145">
        <v>0</v>
      </c>
      <c r="T204" s="146">
        <f>S204*H204</f>
        <v>0</v>
      </c>
      <c r="AR204" s="147" t="s">
        <v>224</v>
      </c>
      <c r="AT204" s="147" t="s">
        <v>195</v>
      </c>
      <c r="AU204" s="147" t="s">
        <v>201</v>
      </c>
      <c r="AY204" s="17" t="s">
        <v>191</v>
      </c>
      <c r="BE204" s="148">
        <f>IF(N204="základní",J204,0)</f>
        <v>0</v>
      </c>
      <c r="BF204" s="148">
        <f>IF(N204="snížená",J204,0)</f>
        <v>0</v>
      </c>
      <c r="BG204" s="148">
        <f>IF(N204="zákl. přenesená",J204,0)</f>
        <v>0</v>
      </c>
      <c r="BH204" s="148">
        <f>IF(N204="sníž. přenesená",J204,0)</f>
        <v>0</v>
      </c>
      <c r="BI204" s="148">
        <f>IF(N204="nulová",J204,0)</f>
        <v>0</v>
      </c>
      <c r="BJ204" s="17" t="s">
        <v>83</v>
      </c>
      <c r="BK204" s="148">
        <f>ROUND(I204*H204,2)</f>
        <v>0</v>
      </c>
      <c r="BL204" s="17" t="s">
        <v>224</v>
      </c>
      <c r="BM204" s="147" t="s">
        <v>5008</v>
      </c>
    </row>
    <row r="205" spans="2:65" s="1" customFormat="1">
      <c r="B205" s="32"/>
      <c r="D205" s="149" t="s">
        <v>203</v>
      </c>
      <c r="F205" s="150" t="s">
        <v>5009</v>
      </c>
      <c r="I205" s="151"/>
      <c r="L205" s="32"/>
      <c r="M205" s="152"/>
      <c r="T205" s="56"/>
      <c r="AT205" s="17" t="s">
        <v>203</v>
      </c>
      <c r="AU205" s="17" t="s">
        <v>201</v>
      </c>
    </row>
    <row r="206" spans="2:65" s="1" customFormat="1" ht="16.5" customHeight="1">
      <c r="B206" s="32"/>
      <c r="C206" s="136" t="s">
        <v>465</v>
      </c>
      <c r="D206" s="136" t="s">
        <v>195</v>
      </c>
      <c r="E206" s="137" t="s">
        <v>5010</v>
      </c>
      <c r="F206" s="138" t="s">
        <v>5011</v>
      </c>
      <c r="G206" s="139" t="s">
        <v>378</v>
      </c>
      <c r="H206" s="140">
        <v>1</v>
      </c>
      <c r="I206" s="141"/>
      <c r="J206" s="142">
        <f>ROUND(I206*H206,2)</f>
        <v>0</v>
      </c>
      <c r="K206" s="138" t="s">
        <v>199</v>
      </c>
      <c r="L206" s="32"/>
      <c r="M206" s="143" t="s">
        <v>1</v>
      </c>
      <c r="N206" s="144" t="s">
        <v>41</v>
      </c>
      <c r="P206" s="145">
        <f>O206*H206</f>
        <v>0</v>
      </c>
      <c r="Q206" s="145">
        <v>0</v>
      </c>
      <c r="R206" s="145">
        <f>Q206*H206</f>
        <v>0</v>
      </c>
      <c r="S206" s="145">
        <v>0</v>
      </c>
      <c r="T206" s="146">
        <f>S206*H206</f>
        <v>0</v>
      </c>
      <c r="AR206" s="147" t="s">
        <v>224</v>
      </c>
      <c r="AT206" s="147" t="s">
        <v>195</v>
      </c>
      <c r="AU206" s="147" t="s">
        <v>201</v>
      </c>
      <c r="AY206" s="17" t="s">
        <v>191</v>
      </c>
      <c r="BE206" s="148">
        <f>IF(N206="základní",J206,0)</f>
        <v>0</v>
      </c>
      <c r="BF206" s="148">
        <f>IF(N206="snížená",J206,0)</f>
        <v>0</v>
      </c>
      <c r="BG206" s="148">
        <f>IF(N206="zákl. přenesená",J206,0)</f>
        <v>0</v>
      </c>
      <c r="BH206" s="148">
        <f>IF(N206="sníž. přenesená",J206,0)</f>
        <v>0</v>
      </c>
      <c r="BI206" s="148">
        <f>IF(N206="nulová",J206,0)</f>
        <v>0</v>
      </c>
      <c r="BJ206" s="17" t="s">
        <v>83</v>
      </c>
      <c r="BK206" s="148">
        <f>ROUND(I206*H206,2)</f>
        <v>0</v>
      </c>
      <c r="BL206" s="17" t="s">
        <v>224</v>
      </c>
      <c r="BM206" s="147" t="s">
        <v>5012</v>
      </c>
    </row>
    <row r="207" spans="2:65" s="1" customFormat="1">
      <c r="B207" s="32"/>
      <c r="D207" s="149" t="s">
        <v>203</v>
      </c>
      <c r="F207" s="150" t="s">
        <v>5013</v>
      </c>
      <c r="I207" s="151"/>
      <c r="L207" s="32"/>
      <c r="M207" s="152"/>
      <c r="T207" s="56"/>
      <c r="AT207" s="17" t="s">
        <v>203</v>
      </c>
      <c r="AU207" s="17" t="s">
        <v>201</v>
      </c>
    </row>
    <row r="208" spans="2:65" s="1" customFormat="1" ht="55.15" customHeight="1">
      <c r="B208" s="32"/>
      <c r="C208" s="136" t="s">
        <v>474</v>
      </c>
      <c r="D208" s="136" t="s">
        <v>195</v>
      </c>
      <c r="E208" s="137" t="s">
        <v>5014</v>
      </c>
      <c r="F208" s="138" t="s">
        <v>5015</v>
      </c>
      <c r="G208" s="139" t="s">
        <v>378</v>
      </c>
      <c r="H208" s="140">
        <v>8</v>
      </c>
      <c r="I208" s="141"/>
      <c r="J208" s="142">
        <f>ROUND(I208*H208,2)</f>
        <v>0</v>
      </c>
      <c r="K208" s="138" t="s">
        <v>1</v>
      </c>
      <c r="L208" s="32"/>
      <c r="M208" s="143" t="s">
        <v>1</v>
      </c>
      <c r="N208" s="144" t="s">
        <v>41</v>
      </c>
      <c r="P208" s="145">
        <f>O208*H208</f>
        <v>0</v>
      </c>
      <c r="Q208" s="145">
        <v>0</v>
      </c>
      <c r="R208" s="145">
        <f>Q208*H208</f>
        <v>0</v>
      </c>
      <c r="S208" s="145">
        <v>0</v>
      </c>
      <c r="T208" s="146">
        <f>S208*H208</f>
        <v>0</v>
      </c>
      <c r="AR208" s="147" t="s">
        <v>224</v>
      </c>
      <c r="AT208" s="147" t="s">
        <v>195</v>
      </c>
      <c r="AU208" s="147" t="s">
        <v>201</v>
      </c>
      <c r="AY208" s="17" t="s">
        <v>191</v>
      </c>
      <c r="BE208" s="148">
        <f>IF(N208="základní",J208,0)</f>
        <v>0</v>
      </c>
      <c r="BF208" s="148">
        <f>IF(N208="snížená",J208,0)</f>
        <v>0</v>
      </c>
      <c r="BG208" s="148">
        <f>IF(N208="zákl. přenesená",J208,0)</f>
        <v>0</v>
      </c>
      <c r="BH208" s="148">
        <f>IF(N208="sníž. přenesená",J208,0)</f>
        <v>0</v>
      </c>
      <c r="BI208" s="148">
        <f>IF(N208="nulová",J208,0)</f>
        <v>0</v>
      </c>
      <c r="BJ208" s="17" t="s">
        <v>83</v>
      </c>
      <c r="BK208" s="148">
        <f>ROUND(I208*H208,2)</f>
        <v>0</v>
      </c>
      <c r="BL208" s="17" t="s">
        <v>224</v>
      </c>
      <c r="BM208" s="147" t="s">
        <v>5016</v>
      </c>
    </row>
    <row r="209" spans="2:65" s="1" customFormat="1" ht="69.599999999999994" customHeight="1">
      <c r="B209" s="32"/>
      <c r="C209" s="136" t="s">
        <v>479</v>
      </c>
      <c r="D209" s="136" t="s">
        <v>195</v>
      </c>
      <c r="E209" s="137" t="s">
        <v>5017</v>
      </c>
      <c r="F209" s="138" t="s">
        <v>5018</v>
      </c>
      <c r="G209" s="139" t="s">
        <v>3064</v>
      </c>
      <c r="H209" s="140">
        <v>32</v>
      </c>
      <c r="I209" s="141"/>
      <c r="J209" s="142">
        <f>ROUND(I209*H209,2)</f>
        <v>0</v>
      </c>
      <c r="K209" s="138" t="s">
        <v>1</v>
      </c>
      <c r="L209" s="32"/>
      <c r="M209" s="143" t="s">
        <v>1</v>
      </c>
      <c r="N209" s="144" t="s">
        <v>41</v>
      </c>
      <c r="P209" s="145">
        <f>O209*H209</f>
        <v>0</v>
      </c>
      <c r="Q209" s="145">
        <v>0</v>
      </c>
      <c r="R209" s="145">
        <f>Q209*H209</f>
        <v>0</v>
      </c>
      <c r="S209" s="145">
        <v>0</v>
      </c>
      <c r="T209" s="146">
        <f>S209*H209</f>
        <v>0</v>
      </c>
      <c r="AR209" s="147" t="s">
        <v>224</v>
      </c>
      <c r="AT209" s="147" t="s">
        <v>195</v>
      </c>
      <c r="AU209" s="147" t="s">
        <v>201</v>
      </c>
      <c r="AY209" s="17" t="s">
        <v>191</v>
      </c>
      <c r="BE209" s="148">
        <f>IF(N209="základní",J209,0)</f>
        <v>0</v>
      </c>
      <c r="BF209" s="148">
        <f>IF(N209="snížená",J209,0)</f>
        <v>0</v>
      </c>
      <c r="BG209" s="148">
        <f>IF(N209="zákl. přenesená",J209,0)</f>
        <v>0</v>
      </c>
      <c r="BH209" s="148">
        <f>IF(N209="sníž. přenesená",J209,0)</f>
        <v>0</v>
      </c>
      <c r="BI209" s="148">
        <f>IF(N209="nulová",J209,0)</f>
        <v>0</v>
      </c>
      <c r="BJ209" s="17" t="s">
        <v>83</v>
      </c>
      <c r="BK209" s="148">
        <f>ROUND(I209*H209,2)</f>
        <v>0</v>
      </c>
      <c r="BL209" s="17" t="s">
        <v>224</v>
      </c>
      <c r="BM209" s="147" t="s">
        <v>5019</v>
      </c>
    </row>
    <row r="210" spans="2:65" s="1" customFormat="1" ht="55.15" customHeight="1">
      <c r="B210" s="32"/>
      <c r="C210" s="136" t="s">
        <v>490</v>
      </c>
      <c r="D210" s="136" t="s">
        <v>195</v>
      </c>
      <c r="E210" s="137" t="s">
        <v>5020</v>
      </c>
      <c r="F210" s="138" t="s">
        <v>5021</v>
      </c>
      <c r="G210" s="139" t="s">
        <v>3064</v>
      </c>
      <c r="H210" s="140">
        <v>72</v>
      </c>
      <c r="I210" s="141"/>
      <c r="J210" s="142">
        <f>ROUND(I210*H210,2)</f>
        <v>0</v>
      </c>
      <c r="K210" s="138" t="s">
        <v>1</v>
      </c>
      <c r="L210" s="32"/>
      <c r="M210" s="143" t="s">
        <v>1</v>
      </c>
      <c r="N210" s="144" t="s">
        <v>41</v>
      </c>
      <c r="P210" s="145">
        <f>O210*H210</f>
        <v>0</v>
      </c>
      <c r="Q210" s="145">
        <v>0</v>
      </c>
      <c r="R210" s="145">
        <f>Q210*H210</f>
        <v>0</v>
      </c>
      <c r="S210" s="145">
        <v>0</v>
      </c>
      <c r="T210" s="146">
        <f>S210*H210</f>
        <v>0</v>
      </c>
      <c r="AR210" s="147" t="s">
        <v>224</v>
      </c>
      <c r="AT210" s="147" t="s">
        <v>195</v>
      </c>
      <c r="AU210" s="147" t="s">
        <v>201</v>
      </c>
      <c r="AY210" s="17" t="s">
        <v>191</v>
      </c>
      <c r="BE210" s="148">
        <f>IF(N210="základní",J210,0)</f>
        <v>0</v>
      </c>
      <c r="BF210" s="148">
        <f>IF(N210="snížená",J210,0)</f>
        <v>0</v>
      </c>
      <c r="BG210" s="148">
        <f>IF(N210="zákl. přenesená",J210,0)</f>
        <v>0</v>
      </c>
      <c r="BH210" s="148">
        <f>IF(N210="sníž. přenesená",J210,0)</f>
        <v>0</v>
      </c>
      <c r="BI210" s="148">
        <f>IF(N210="nulová",J210,0)</f>
        <v>0</v>
      </c>
      <c r="BJ210" s="17" t="s">
        <v>83</v>
      </c>
      <c r="BK210" s="148">
        <f>ROUND(I210*H210,2)</f>
        <v>0</v>
      </c>
      <c r="BL210" s="17" t="s">
        <v>224</v>
      </c>
      <c r="BM210" s="147" t="s">
        <v>5022</v>
      </c>
    </row>
    <row r="211" spans="2:65" s="1" customFormat="1" ht="26.45" customHeight="1">
      <c r="B211" s="32"/>
      <c r="C211" s="136" t="s">
        <v>508</v>
      </c>
      <c r="D211" s="136" t="s">
        <v>195</v>
      </c>
      <c r="E211" s="137" t="s">
        <v>5023</v>
      </c>
      <c r="F211" s="138" t="s">
        <v>5024</v>
      </c>
      <c r="G211" s="139" t="s">
        <v>3064</v>
      </c>
      <c r="H211" s="140">
        <v>4</v>
      </c>
      <c r="I211" s="141"/>
      <c r="J211" s="142">
        <f>ROUND(I211*H211,2)</f>
        <v>0</v>
      </c>
      <c r="K211" s="138" t="s">
        <v>1</v>
      </c>
      <c r="L211" s="32"/>
      <c r="M211" s="143" t="s">
        <v>1</v>
      </c>
      <c r="N211" s="144" t="s">
        <v>41</v>
      </c>
      <c r="P211" s="145">
        <f>O211*H211</f>
        <v>0</v>
      </c>
      <c r="Q211" s="145">
        <v>0</v>
      </c>
      <c r="R211" s="145">
        <f>Q211*H211</f>
        <v>0</v>
      </c>
      <c r="S211" s="145">
        <v>0</v>
      </c>
      <c r="T211" s="146">
        <f>S211*H211</f>
        <v>0</v>
      </c>
      <c r="AR211" s="147" t="s">
        <v>224</v>
      </c>
      <c r="AT211" s="147" t="s">
        <v>195</v>
      </c>
      <c r="AU211" s="147" t="s">
        <v>201</v>
      </c>
      <c r="AY211" s="17" t="s">
        <v>191</v>
      </c>
      <c r="BE211" s="148">
        <f>IF(N211="základní",J211,0)</f>
        <v>0</v>
      </c>
      <c r="BF211" s="148">
        <f>IF(N211="snížená",J211,0)</f>
        <v>0</v>
      </c>
      <c r="BG211" s="148">
        <f>IF(N211="zákl. přenesená",J211,0)</f>
        <v>0</v>
      </c>
      <c r="BH211" s="148">
        <f>IF(N211="sníž. přenesená",J211,0)</f>
        <v>0</v>
      </c>
      <c r="BI211" s="148">
        <f>IF(N211="nulová",J211,0)</f>
        <v>0</v>
      </c>
      <c r="BJ211" s="17" t="s">
        <v>83</v>
      </c>
      <c r="BK211" s="148">
        <f>ROUND(I211*H211,2)</f>
        <v>0</v>
      </c>
      <c r="BL211" s="17" t="s">
        <v>224</v>
      </c>
      <c r="BM211" s="147" t="s">
        <v>5025</v>
      </c>
    </row>
    <row r="212" spans="2:65" s="11" customFormat="1" ht="20.85" customHeight="1">
      <c r="B212" s="124"/>
      <c r="D212" s="125" t="s">
        <v>75</v>
      </c>
      <c r="E212" s="134" t="s">
        <v>5026</v>
      </c>
      <c r="F212" s="134" t="s">
        <v>5027</v>
      </c>
      <c r="I212" s="127"/>
      <c r="J212" s="135">
        <f>BK212</f>
        <v>0</v>
      </c>
      <c r="L212" s="124"/>
      <c r="M212" s="129"/>
      <c r="P212" s="130">
        <f>SUM(P213:P224)</f>
        <v>0</v>
      </c>
      <c r="R212" s="130">
        <f>SUM(R213:R224)</f>
        <v>0</v>
      </c>
      <c r="T212" s="131">
        <f>SUM(T213:T224)</f>
        <v>1.6100000000000001E-3</v>
      </c>
      <c r="AR212" s="125" t="s">
        <v>85</v>
      </c>
      <c r="AT212" s="132" t="s">
        <v>75</v>
      </c>
      <c r="AU212" s="132" t="s">
        <v>85</v>
      </c>
      <c r="AY212" s="125" t="s">
        <v>191</v>
      </c>
      <c r="BK212" s="133">
        <f>SUM(BK213:BK224)</f>
        <v>0</v>
      </c>
    </row>
    <row r="213" spans="2:65" s="1" customFormat="1" ht="16.5" customHeight="1">
      <c r="B213" s="32"/>
      <c r="C213" s="136" t="s">
        <v>515</v>
      </c>
      <c r="D213" s="136" t="s">
        <v>195</v>
      </c>
      <c r="E213" s="137" t="s">
        <v>5028</v>
      </c>
      <c r="F213" s="138" t="s">
        <v>5029</v>
      </c>
      <c r="G213" s="139" t="s">
        <v>378</v>
      </c>
      <c r="H213" s="140">
        <v>5</v>
      </c>
      <c r="I213" s="141"/>
      <c r="J213" s="142">
        <f>ROUND(I213*H213,2)</f>
        <v>0</v>
      </c>
      <c r="K213" s="138" t="s">
        <v>199</v>
      </c>
      <c r="L213" s="32"/>
      <c r="M213" s="143" t="s">
        <v>1</v>
      </c>
      <c r="N213" s="144" t="s">
        <v>41</v>
      </c>
      <c r="P213" s="145">
        <f>O213*H213</f>
        <v>0</v>
      </c>
      <c r="Q213" s="145">
        <v>0</v>
      </c>
      <c r="R213" s="145">
        <f>Q213*H213</f>
        <v>0</v>
      </c>
      <c r="S213" s="145">
        <v>2.0000000000000001E-4</v>
      </c>
      <c r="T213" s="146">
        <f>S213*H213</f>
        <v>1E-3</v>
      </c>
      <c r="AR213" s="147" t="s">
        <v>224</v>
      </c>
      <c r="AT213" s="147" t="s">
        <v>195</v>
      </c>
      <c r="AU213" s="147" t="s">
        <v>201</v>
      </c>
      <c r="AY213" s="17" t="s">
        <v>191</v>
      </c>
      <c r="BE213" s="148">
        <f>IF(N213="základní",J213,0)</f>
        <v>0</v>
      </c>
      <c r="BF213" s="148">
        <f>IF(N213="snížená",J213,0)</f>
        <v>0</v>
      </c>
      <c r="BG213" s="148">
        <f>IF(N213="zákl. přenesená",J213,0)</f>
        <v>0</v>
      </c>
      <c r="BH213" s="148">
        <f>IF(N213="sníž. přenesená",J213,0)</f>
        <v>0</v>
      </c>
      <c r="BI213" s="148">
        <f>IF(N213="nulová",J213,0)</f>
        <v>0</v>
      </c>
      <c r="BJ213" s="17" t="s">
        <v>83</v>
      </c>
      <c r="BK213" s="148">
        <f>ROUND(I213*H213,2)</f>
        <v>0</v>
      </c>
      <c r="BL213" s="17" t="s">
        <v>224</v>
      </c>
      <c r="BM213" s="147" t="s">
        <v>5030</v>
      </c>
    </row>
    <row r="214" spans="2:65" s="1" customFormat="1">
      <c r="B214" s="32"/>
      <c r="D214" s="149" t="s">
        <v>203</v>
      </c>
      <c r="F214" s="150" t="s">
        <v>5031</v>
      </c>
      <c r="I214" s="151"/>
      <c r="L214" s="32"/>
      <c r="M214" s="152"/>
      <c r="T214" s="56"/>
      <c r="AT214" s="17" t="s">
        <v>203</v>
      </c>
      <c r="AU214" s="17" t="s">
        <v>201</v>
      </c>
    </row>
    <row r="215" spans="2:65" s="1" customFormat="1" ht="16.5" customHeight="1">
      <c r="B215" s="32"/>
      <c r="C215" s="136" t="s">
        <v>523</v>
      </c>
      <c r="D215" s="136" t="s">
        <v>195</v>
      </c>
      <c r="E215" s="137" t="s">
        <v>5032</v>
      </c>
      <c r="F215" s="138" t="s">
        <v>5033</v>
      </c>
      <c r="G215" s="139" t="s">
        <v>378</v>
      </c>
      <c r="H215" s="140">
        <v>2</v>
      </c>
      <c r="I215" s="141"/>
      <c r="J215" s="142">
        <f>ROUND(I215*H215,2)</f>
        <v>0</v>
      </c>
      <c r="K215" s="138" t="s">
        <v>199</v>
      </c>
      <c r="L215" s="32"/>
      <c r="M215" s="143" t="s">
        <v>1</v>
      </c>
      <c r="N215" s="144" t="s">
        <v>41</v>
      </c>
      <c r="P215" s="145">
        <f>O215*H215</f>
        <v>0</v>
      </c>
      <c r="Q215" s="145">
        <v>0</v>
      </c>
      <c r="R215" s="145">
        <f>Q215*H215</f>
        <v>0</v>
      </c>
      <c r="S215" s="145">
        <v>2.0000000000000001E-4</v>
      </c>
      <c r="T215" s="146">
        <f>S215*H215</f>
        <v>4.0000000000000002E-4</v>
      </c>
      <c r="AR215" s="147" t="s">
        <v>224</v>
      </c>
      <c r="AT215" s="147" t="s">
        <v>195</v>
      </c>
      <c r="AU215" s="147" t="s">
        <v>201</v>
      </c>
      <c r="AY215" s="17" t="s">
        <v>191</v>
      </c>
      <c r="BE215" s="148">
        <f>IF(N215="základní",J215,0)</f>
        <v>0</v>
      </c>
      <c r="BF215" s="148">
        <f>IF(N215="snížená",J215,0)</f>
        <v>0</v>
      </c>
      <c r="BG215" s="148">
        <f>IF(N215="zákl. přenesená",J215,0)</f>
        <v>0</v>
      </c>
      <c r="BH215" s="148">
        <f>IF(N215="sníž. přenesená",J215,0)</f>
        <v>0</v>
      </c>
      <c r="BI215" s="148">
        <f>IF(N215="nulová",J215,0)</f>
        <v>0</v>
      </c>
      <c r="BJ215" s="17" t="s">
        <v>83</v>
      </c>
      <c r="BK215" s="148">
        <f>ROUND(I215*H215,2)</f>
        <v>0</v>
      </c>
      <c r="BL215" s="17" t="s">
        <v>224</v>
      </c>
      <c r="BM215" s="147" t="s">
        <v>5034</v>
      </c>
    </row>
    <row r="216" spans="2:65" s="1" customFormat="1">
      <c r="B216" s="32"/>
      <c r="D216" s="149" t="s">
        <v>203</v>
      </c>
      <c r="F216" s="150" t="s">
        <v>5035</v>
      </c>
      <c r="I216" s="151"/>
      <c r="L216" s="32"/>
      <c r="M216" s="152"/>
      <c r="T216" s="56"/>
      <c r="AT216" s="17" t="s">
        <v>203</v>
      </c>
      <c r="AU216" s="17" t="s">
        <v>201</v>
      </c>
    </row>
    <row r="217" spans="2:65" s="1" customFormat="1" ht="16.5" customHeight="1">
      <c r="B217" s="32"/>
      <c r="C217" s="136" t="s">
        <v>531</v>
      </c>
      <c r="D217" s="136" t="s">
        <v>195</v>
      </c>
      <c r="E217" s="137" t="s">
        <v>4776</v>
      </c>
      <c r="F217" s="138" t="s">
        <v>4777</v>
      </c>
      <c r="G217" s="139" t="s">
        <v>3064</v>
      </c>
      <c r="H217" s="140">
        <v>3</v>
      </c>
      <c r="I217" s="141"/>
      <c r="J217" s="142">
        <f>ROUND(I217*H217,2)</f>
        <v>0</v>
      </c>
      <c r="K217" s="138" t="s">
        <v>199</v>
      </c>
      <c r="L217" s="32"/>
      <c r="M217" s="143" t="s">
        <v>1</v>
      </c>
      <c r="N217" s="144" t="s">
        <v>41</v>
      </c>
      <c r="P217" s="145">
        <f>O217*H217</f>
        <v>0</v>
      </c>
      <c r="Q217" s="145">
        <v>0</v>
      </c>
      <c r="R217" s="145">
        <f>Q217*H217</f>
        <v>0</v>
      </c>
      <c r="S217" s="145">
        <v>4.0000000000000003E-5</v>
      </c>
      <c r="T217" s="146">
        <f>S217*H217</f>
        <v>1.2000000000000002E-4</v>
      </c>
      <c r="AR217" s="147" t="s">
        <v>224</v>
      </c>
      <c r="AT217" s="147" t="s">
        <v>195</v>
      </c>
      <c r="AU217" s="147" t="s">
        <v>201</v>
      </c>
      <c r="AY217" s="17" t="s">
        <v>191</v>
      </c>
      <c r="BE217" s="148">
        <f>IF(N217="základní",J217,0)</f>
        <v>0</v>
      </c>
      <c r="BF217" s="148">
        <f>IF(N217="snížená",J217,0)</f>
        <v>0</v>
      </c>
      <c r="BG217" s="148">
        <f>IF(N217="zákl. přenesená",J217,0)</f>
        <v>0</v>
      </c>
      <c r="BH217" s="148">
        <f>IF(N217="sníž. přenesená",J217,0)</f>
        <v>0</v>
      </c>
      <c r="BI217" s="148">
        <f>IF(N217="nulová",J217,0)</f>
        <v>0</v>
      </c>
      <c r="BJ217" s="17" t="s">
        <v>83</v>
      </c>
      <c r="BK217" s="148">
        <f>ROUND(I217*H217,2)</f>
        <v>0</v>
      </c>
      <c r="BL217" s="17" t="s">
        <v>224</v>
      </c>
      <c r="BM217" s="147" t="s">
        <v>5036</v>
      </c>
    </row>
    <row r="218" spans="2:65" s="1" customFormat="1">
      <c r="B218" s="32"/>
      <c r="D218" s="149" t="s">
        <v>203</v>
      </c>
      <c r="F218" s="150" t="s">
        <v>4779</v>
      </c>
      <c r="I218" s="151"/>
      <c r="L218" s="32"/>
      <c r="M218" s="152"/>
      <c r="T218" s="56"/>
      <c r="AT218" s="17" t="s">
        <v>203</v>
      </c>
      <c r="AU218" s="17" t="s">
        <v>201</v>
      </c>
    </row>
    <row r="219" spans="2:65" s="1" customFormat="1" ht="24" customHeight="1">
      <c r="B219" s="32"/>
      <c r="C219" s="136" t="s">
        <v>540</v>
      </c>
      <c r="D219" s="136" t="s">
        <v>195</v>
      </c>
      <c r="E219" s="137" t="s">
        <v>4780</v>
      </c>
      <c r="F219" s="138" t="s">
        <v>4781</v>
      </c>
      <c r="G219" s="139" t="s">
        <v>3064</v>
      </c>
      <c r="H219" s="140">
        <v>3</v>
      </c>
      <c r="I219" s="141"/>
      <c r="J219" s="142">
        <f>ROUND(I219*H219,2)</f>
        <v>0</v>
      </c>
      <c r="K219" s="138" t="s">
        <v>199</v>
      </c>
      <c r="L219" s="32"/>
      <c r="M219" s="143" t="s">
        <v>1</v>
      </c>
      <c r="N219" s="144" t="s">
        <v>41</v>
      </c>
      <c r="P219" s="145">
        <f>O219*H219</f>
        <v>0</v>
      </c>
      <c r="Q219" s="145">
        <v>0</v>
      </c>
      <c r="R219" s="145">
        <f>Q219*H219</f>
        <v>0</v>
      </c>
      <c r="S219" s="145">
        <v>3.0000000000000001E-5</v>
      </c>
      <c r="T219" s="146">
        <f>S219*H219</f>
        <v>9.0000000000000006E-5</v>
      </c>
      <c r="AR219" s="147" t="s">
        <v>224</v>
      </c>
      <c r="AT219" s="147" t="s">
        <v>195</v>
      </c>
      <c r="AU219" s="147" t="s">
        <v>201</v>
      </c>
      <c r="AY219" s="17" t="s">
        <v>191</v>
      </c>
      <c r="BE219" s="148">
        <f>IF(N219="základní",J219,0)</f>
        <v>0</v>
      </c>
      <c r="BF219" s="148">
        <f>IF(N219="snížená",J219,0)</f>
        <v>0</v>
      </c>
      <c r="BG219" s="148">
        <f>IF(N219="zákl. přenesená",J219,0)</f>
        <v>0</v>
      </c>
      <c r="BH219" s="148">
        <f>IF(N219="sníž. přenesená",J219,0)</f>
        <v>0</v>
      </c>
      <c r="BI219" s="148">
        <f>IF(N219="nulová",J219,0)</f>
        <v>0</v>
      </c>
      <c r="BJ219" s="17" t="s">
        <v>83</v>
      </c>
      <c r="BK219" s="148">
        <f>ROUND(I219*H219,2)</f>
        <v>0</v>
      </c>
      <c r="BL219" s="17" t="s">
        <v>224</v>
      </c>
      <c r="BM219" s="147" t="s">
        <v>5037</v>
      </c>
    </row>
    <row r="220" spans="2:65" s="1" customFormat="1">
      <c r="B220" s="32"/>
      <c r="D220" s="149" t="s">
        <v>203</v>
      </c>
      <c r="F220" s="150" t="s">
        <v>4783</v>
      </c>
      <c r="I220" s="151"/>
      <c r="L220" s="32"/>
      <c r="M220" s="152"/>
      <c r="T220" s="56"/>
      <c r="AT220" s="17" t="s">
        <v>203</v>
      </c>
      <c r="AU220" s="17" t="s">
        <v>201</v>
      </c>
    </row>
    <row r="221" spans="2:65" s="1" customFormat="1" ht="16.5" customHeight="1">
      <c r="B221" s="32"/>
      <c r="C221" s="136" t="s">
        <v>548</v>
      </c>
      <c r="D221" s="136" t="s">
        <v>195</v>
      </c>
      <c r="E221" s="137" t="s">
        <v>5038</v>
      </c>
      <c r="F221" s="138" t="s">
        <v>4826</v>
      </c>
      <c r="G221" s="139" t="s">
        <v>3064</v>
      </c>
      <c r="H221" s="140">
        <v>5</v>
      </c>
      <c r="I221" s="141"/>
      <c r="J221" s="142">
        <f>ROUND(I221*H221,2)</f>
        <v>0</v>
      </c>
      <c r="K221" s="138" t="s">
        <v>5039</v>
      </c>
      <c r="L221" s="32"/>
      <c r="M221" s="143" t="s">
        <v>1</v>
      </c>
      <c r="N221" s="144" t="s">
        <v>41</v>
      </c>
      <c r="P221" s="145">
        <f>O221*H221</f>
        <v>0</v>
      </c>
      <c r="Q221" s="145">
        <v>0</v>
      </c>
      <c r="R221" s="145">
        <f>Q221*H221</f>
        <v>0</v>
      </c>
      <c r="S221" s="145">
        <v>0</v>
      </c>
      <c r="T221" s="146">
        <f>S221*H221</f>
        <v>0</v>
      </c>
      <c r="AR221" s="147" t="s">
        <v>4381</v>
      </c>
      <c r="AT221" s="147" t="s">
        <v>195</v>
      </c>
      <c r="AU221" s="147" t="s">
        <v>201</v>
      </c>
      <c r="AY221" s="17" t="s">
        <v>191</v>
      </c>
      <c r="BE221" s="148">
        <f>IF(N221="základní",J221,0)</f>
        <v>0</v>
      </c>
      <c r="BF221" s="148">
        <f>IF(N221="snížená",J221,0)</f>
        <v>0</v>
      </c>
      <c r="BG221" s="148">
        <f>IF(N221="zákl. přenesená",J221,0)</f>
        <v>0</v>
      </c>
      <c r="BH221" s="148">
        <f>IF(N221="sníž. přenesená",J221,0)</f>
        <v>0</v>
      </c>
      <c r="BI221" s="148">
        <f>IF(N221="nulová",J221,0)</f>
        <v>0</v>
      </c>
      <c r="BJ221" s="17" t="s">
        <v>83</v>
      </c>
      <c r="BK221" s="148">
        <f>ROUND(I221*H221,2)</f>
        <v>0</v>
      </c>
      <c r="BL221" s="17" t="s">
        <v>4381</v>
      </c>
      <c r="BM221" s="147" t="s">
        <v>5040</v>
      </c>
    </row>
    <row r="222" spans="2:65" s="1" customFormat="1">
      <c r="B222" s="32"/>
      <c r="D222" s="149" t="s">
        <v>203</v>
      </c>
      <c r="F222" s="150" t="s">
        <v>5041</v>
      </c>
      <c r="I222" s="151"/>
      <c r="L222" s="32"/>
      <c r="M222" s="152"/>
      <c r="T222" s="56"/>
      <c r="AT222" s="17" t="s">
        <v>203</v>
      </c>
      <c r="AU222" s="17" t="s">
        <v>201</v>
      </c>
    </row>
    <row r="223" spans="2:65" s="1" customFormat="1" ht="40.9" customHeight="1">
      <c r="B223" s="32"/>
      <c r="C223" s="136" t="s">
        <v>554</v>
      </c>
      <c r="D223" s="136" t="s">
        <v>195</v>
      </c>
      <c r="E223" s="137" t="s">
        <v>4788</v>
      </c>
      <c r="F223" s="138" t="s">
        <v>5042</v>
      </c>
      <c r="G223" s="139" t="s">
        <v>271</v>
      </c>
      <c r="H223" s="140">
        <v>0.5</v>
      </c>
      <c r="I223" s="141"/>
      <c r="J223" s="142">
        <f>ROUND(I223*H223,2)</f>
        <v>0</v>
      </c>
      <c r="K223" s="138" t="s">
        <v>199</v>
      </c>
      <c r="L223" s="32"/>
      <c r="M223" s="143" t="s">
        <v>1</v>
      </c>
      <c r="N223" s="144" t="s">
        <v>41</v>
      </c>
      <c r="P223" s="145">
        <f>O223*H223</f>
        <v>0</v>
      </c>
      <c r="Q223" s="145">
        <v>0</v>
      </c>
      <c r="R223" s="145">
        <f>Q223*H223</f>
        <v>0</v>
      </c>
      <c r="S223" s="145">
        <v>0</v>
      </c>
      <c r="T223" s="146">
        <f>S223*H223</f>
        <v>0</v>
      </c>
      <c r="AR223" s="147" t="s">
        <v>4381</v>
      </c>
      <c r="AT223" s="147" t="s">
        <v>195</v>
      </c>
      <c r="AU223" s="147" t="s">
        <v>201</v>
      </c>
      <c r="AY223" s="17" t="s">
        <v>191</v>
      </c>
      <c r="BE223" s="148">
        <f>IF(N223="základní",J223,0)</f>
        <v>0</v>
      </c>
      <c r="BF223" s="148">
        <f>IF(N223="snížená",J223,0)</f>
        <v>0</v>
      </c>
      <c r="BG223" s="148">
        <f>IF(N223="zákl. přenesená",J223,0)</f>
        <v>0</v>
      </c>
      <c r="BH223" s="148">
        <f>IF(N223="sníž. přenesená",J223,0)</f>
        <v>0</v>
      </c>
      <c r="BI223" s="148">
        <f>IF(N223="nulová",J223,0)</f>
        <v>0</v>
      </c>
      <c r="BJ223" s="17" t="s">
        <v>83</v>
      </c>
      <c r="BK223" s="148">
        <f>ROUND(I223*H223,2)</f>
        <v>0</v>
      </c>
      <c r="BL223" s="17" t="s">
        <v>4381</v>
      </c>
      <c r="BM223" s="147" t="s">
        <v>5043</v>
      </c>
    </row>
    <row r="224" spans="2:65" s="1" customFormat="1">
      <c r="B224" s="32"/>
      <c r="D224" s="149" t="s">
        <v>203</v>
      </c>
      <c r="F224" s="150" t="s">
        <v>4791</v>
      </c>
      <c r="I224" s="151"/>
      <c r="L224" s="32"/>
      <c r="M224" s="152"/>
      <c r="T224" s="56"/>
      <c r="AT224" s="17" t="s">
        <v>203</v>
      </c>
      <c r="AU224" s="17" t="s">
        <v>201</v>
      </c>
    </row>
    <row r="225" spans="2:65" s="11" customFormat="1" ht="22.9" customHeight="1">
      <c r="B225" s="124"/>
      <c r="D225" s="125" t="s">
        <v>75</v>
      </c>
      <c r="E225" s="134" t="s">
        <v>4719</v>
      </c>
      <c r="F225" s="134" t="s">
        <v>5044</v>
      </c>
      <c r="I225" s="127"/>
      <c r="J225" s="135">
        <f>BK225</f>
        <v>0</v>
      </c>
      <c r="L225" s="124"/>
      <c r="M225" s="129"/>
      <c r="P225" s="130">
        <f>P226+P232+P266+P284+P289+P300</f>
        <v>0</v>
      </c>
      <c r="R225" s="130">
        <f>R226+R232+R266+R284+R289+R300</f>
        <v>0.21761029999999998</v>
      </c>
      <c r="T225" s="131">
        <f>T226+T232+T266+T284+T289+T300</f>
        <v>0</v>
      </c>
      <c r="AR225" s="125" t="s">
        <v>85</v>
      </c>
      <c r="AT225" s="132" t="s">
        <v>75</v>
      </c>
      <c r="AU225" s="132" t="s">
        <v>83</v>
      </c>
      <c r="AY225" s="125" t="s">
        <v>191</v>
      </c>
      <c r="BK225" s="133">
        <f>BK226+BK232+BK266+BK284+BK289+BK300</f>
        <v>0</v>
      </c>
    </row>
    <row r="226" spans="2:65" s="11" customFormat="1" ht="20.85" customHeight="1">
      <c r="B226" s="124"/>
      <c r="D226" s="125" t="s">
        <v>75</v>
      </c>
      <c r="E226" s="134" t="s">
        <v>4764</v>
      </c>
      <c r="F226" s="134" t="s">
        <v>5045</v>
      </c>
      <c r="I226" s="127"/>
      <c r="J226" s="135">
        <f>BK226</f>
        <v>0</v>
      </c>
      <c r="L226" s="124"/>
      <c r="M226" s="129"/>
      <c r="P226" s="130">
        <f>SUM(P227:P231)</f>
        <v>0</v>
      </c>
      <c r="R226" s="130">
        <f>SUM(R227:R231)</f>
        <v>0.1515</v>
      </c>
      <c r="T226" s="131">
        <f>SUM(T227:T231)</f>
        <v>0</v>
      </c>
      <c r="AR226" s="125" t="s">
        <v>85</v>
      </c>
      <c r="AT226" s="132" t="s">
        <v>75</v>
      </c>
      <c r="AU226" s="132" t="s">
        <v>85</v>
      </c>
      <c r="AY226" s="125" t="s">
        <v>191</v>
      </c>
      <c r="BK226" s="133">
        <f>SUM(BK227:BK231)</f>
        <v>0</v>
      </c>
    </row>
    <row r="227" spans="2:65" s="1" customFormat="1" ht="24" customHeight="1">
      <c r="B227" s="32"/>
      <c r="C227" s="136" t="s">
        <v>559</v>
      </c>
      <c r="D227" s="136" t="s">
        <v>195</v>
      </c>
      <c r="E227" s="137" t="s">
        <v>4671</v>
      </c>
      <c r="F227" s="138" t="s">
        <v>4672</v>
      </c>
      <c r="G227" s="139" t="s">
        <v>403</v>
      </c>
      <c r="H227" s="140">
        <v>2050</v>
      </c>
      <c r="I227" s="141"/>
      <c r="J227" s="142">
        <f>ROUND(I227*H227,2)</f>
        <v>0</v>
      </c>
      <c r="K227" s="138" t="s">
        <v>199</v>
      </c>
      <c r="L227" s="32"/>
      <c r="M227" s="143" t="s">
        <v>1</v>
      </c>
      <c r="N227" s="144" t="s">
        <v>41</v>
      </c>
      <c r="P227" s="145">
        <f>O227*H227</f>
        <v>0</v>
      </c>
      <c r="Q227" s="145">
        <v>0</v>
      </c>
      <c r="R227" s="145">
        <f>Q227*H227</f>
        <v>0</v>
      </c>
      <c r="S227" s="145">
        <v>0</v>
      </c>
      <c r="T227" s="146">
        <f>S227*H227</f>
        <v>0</v>
      </c>
      <c r="AR227" s="147" t="s">
        <v>224</v>
      </c>
      <c r="AT227" s="147" t="s">
        <v>195</v>
      </c>
      <c r="AU227" s="147" t="s">
        <v>201</v>
      </c>
      <c r="AY227" s="17" t="s">
        <v>191</v>
      </c>
      <c r="BE227" s="148">
        <f>IF(N227="základní",J227,0)</f>
        <v>0</v>
      </c>
      <c r="BF227" s="148">
        <f>IF(N227="snížená",J227,0)</f>
        <v>0</v>
      </c>
      <c r="BG227" s="148">
        <f>IF(N227="zákl. přenesená",J227,0)</f>
        <v>0</v>
      </c>
      <c r="BH227" s="148">
        <f>IF(N227="sníž. přenesená",J227,0)</f>
        <v>0</v>
      </c>
      <c r="BI227" s="148">
        <f>IF(N227="nulová",J227,0)</f>
        <v>0</v>
      </c>
      <c r="BJ227" s="17" t="s">
        <v>83</v>
      </c>
      <c r="BK227" s="148">
        <f>ROUND(I227*H227,2)</f>
        <v>0</v>
      </c>
      <c r="BL227" s="17" t="s">
        <v>224</v>
      </c>
      <c r="BM227" s="147" t="s">
        <v>5046</v>
      </c>
    </row>
    <row r="228" spans="2:65" s="1" customFormat="1">
      <c r="B228" s="32"/>
      <c r="D228" s="149" t="s">
        <v>203</v>
      </c>
      <c r="F228" s="150" t="s">
        <v>4674</v>
      </c>
      <c r="I228" s="151"/>
      <c r="L228" s="32"/>
      <c r="M228" s="152"/>
      <c r="T228" s="56"/>
      <c r="AT228" s="17" t="s">
        <v>203</v>
      </c>
      <c r="AU228" s="17" t="s">
        <v>201</v>
      </c>
    </row>
    <row r="229" spans="2:65" s="1" customFormat="1" ht="60" customHeight="1">
      <c r="B229" s="32"/>
      <c r="C229" s="181" t="s">
        <v>568</v>
      </c>
      <c r="D229" s="181" t="s">
        <v>388</v>
      </c>
      <c r="E229" s="182" t="s">
        <v>5047</v>
      </c>
      <c r="F229" s="183" t="s">
        <v>5048</v>
      </c>
      <c r="G229" s="184" t="s">
        <v>403</v>
      </c>
      <c r="H229" s="185">
        <v>1800</v>
      </c>
      <c r="I229" s="186"/>
      <c r="J229" s="187">
        <f>ROUND(I229*H229,2)</f>
        <v>0</v>
      </c>
      <c r="K229" s="183" t="s">
        <v>199</v>
      </c>
      <c r="L229" s="188"/>
      <c r="M229" s="189" t="s">
        <v>1</v>
      </c>
      <c r="N229" s="190" t="s">
        <v>41</v>
      </c>
      <c r="P229" s="145">
        <f>O229*H229</f>
        <v>0</v>
      </c>
      <c r="Q229" s="145">
        <v>6.9999999999999994E-5</v>
      </c>
      <c r="R229" s="145">
        <f>Q229*H229</f>
        <v>0.126</v>
      </c>
      <c r="S229" s="145">
        <v>0</v>
      </c>
      <c r="T229" s="146">
        <f>S229*H229</f>
        <v>0</v>
      </c>
      <c r="AR229" s="147" t="s">
        <v>414</v>
      </c>
      <c r="AT229" s="147" t="s">
        <v>388</v>
      </c>
      <c r="AU229" s="147" t="s">
        <v>201</v>
      </c>
      <c r="AY229" s="17" t="s">
        <v>191</v>
      </c>
      <c r="BE229" s="148">
        <f>IF(N229="základní",J229,0)</f>
        <v>0</v>
      </c>
      <c r="BF229" s="148">
        <f>IF(N229="snížená",J229,0)</f>
        <v>0</v>
      </c>
      <c r="BG229" s="148">
        <f>IF(N229="zákl. přenesená",J229,0)</f>
        <v>0</v>
      </c>
      <c r="BH229" s="148">
        <f>IF(N229="sníž. přenesená",J229,0)</f>
        <v>0</v>
      </c>
      <c r="BI229" s="148">
        <f>IF(N229="nulová",J229,0)</f>
        <v>0</v>
      </c>
      <c r="BJ229" s="17" t="s">
        <v>83</v>
      </c>
      <c r="BK229" s="148">
        <f>ROUND(I229*H229,2)</f>
        <v>0</v>
      </c>
      <c r="BL229" s="17" t="s">
        <v>224</v>
      </c>
      <c r="BM229" s="147" t="s">
        <v>5049</v>
      </c>
    </row>
    <row r="230" spans="2:65" s="1" customFormat="1" ht="69.599999999999994" customHeight="1">
      <c r="B230" s="32"/>
      <c r="C230" s="181" t="s">
        <v>576</v>
      </c>
      <c r="D230" s="181" t="s">
        <v>388</v>
      </c>
      <c r="E230" s="182" t="s">
        <v>5050</v>
      </c>
      <c r="F230" s="183" t="s">
        <v>5051</v>
      </c>
      <c r="G230" s="184" t="s">
        <v>403</v>
      </c>
      <c r="H230" s="185">
        <v>50</v>
      </c>
      <c r="I230" s="186"/>
      <c r="J230" s="187">
        <f>ROUND(I230*H230,2)</f>
        <v>0</v>
      </c>
      <c r="K230" s="183" t="s">
        <v>199</v>
      </c>
      <c r="L230" s="188"/>
      <c r="M230" s="189" t="s">
        <v>1</v>
      </c>
      <c r="N230" s="190" t="s">
        <v>41</v>
      </c>
      <c r="P230" s="145">
        <f>O230*H230</f>
        <v>0</v>
      </c>
      <c r="Q230" s="145">
        <v>6.9999999999999994E-5</v>
      </c>
      <c r="R230" s="145">
        <f>Q230*H230</f>
        <v>3.4999999999999996E-3</v>
      </c>
      <c r="S230" s="145">
        <v>0</v>
      </c>
      <c r="T230" s="146">
        <f>S230*H230</f>
        <v>0</v>
      </c>
      <c r="AR230" s="147" t="s">
        <v>414</v>
      </c>
      <c r="AT230" s="147" t="s">
        <v>388</v>
      </c>
      <c r="AU230" s="147" t="s">
        <v>201</v>
      </c>
      <c r="AY230" s="17" t="s">
        <v>191</v>
      </c>
      <c r="BE230" s="148">
        <f>IF(N230="základní",J230,0)</f>
        <v>0</v>
      </c>
      <c r="BF230" s="148">
        <f>IF(N230="snížená",J230,0)</f>
        <v>0</v>
      </c>
      <c r="BG230" s="148">
        <f>IF(N230="zákl. přenesená",J230,0)</f>
        <v>0</v>
      </c>
      <c r="BH230" s="148">
        <f>IF(N230="sníž. přenesená",J230,0)</f>
        <v>0</v>
      </c>
      <c r="BI230" s="148">
        <f>IF(N230="nulová",J230,0)</f>
        <v>0</v>
      </c>
      <c r="BJ230" s="17" t="s">
        <v>83</v>
      </c>
      <c r="BK230" s="148">
        <f>ROUND(I230*H230,2)</f>
        <v>0</v>
      </c>
      <c r="BL230" s="17" t="s">
        <v>224</v>
      </c>
      <c r="BM230" s="147" t="s">
        <v>5052</v>
      </c>
    </row>
    <row r="231" spans="2:65" s="1" customFormat="1" ht="69.599999999999994" customHeight="1">
      <c r="B231" s="32"/>
      <c r="C231" s="181" t="s">
        <v>581</v>
      </c>
      <c r="D231" s="181" t="s">
        <v>388</v>
      </c>
      <c r="E231" s="182" t="s">
        <v>5053</v>
      </c>
      <c r="F231" s="183" t="s">
        <v>5054</v>
      </c>
      <c r="G231" s="184" t="s">
        <v>403</v>
      </c>
      <c r="H231" s="185">
        <v>200</v>
      </c>
      <c r="I231" s="186"/>
      <c r="J231" s="187">
        <f>ROUND(I231*H231,2)</f>
        <v>0</v>
      </c>
      <c r="K231" s="183" t="s">
        <v>199</v>
      </c>
      <c r="L231" s="188"/>
      <c r="M231" s="189" t="s">
        <v>1</v>
      </c>
      <c r="N231" s="190" t="s">
        <v>41</v>
      </c>
      <c r="P231" s="145">
        <f>O231*H231</f>
        <v>0</v>
      </c>
      <c r="Q231" s="145">
        <v>1.1E-4</v>
      </c>
      <c r="R231" s="145">
        <f>Q231*H231</f>
        <v>2.2000000000000002E-2</v>
      </c>
      <c r="S231" s="145">
        <v>0</v>
      </c>
      <c r="T231" s="146">
        <f>S231*H231</f>
        <v>0</v>
      </c>
      <c r="AR231" s="147" t="s">
        <v>414</v>
      </c>
      <c r="AT231" s="147" t="s">
        <v>388</v>
      </c>
      <c r="AU231" s="147" t="s">
        <v>201</v>
      </c>
      <c r="AY231" s="17" t="s">
        <v>191</v>
      </c>
      <c r="BE231" s="148">
        <f>IF(N231="základní",J231,0)</f>
        <v>0</v>
      </c>
      <c r="BF231" s="148">
        <f>IF(N231="snížená",J231,0)</f>
        <v>0</v>
      </c>
      <c r="BG231" s="148">
        <f>IF(N231="zákl. přenesená",J231,0)</f>
        <v>0</v>
      </c>
      <c r="BH231" s="148">
        <f>IF(N231="sníž. přenesená",J231,0)</f>
        <v>0</v>
      </c>
      <c r="BI231" s="148">
        <f>IF(N231="nulová",J231,0)</f>
        <v>0</v>
      </c>
      <c r="BJ231" s="17" t="s">
        <v>83</v>
      </c>
      <c r="BK231" s="148">
        <f>ROUND(I231*H231,2)</f>
        <v>0</v>
      </c>
      <c r="BL231" s="17" t="s">
        <v>224</v>
      </c>
      <c r="BM231" s="147" t="s">
        <v>5055</v>
      </c>
    </row>
    <row r="232" spans="2:65" s="11" customFormat="1" ht="20.85" customHeight="1">
      <c r="B232" s="124"/>
      <c r="D232" s="125" t="s">
        <v>75</v>
      </c>
      <c r="E232" s="134" t="s">
        <v>5056</v>
      </c>
      <c r="F232" s="134" t="s">
        <v>5057</v>
      </c>
      <c r="I232" s="127"/>
      <c r="J232" s="135">
        <f>BK232</f>
        <v>0</v>
      </c>
      <c r="L232" s="124"/>
      <c r="M232" s="129"/>
      <c r="P232" s="130">
        <f>SUM(P233:P265)</f>
        <v>0</v>
      </c>
      <c r="R232" s="130">
        <f>SUM(R233:R265)</f>
        <v>8.0000000000000106E-3</v>
      </c>
      <c r="T232" s="131">
        <f>SUM(T233:T265)</f>
        <v>0</v>
      </c>
      <c r="AR232" s="125" t="s">
        <v>85</v>
      </c>
      <c r="AT232" s="132" t="s">
        <v>75</v>
      </c>
      <c r="AU232" s="132" t="s">
        <v>85</v>
      </c>
      <c r="AY232" s="125" t="s">
        <v>191</v>
      </c>
      <c r="BK232" s="133">
        <f>SUM(BK233:BK265)</f>
        <v>0</v>
      </c>
    </row>
    <row r="233" spans="2:65" s="1" customFormat="1" ht="26.45" customHeight="1">
      <c r="B233" s="32"/>
      <c r="C233" s="136" t="s">
        <v>587</v>
      </c>
      <c r="D233" s="136" t="s">
        <v>195</v>
      </c>
      <c r="E233" s="137" t="s">
        <v>5058</v>
      </c>
      <c r="F233" s="138" t="s">
        <v>5059</v>
      </c>
      <c r="G233" s="139" t="s">
        <v>378</v>
      </c>
      <c r="H233" s="140">
        <v>300</v>
      </c>
      <c r="I233" s="141"/>
      <c r="J233" s="142">
        <f>ROUND(I233*H233,2)</f>
        <v>0</v>
      </c>
      <c r="K233" s="138" t="s">
        <v>199</v>
      </c>
      <c r="L233" s="32"/>
      <c r="M233" s="143" t="s">
        <v>1</v>
      </c>
      <c r="N233" s="144" t="s">
        <v>41</v>
      </c>
      <c r="P233" s="145">
        <f>O233*H233</f>
        <v>0</v>
      </c>
      <c r="Q233" s="145">
        <v>0</v>
      </c>
      <c r="R233" s="145">
        <f>Q233*H233</f>
        <v>0</v>
      </c>
      <c r="S233" s="145">
        <v>0</v>
      </c>
      <c r="T233" s="146">
        <f>S233*H233</f>
        <v>0</v>
      </c>
      <c r="AR233" s="147" t="s">
        <v>224</v>
      </c>
      <c r="AT233" s="147" t="s">
        <v>195</v>
      </c>
      <c r="AU233" s="147" t="s">
        <v>201</v>
      </c>
      <c r="AY233" s="17" t="s">
        <v>191</v>
      </c>
      <c r="BE233" s="148">
        <f>IF(N233="základní",J233,0)</f>
        <v>0</v>
      </c>
      <c r="BF233" s="148">
        <f>IF(N233="snížená",J233,0)</f>
        <v>0</v>
      </c>
      <c r="BG233" s="148">
        <f>IF(N233="zákl. přenesená",J233,0)</f>
        <v>0</v>
      </c>
      <c r="BH233" s="148">
        <f>IF(N233="sníž. přenesená",J233,0)</f>
        <v>0</v>
      </c>
      <c r="BI233" s="148">
        <f>IF(N233="nulová",J233,0)</f>
        <v>0</v>
      </c>
      <c r="BJ233" s="17" t="s">
        <v>83</v>
      </c>
      <c r="BK233" s="148">
        <f>ROUND(I233*H233,2)</f>
        <v>0</v>
      </c>
      <c r="BL233" s="17" t="s">
        <v>224</v>
      </c>
      <c r="BM233" s="147" t="s">
        <v>5060</v>
      </c>
    </row>
    <row r="234" spans="2:65" s="1" customFormat="1">
      <c r="B234" s="32"/>
      <c r="D234" s="149" t="s">
        <v>203</v>
      </c>
      <c r="F234" s="150" t="s">
        <v>5061</v>
      </c>
      <c r="I234" s="151"/>
      <c r="L234" s="32"/>
      <c r="M234" s="152"/>
      <c r="T234" s="56"/>
      <c r="AT234" s="17" t="s">
        <v>203</v>
      </c>
      <c r="AU234" s="17" t="s">
        <v>201</v>
      </c>
    </row>
    <row r="235" spans="2:65" s="1" customFormat="1" ht="26.45" customHeight="1">
      <c r="B235" s="32"/>
      <c r="C235" s="181" t="s">
        <v>591</v>
      </c>
      <c r="D235" s="181" t="s">
        <v>388</v>
      </c>
      <c r="E235" s="182" t="s">
        <v>5062</v>
      </c>
      <c r="F235" s="183" t="s">
        <v>5063</v>
      </c>
      <c r="G235" s="184" t="s">
        <v>378</v>
      </c>
      <c r="H235" s="185">
        <v>100</v>
      </c>
      <c r="I235" s="186"/>
      <c r="J235" s="187">
        <f>ROUND(I235*H235,2)</f>
        <v>0</v>
      </c>
      <c r="K235" s="183" t="s">
        <v>199</v>
      </c>
      <c r="L235" s="188"/>
      <c r="M235" s="189" t="s">
        <v>1</v>
      </c>
      <c r="N235" s="190" t="s">
        <v>41</v>
      </c>
      <c r="P235" s="145">
        <f>O235*H235</f>
        <v>0</v>
      </c>
      <c r="Q235" s="145">
        <v>1.0000000000000001E-5</v>
      </c>
      <c r="R235" s="145">
        <f>Q235*H235</f>
        <v>1E-3</v>
      </c>
      <c r="S235" s="145">
        <v>0</v>
      </c>
      <c r="T235" s="146">
        <f>S235*H235</f>
        <v>0</v>
      </c>
      <c r="AR235" s="147" t="s">
        <v>414</v>
      </c>
      <c r="AT235" s="147" t="s">
        <v>388</v>
      </c>
      <c r="AU235" s="147" t="s">
        <v>201</v>
      </c>
      <c r="AY235" s="17" t="s">
        <v>191</v>
      </c>
      <c r="BE235" s="148">
        <f>IF(N235="základní",J235,0)</f>
        <v>0</v>
      </c>
      <c r="BF235" s="148">
        <f>IF(N235="snížená",J235,0)</f>
        <v>0</v>
      </c>
      <c r="BG235" s="148">
        <f>IF(N235="zákl. přenesená",J235,0)</f>
        <v>0</v>
      </c>
      <c r="BH235" s="148">
        <f>IF(N235="sníž. přenesená",J235,0)</f>
        <v>0</v>
      </c>
      <c r="BI235" s="148">
        <f>IF(N235="nulová",J235,0)</f>
        <v>0</v>
      </c>
      <c r="BJ235" s="17" t="s">
        <v>83</v>
      </c>
      <c r="BK235" s="148">
        <f>ROUND(I235*H235,2)</f>
        <v>0</v>
      </c>
      <c r="BL235" s="17" t="s">
        <v>224</v>
      </c>
      <c r="BM235" s="147" t="s">
        <v>5064</v>
      </c>
    </row>
    <row r="236" spans="2:65" s="1" customFormat="1" ht="26.45" customHeight="1">
      <c r="B236" s="32"/>
      <c r="C236" s="181" t="s">
        <v>597</v>
      </c>
      <c r="D236" s="181" t="s">
        <v>388</v>
      </c>
      <c r="E236" s="182" t="s">
        <v>5065</v>
      </c>
      <c r="F236" s="183" t="s">
        <v>5066</v>
      </c>
      <c r="G236" s="184" t="s">
        <v>378</v>
      </c>
      <c r="H236" s="185">
        <v>100</v>
      </c>
      <c r="I236" s="186"/>
      <c r="J236" s="187">
        <f>ROUND(I236*H236,2)</f>
        <v>0</v>
      </c>
      <c r="K236" s="183" t="s">
        <v>199</v>
      </c>
      <c r="L236" s="188"/>
      <c r="M236" s="189" t="s">
        <v>1</v>
      </c>
      <c r="N236" s="190" t="s">
        <v>41</v>
      </c>
      <c r="P236" s="145">
        <f>O236*H236</f>
        <v>0</v>
      </c>
      <c r="Q236" s="145">
        <v>1.0000000000000001E-5</v>
      </c>
      <c r="R236" s="145">
        <f>Q236*H236</f>
        <v>1E-3</v>
      </c>
      <c r="S236" s="145">
        <v>0</v>
      </c>
      <c r="T236" s="146">
        <f>S236*H236</f>
        <v>0</v>
      </c>
      <c r="AR236" s="147" t="s">
        <v>414</v>
      </c>
      <c r="AT236" s="147" t="s">
        <v>388</v>
      </c>
      <c r="AU236" s="147" t="s">
        <v>201</v>
      </c>
      <c r="AY236" s="17" t="s">
        <v>191</v>
      </c>
      <c r="BE236" s="148">
        <f>IF(N236="základní",J236,0)</f>
        <v>0</v>
      </c>
      <c r="BF236" s="148">
        <f>IF(N236="snížená",J236,0)</f>
        <v>0</v>
      </c>
      <c r="BG236" s="148">
        <f>IF(N236="zákl. přenesená",J236,0)</f>
        <v>0</v>
      </c>
      <c r="BH236" s="148">
        <f>IF(N236="sníž. přenesená",J236,0)</f>
        <v>0</v>
      </c>
      <c r="BI236" s="148">
        <f>IF(N236="nulová",J236,0)</f>
        <v>0</v>
      </c>
      <c r="BJ236" s="17" t="s">
        <v>83</v>
      </c>
      <c r="BK236" s="148">
        <f>ROUND(I236*H236,2)</f>
        <v>0</v>
      </c>
      <c r="BL236" s="17" t="s">
        <v>224</v>
      </c>
      <c r="BM236" s="147" t="s">
        <v>5067</v>
      </c>
    </row>
    <row r="237" spans="2:65" s="1" customFormat="1" ht="40.9" customHeight="1">
      <c r="B237" s="32"/>
      <c r="C237" s="181" t="s">
        <v>602</v>
      </c>
      <c r="D237" s="181" t="s">
        <v>388</v>
      </c>
      <c r="E237" s="182" t="s">
        <v>5068</v>
      </c>
      <c r="F237" s="183" t="s">
        <v>5069</v>
      </c>
      <c r="G237" s="184" t="s">
        <v>378</v>
      </c>
      <c r="H237" s="185">
        <v>100</v>
      </c>
      <c r="I237" s="186"/>
      <c r="J237" s="187">
        <f>ROUND(I237*H237,2)</f>
        <v>0</v>
      </c>
      <c r="K237" s="183" t="s">
        <v>1</v>
      </c>
      <c r="L237" s="188"/>
      <c r="M237" s="189" t="s">
        <v>1</v>
      </c>
      <c r="N237" s="190" t="s">
        <v>41</v>
      </c>
      <c r="P237" s="145">
        <f>O237*H237</f>
        <v>0</v>
      </c>
      <c r="Q237" s="145">
        <v>0</v>
      </c>
      <c r="R237" s="145">
        <f>Q237*H237</f>
        <v>0</v>
      </c>
      <c r="S237" s="145">
        <v>0</v>
      </c>
      <c r="T237" s="146">
        <f>S237*H237</f>
        <v>0</v>
      </c>
      <c r="AR237" s="147" t="s">
        <v>1132</v>
      </c>
      <c r="AT237" s="147" t="s">
        <v>388</v>
      </c>
      <c r="AU237" s="147" t="s">
        <v>201</v>
      </c>
      <c r="AY237" s="17" t="s">
        <v>191</v>
      </c>
      <c r="BE237" s="148">
        <f>IF(N237="základní",J237,0)</f>
        <v>0</v>
      </c>
      <c r="BF237" s="148">
        <f>IF(N237="snížená",J237,0)</f>
        <v>0</v>
      </c>
      <c r="BG237" s="148">
        <f>IF(N237="zákl. přenesená",J237,0)</f>
        <v>0</v>
      </c>
      <c r="BH237" s="148">
        <f>IF(N237="sníž. přenesená",J237,0)</f>
        <v>0</v>
      </c>
      <c r="BI237" s="148">
        <f>IF(N237="nulová",J237,0)</f>
        <v>0</v>
      </c>
      <c r="BJ237" s="17" t="s">
        <v>83</v>
      </c>
      <c r="BK237" s="148">
        <f>ROUND(I237*H237,2)</f>
        <v>0</v>
      </c>
      <c r="BL237" s="17" t="s">
        <v>1132</v>
      </c>
      <c r="BM237" s="147" t="s">
        <v>5070</v>
      </c>
    </row>
    <row r="238" spans="2:65" s="1" customFormat="1" ht="16.5" customHeight="1">
      <c r="B238" s="32"/>
      <c r="C238" s="181" t="s">
        <v>607</v>
      </c>
      <c r="D238" s="181" t="s">
        <v>388</v>
      </c>
      <c r="E238" s="182" t="s">
        <v>5071</v>
      </c>
      <c r="F238" s="183" t="s">
        <v>5072</v>
      </c>
      <c r="G238" s="184" t="s">
        <v>378</v>
      </c>
      <c r="H238" s="185">
        <v>300.00000000000102</v>
      </c>
      <c r="I238" s="186"/>
      <c r="J238" s="187">
        <f>ROUND(I238*H238,2)</f>
        <v>0</v>
      </c>
      <c r="K238" s="183" t="s">
        <v>1</v>
      </c>
      <c r="L238" s="188"/>
      <c r="M238" s="189" t="s">
        <v>1</v>
      </c>
      <c r="N238" s="190" t="s">
        <v>41</v>
      </c>
      <c r="P238" s="145">
        <f>O238*H238</f>
        <v>0</v>
      </c>
      <c r="Q238" s="145">
        <v>1.0000000000000001E-5</v>
      </c>
      <c r="R238" s="145">
        <f>Q238*H238</f>
        <v>3.0000000000000105E-3</v>
      </c>
      <c r="S238" s="145">
        <v>0</v>
      </c>
      <c r="T238" s="146">
        <f>S238*H238</f>
        <v>0</v>
      </c>
      <c r="AR238" s="147" t="s">
        <v>1132</v>
      </c>
      <c r="AT238" s="147" t="s">
        <v>388</v>
      </c>
      <c r="AU238" s="147" t="s">
        <v>201</v>
      </c>
      <c r="AY238" s="17" t="s">
        <v>191</v>
      </c>
      <c r="BE238" s="148">
        <f>IF(N238="základní",J238,0)</f>
        <v>0</v>
      </c>
      <c r="BF238" s="148">
        <f>IF(N238="snížená",J238,0)</f>
        <v>0</v>
      </c>
      <c r="BG238" s="148">
        <f>IF(N238="zákl. přenesená",J238,0)</f>
        <v>0</v>
      </c>
      <c r="BH238" s="148">
        <f>IF(N238="sníž. přenesená",J238,0)</f>
        <v>0</v>
      </c>
      <c r="BI238" s="148">
        <f>IF(N238="nulová",J238,0)</f>
        <v>0</v>
      </c>
      <c r="BJ238" s="17" t="s">
        <v>83</v>
      </c>
      <c r="BK238" s="148">
        <f>ROUND(I238*H238,2)</f>
        <v>0</v>
      </c>
      <c r="BL238" s="17" t="s">
        <v>1132</v>
      </c>
      <c r="BM238" s="147" t="s">
        <v>5073</v>
      </c>
    </row>
    <row r="239" spans="2:65" s="13" customFormat="1">
      <c r="B239" s="160"/>
      <c r="D239" s="154" t="s">
        <v>205</v>
      </c>
      <c r="F239" s="162" t="s">
        <v>5074</v>
      </c>
      <c r="H239" s="163">
        <v>300.00000000000102</v>
      </c>
      <c r="I239" s="164"/>
      <c r="L239" s="160"/>
      <c r="M239" s="165"/>
      <c r="T239" s="166"/>
      <c r="AT239" s="161" t="s">
        <v>205</v>
      </c>
      <c r="AU239" s="161" t="s">
        <v>201</v>
      </c>
      <c r="AV239" s="13" t="s">
        <v>85</v>
      </c>
      <c r="AW239" s="13" t="s">
        <v>4</v>
      </c>
      <c r="AX239" s="13" t="s">
        <v>83</v>
      </c>
      <c r="AY239" s="161" t="s">
        <v>191</v>
      </c>
    </row>
    <row r="240" spans="2:65" s="1" customFormat="1" ht="24" customHeight="1">
      <c r="B240" s="32"/>
      <c r="C240" s="181" t="s">
        <v>612</v>
      </c>
      <c r="D240" s="181" t="s">
        <v>388</v>
      </c>
      <c r="E240" s="182" t="s">
        <v>5075</v>
      </c>
      <c r="F240" s="183" t="s">
        <v>5076</v>
      </c>
      <c r="G240" s="184" t="s">
        <v>378</v>
      </c>
      <c r="H240" s="185">
        <v>300</v>
      </c>
      <c r="I240" s="186"/>
      <c r="J240" s="187">
        <f>ROUND(I240*H240,2)</f>
        <v>0</v>
      </c>
      <c r="K240" s="183" t="s">
        <v>1</v>
      </c>
      <c r="L240" s="188"/>
      <c r="M240" s="189" t="s">
        <v>1</v>
      </c>
      <c r="N240" s="190" t="s">
        <v>41</v>
      </c>
      <c r="P240" s="145">
        <f>O240*H240</f>
        <v>0</v>
      </c>
      <c r="Q240" s="145">
        <v>0</v>
      </c>
      <c r="R240" s="145">
        <f>Q240*H240</f>
        <v>0</v>
      </c>
      <c r="S240" s="145">
        <v>0</v>
      </c>
      <c r="T240" s="146">
        <f>S240*H240</f>
        <v>0</v>
      </c>
      <c r="AR240" s="147" t="s">
        <v>1132</v>
      </c>
      <c r="AT240" s="147" t="s">
        <v>388</v>
      </c>
      <c r="AU240" s="147" t="s">
        <v>201</v>
      </c>
      <c r="AY240" s="17" t="s">
        <v>191</v>
      </c>
      <c r="BE240" s="148">
        <f>IF(N240="základní",J240,0)</f>
        <v>0</v>
      </c>
      <c r="BF240" s="148">
        <f>IF(N240="snížená",J240,0)</f>
        <v>0</v>
      </c>
      <c r="BG240" s="148">
        <f>IF(N240="zákl. přenesená",J240,0)</f>
        <v>0</v>
      </c>
      <c r="BH240" s="148">
        <f>IF(N240="sníž. přenesená",J240,0)</f>
        <v>0</v>
      </c>
      <c r="BI240" s="148">
        <f>IF(N240="nulová",J240,0)</f>
        <v>0</v>
      </c>
      <c r="BJ240" s="17" t="s">
        <v>83</v>
      </c>
      <c r="BK240" s="148">
        <f>ROUND(I240*H240,2)</f>
        <v>0</v>
      </c>
      <c r="BL240" s="17" t="s">
        <v>1132</v>
      </c>
      <c r="BM240" s="147" t="s">
        <v>5077</v>
      </c>
    </row>
    <row r="241" spans="2:65" s="1" customFormat="1" ht="26.45" customHeight="1">
      <c r="B241" s="32"/>
      <c r="C241" s="181" t="s">
        <v>463</v>
      </c>
      <c r="D241" s="181" t="s">
        <v>388</v>
      </c>
      <c r="E241" s="182" t="s">
        <v>5078</v>
      </c>
      <c r="F241" s="183" t="s">
        <v>5079</v>
      </c>
      <c r="G241" s="184" t="s">
        <v>378</v>
      </c>
      <c r="H241" s="185">
        <v>50</v>
      </c>
      <c r="I241" s="186"/>
      <c r="J241" s="187">
        <f>ROUND(I241*H241,2)</f>
        <v>0</v>
      </c>
      <c r="K241" s="183" t="s">
        <v>1</v>
      </c>
      <c r="L241" s="188"/>
      <c r="M241" s="189" t="s">
        <v>1</v>
      </c>
      <c r="N241" s="190" t="s">
        <v>41</v>
      </c>
      <c r="P241" s="145">
        <f>O241*H241</f>
        <v>0</v>
      </c>
      <c r="Q241" s="145">
        <v>0</v>
      </c>
      <c r="R241" s="145">
        <f>Q241*H241</f>
        <v>0</v>
      </c>
      <c r="S241" s="145">
        <v>0</v>
      </c>
      <c r="T241" s="146">
        <f>S241*H241</f>
        <v>0</v>
      </c>
      <c r="AR241" s="147" t="s">
        <v>414</v>
      </c>
      <c r="AT241" s="147" t="s">
        <v>388</v>
      </c>
      <c r="AU241" s="147" t="s">
        <v>201</v>
      </c>
      <c r="AY241" s="17" t="s">
        <v>191</v>
      </c>
      <c r="BE241" s="148">
        <f>IF(N241="základní",J241,0)</f>
        <v>0</v>
      </c>
      <c r="BF241" s="148">
        <f>IF(N241="snížená",J241,0)</f>
        <v>0</v>
      </c>
      <c r="BG241" s="148">
        <f>IF(N241="zákl. přenesená",J241,0)</f>
        <v>0</v>
      </c>
      <c r="BH241" s="148">
        <f>IF(N241="sníž. přenesená",J241,0)</f>
        <v>0</v>
      </c>
      <c r="BI241" s="148">
        <f>IF(N241="nulová",J241,0)</f>
        <v>0</v>
      </c>
      <c r="BJ241" s="17" t="s">
        <v>83</v>
      </c>
      <c r="BK241" s="148">
        <f>ROUND(I241*H241,2)</f>
        <v>0</v>
      </c>
      <c r="BL241" s="17" t="s">
        <v>224</v>
      </c>
      <c r="BM241" s="147" t="s">
        <v>5080</v>
      </c>
    </row>
    <row r="242" spans="2:65" s="1" customFormat="1" ht="16.5" customHeight="1">
      <c r="B242" s="32"/>
      <c r="C242" s="181" t="s">
        <v>566</v>
      </c>
      <c r="D242" s="181" t="s">
        <v>388</v>
      </c>
      <c r="E242" s="182" t="s">
        <v>5081</v>
      </c>
      <c r="F242" s="183" t="s">
        <v>5082</v>
      </c>
      <c r="G242" s="184" t="s">
        <v>378</v>
      </c>
      <c r="H242" s="185">
        <v>50</v>
      </c>
      <c r="I242" s="186"/>
      <c r="J242" s="187">
        <f>ROUND(I242*H242,2)</f>
        <v>0</v>
      </c>
      <c r="K242" s="183" t="s">
        <v>1</v>
      </c>
      <c r="L242" s="188"/>
      <c r="M242" s="189" t="s">
        <v>1</v>
      </c>
      <c r="N242" s="190" t="s">
        <v>41</v>
      </c>
      <c r="P242" s="145">
        <f>O242*H242</f>
        <v>0</v>
      </c>
      <c r="Q242" s="145">
        <v>0</v>
      </c>
      <c r="R242" s="145">
        <f>Q242*H242</f>
        <v>0</v>
      </c>
      <c r="S242" s="145">
        <v>0</v>
      </c>
      <c r="T242" s="146">
        <f>S242*H242</f>
        <v>0</v>
      </c>
      <c r="AR242" s="147" t="s">
        <v>414</v>
      </c>
      <c r="AT242" s="147" t="s">
        <v>388</v>
      </c>
      <c r="AU242" s="147" t="s">
        <v>201</v>
      </c>
      <c r="AY242" s="17" t="s">
        <v>191</v>
      </c>
      <c r="BE242" s="148">
        <f>IF(N242="základní",J242,0)</f>
        <v>0</v>
      </c>
      <c r="BF242" s="148">
        <f>IF(N242="snížená",J242,0)</f>
        <v>0</v>
      </c>
      <c r="BG242" s="148">
        <f>IF(N242="zákl. přenesená",J242,0)</f>
        <v>0</v>
      </c>
      <c r="BH242" s="148">
        <f>IF(N242="sníž. přenesená",J242,0)</f>
        <v>0</v>
      </c>
      <c r="BI242" s="148">
        <f>IF(N242="nulová",J242,0)</f>
        <v>0</v>
      </c>
      <c r="BJ242" s="17" t="s">
        <v>83</v>
      </c>
      <c r="BK242" s="148">
        <f>ROUND(I242*H242,2)</f>
        <v>0</v>
      </c>
      <c r="BL242" s="17" t="s">
        <v>224</v>
      </c>
      <c r="BM242" s="147" t="s">
        <v>5083</v>
      </c>
    </row>
    <row r="243" spans="2:65" s="1" customFormat="1" ht="16.5" customHeight="1">
      <c r="B243" s="32"/>
      <c r="C243" s="136" t="s">
        <v>622</v>
      </c>
      <c r="D243" s="136" t="s">
        <v>195</v>
      </c>
      <c r="E243" s="137" t="s">
        <v>5084</v>
      </c>
      <c r="F243" s="138" t="s">
        <v>5085</v>
      </c>
      <c r="G243" s="139" t="s">
        <v>378</v>
      </c>
      <c r="H243" s="140">
        <v>20</v>
      </c>
      <c r="I243" s="141"/>
      <c r="J243" s="142">
        <f>ROUND(I243*H243,2)</f>
        <v>0</v>
      </c>
      <c r="K243" s="138" t="s">
        <v>199</v>
      </c>
      <c r="L243" s="32"/>
      <c r="M243" s="143" t="s">
        <v>1</v>
      </c>
      <c r="N243" s="144" t="s">
        <v>41</v>
      </c>
      <c r="P243" s="145">
        <f>O243*H243</f>
        <v>0</v>
      </c>
      <c r="Q243" s="145">
        <v>0</v>
      </c>
      <c r="R243" s="145">
        <f>Q243*H243</f>
        <v>0</v>
      </c>
      <c r="S243" s="145">
        <v>0</v>
      </c>
      <c r="T243" s="146">
        <f>S243*H243</f>
        <v>0</v>
      </c>
      <c r="AR243" s="147" t="s">
        <v>224</v>
      </c>
      <c r="AT243" s="147" t="s">
        <v>195</v>
      </c>
      <c r="AU243" s="147" t="s">
        <v>201</v>
      </c>
      <c r="AY243" s="17" t="s">
        <v>191</v>
      </c>
      <c r="BE243" s="148">
        <f>IF(N243="základní",J243,0)</f>
        <v>0</v>
      </c>
      <c r="BF243" s="148">
        <f>IF(N243="snížená",J243,0)</f>
        <v>0</v>
      </c>
      <c r="BG243" s="148">
        <f>IF(N243="zákl. přenesená",J243,0)</f>
        <v>0</v>
      </c>
      <c r="BH243" s="148">
        <f>IF(N243="sníž. přenesená",J243,0)</f>
        <v>0</v>
      </c>
      <c r="BI243" s="148">
        <f>IF(N243="nulová",J243,0)</f>
        <v>0</v>
      </c>
      <c r="BJ243" s="17" t="s">
        <v>83</v>
      </c>
      <c r="BK243" s="148">
        <f>ROUND(I243*H243,2)</f>
        <v>0</v>
      </c>
      <c r="BL243" s="17" t="s">
        <v>224</v>
      </c>
      <c r="BM243" s="147" t="s">
        <v>5086</v>
      </c>
    </row>
    <row r="244" spans="2:65" s="1" customFormat="1">
      <c r="B244" s="32"/>
      <c r="D244" s="149" t="s">
        <v>203</v>
      </c>
      <c r="F244" s="150" t="s">
        <v>5087</v>
      </c>
      <c r="I244" s="151"/>
      <c r="L244" s="32"/>
      <c r="M244" s="152"/>
      <c r="T244" s="56"/>
      <c r="AT244" s="17" t="s">
        <v>203</v>
      </c>
      <c r="AU244" s="17" t="s">
        <v>201</v>
      </c>
    </row>
    <row r="245" spans="2:65" s="1" customFormat="1" ht="26.45" customHeight="1">
      <c r="B245" s="32"/>
      <c r="C245" s="181" t="s">
        <v>655</v>
      </c>
      <c r="D245" s="181" t="s">
        <v>388</v>
      </c>
      <c r="E245" s="182" t="s">
        <v>5088</v>
      </c>
      <c r="F245" s="183" t="s">
        <v>5089</v>
      </c>
      <c r="G245" s="184" t="s">
        <v>378</v>
      </c>
      <c r="H245" s="185">
        <v>20</v>
      </c>
      <c r="I245" s="186"/>
      <c r="J245" s="187">
        <f>ROUND(I245*H245,2)</f>
        <v>0</v>
      </c>
      <c r="K245" s="183" t="s">
        <v>1</v>
      </c>
      <c r="L245" s="188"/>
      <c r="M245" s="189" t="s">
        <v>1</v>
      </c>
      <c r="N245" s="190" t="s">
        <v>41</v>
      </c>
      <c r="P245" s="145">
        <f>O245*H245</f>
        <v>0</v>
      </c>
      <c r="Q245" s="145">
        <v>0</v>
      </c>
      <c r="R245" s="145">
        <f>Q245*H245</f>
        <v>0</v>
      </c>
      <c r="S245" s="145">
        <v>0</v>
      </c>
      <c r="T245" s="146">
        <f>S245*H245</f>
        <v>0</v>
      </c>
      <c r="AR245" s="147" t="s">
        <v>1132</v>
      </c>
      <c r="AT245" s="147" t="s">
        <v>388</v>
      </c>
      <c r="AU245" s="147" t="s">
        <v>201</v>
      </c>
      <c r="AY245" s="17" t="s">
        <v>191</v>
      </c>
      <c r="BE245" s="148">
        <f>IF(N245="základní",J245,0)</f>
        <v>0</v>
      </c>
      <c r="BF245" s="148">
        <f>IF(N245="snížená",J245,0)</f>
        <v>0</v>
      </c>
      <c r="BG245" s="148">
        <f>IF(N245="zákl. přenesená",J245,0)</f>
        <v>0</v>
      </c>
      <c r="BH245" s="148">
        <f>IF(N245="sníž. přenesená",J245,0)</f>
        <v>0</v>
      </c>
      <c r="BI245" s="148">
        <f>IF(N245="nulová",J245,0)</f>
        <v>0</v>
      </c>
      <c r="BJ245" s="17" t="s">
        <v>83</v>
      </c>
      <c r="BK245" s="148">
        <f>ROUND(I245*H245,2)</f>
        <v>0</v>
      </c>
      <c r="BL245" s="17" t="s">
        <v>1132</v>
      </c>
      <c r="BM245" s="147" t="s">
        <v>5090</v>
      </c>
    </row>
    <row r="246" spans="2:65" s="1" customFormat="1" ht="26.45" customHeight="1">
      <c r="B246" s="32"/>
      <c r="C246" s="136" t="s">
        <v>661</v>
      </c>
      <c r="D246" s="136" t="s">
        <v>195</v>
      </c>
      <c r="E246" s="137" t="s">
        <v>5058</v>
      </c>
      <c r="F246" s="138" t="s">
        <v>5059</v>
      </c>
      <c r="G246" s="139" t="s">
        <v>378</v>
      </c>
      <c r="H246" s="140">
        <v>40</v>
      </c>
      <c r="I246" s="141"/>
      <c r="J246" s="142">
        <f>ROUND(I246*H246,2)</f>
        <v>0</v>
      </c>
      <c r="K246" s="138" t="s">
        <v>199</v>
      </c>
      <c r="L246" s="32"/>
      <c r="M246" s="143" t="s">
        <v>1</v>
      </c>
      <c r="N246" s="144" t="s">
        <v>41</v>
      </c>
      <c r="P246" s="145">
        <f>O246*H246</f>
        <v>0</v>
      </c>
      <c r="Q246" s="145">
        <v>0</v>
      </c>
      <c r="R246" s="145">
        <f>Q246*H246</f>
        <v>0</v>
      </c>
      <c r="S246" s="145">
        <v>0</v>
      </c>
      <c r="T246" s="146">
        <f>S246*H246</f>
        <v>0</v>
      </c>
      <c r="AR246" s="147" t="s">
        <v>224</v>
      </c>
      <c r="AT246" s="147" t="s">
        <v>195</v>
      </c>
      <c r="AU246" s="147" t="s">
        <v>201</v>
      </c>
      <c r="AY246" s="17" t="s">
        <v>191</v>
      </c>
      <c r="BE246" s="148">
        <f>IF(N246="základní",J246,0)</f>
        <v>0</v>
      </c>
      <c r="BF246" s="148">
        <f>IF(N246="snížená",J246,0)</f>
        <v>0</v>
      </c>
      <c r="BG246" s="148">
        <f>IF(N246="zákl. přenesená",J246,0)</f>
        <v>0</v>
      </c>
      <c r="BH246" s="148">
        <f>IF(N246="sníž. přenesená",J246,0)</f>
        <v>0</v>
      </c>
      <c r="BI246" s="148">
        <f>IF(N246="nulová",J246,0)</f>
        <v>0</v>
      </c>
      <c r="BJ246" s="17" t="s">
        <v>83</v>
      </c>
      <c r="BK246" s="148">
        <f>ROUND(I246*H246,2)</f>
        <v>0</v>
      </c>
      <c r="BL246" s="17" t="s">
        <v>224</v>
      </c>
      <c r="BM246" s="147" t="s">
        <v>5091</v>
      </c>
    </row>
    <row r="247" spans="2:65" s="1" customFormat="1">
      <c r="B247" s="32"/>
      <c r="D247" s="149" t="s">
        <v>203</v>
      </c>
      <c r="F247" s="150" t="s">
        <v>5061</v>
      </c>
      <c r="I247" s="151"/>
      <c r="L247" s="32"/>
      <c r="M247" s="152"/>
      <c r="T247" s="56"/>
      <c r="AT247" s="17" t="s">
        <v>203</v>
      </c>
      <c r="AU247" s="17" t="s">
        <v>201</v>
      </c>
    </row>
    <row r="248" spans="2:65" s="1" customFormat="1" ht="16.5" customHeight="1">
      <c r="B248" s="32"/>
      <c r="C248" s="181" t="s">
        <v>666</v>
      </c>
      <c r="D248" s="181" t="s">
        <v>388</v>
      </c>
      <c r="E248" s="182" t="s">
        <v>5092</v>
      </c>
      <c r="F248" s="183" t="s">
        <v>5093</v>
      </c>
      <c r="G248" s="184" t="s">
        <v>378</v>
      </c>
      <c r="H248" s="185">
        <v>20</v>
      </c>
      <c r="I248" s="186"/>
      <c r="J248" s="187">
        <f>ROUND(I248*H248,2)</f>
        <v>0</v>
      </c>
      <c r="K248" s="183" t="s">
        <v>1</v>
      </c>
      <c r="L248" s="188"/>
      <c r="M248" s="189" t="s">
        <v>1</v>
      </c>
      <c r="N248" s="190" t="s">
        <v>41</v>
      </c>
      <c r="P248" s="145">
        <f>O248*H248</f>
        <v>0</v>
      </c>
      <c r="Q248" s="145">
        <v>0</v>
      </c>
      <c r="R248" s="145">
        <f>Q248*H248</f>
        <v>0</v>
      </c>
      <c r="S248" s="145">
        <v>0</v>
      </c>
      <c r="T248" s="146">
        <f>S248*H248</f>
        <v>0</v>
      </c>
      <c r="AR248" s="147" t="s">
        <v>1132</v>
      </c>
      <c r="AT248" s="147" t="s">
        <v>388</v>
      </c>
      <c r="AU248" s="147" t="s">
        <v>201</v>
      </c>
      <c r="AY248" s="17" t="s">
        <v>191</v>
      </c>
      <c r="BE248" s="148">
        <f>IF(N248="základní",J248,0)</f>
        <v>0</v>
      </c>
      <c r="BF248" s="148">
        <f>IF(N248="snížená",J248,0)</f>
        <v>0</v>
      </c>
      <c r="BG248" s="148">
        <f>IF(N248="zákl. přenesená",J248,0)</f>
        <v>0</v>
      </c>
      <c r="BH248" s="148">
        <f>IF(N248="sníž. přenesená",J248,0)</f>
        <v>0</v>
      </c>
      <c r="BI248" s="148">
        <f>IF(N248="nulová",J248,0)</f>
        <v>0</v>
      </c>
      <c r="BJ248" s="17" t="s">
        <v>83</v>
      </c>
      <c r="BK248" s="148">
        <f>ROUND(I248*H248,2)</f>
        <v>0</v>
      </c>
      <c r="BL248" s="17" t="s">
        <v>1132</v>
      </c>
      <c r="BM248" s="147" t="s">
        <v>5094</v>
      </c>
    </row>
    <row r="249" spans="2:65" s="1" customFormat="1" ht="16.5" customHeight="1">
      <c r="B249" s="32"/>
      <c r="C249" s="181" t="s">
        <v>696</v>
      </c>
      <c r="D249" s="181" t="s">
        <v>388</v>
      </c>
      <c r="E249" s="182" t="s">
        <v>5095</v>
      </c>
      <c r="F249" s="183" t="s">
        <v>5096</v>
      </c>
      <c r="G249" s="184" t="s">
        <v>378</v>
      </c>
      <c r="H249" s="185">
        <v>20</v>
      </c>
      <c r="I249" s="186"/>
      <c r="J249" s="187">
        <f>ROUND(I249*H249,2)</f>
        <v>0</v>
      </c>
      <c r="K249" s="183" t="s">
        <v>1</v>
      </c>
      <c r="L249" s="188"/>
      <c r="M249" s="189" t="s">
        <v>1</v>
      </c>
      <c r="N249" s="190" t="s">
        <v>41</v>
      </c>
      <c r="P249" s="145">
        <f>O249*H249</f>
        <v>0</v>
      </c>
      <c r="Q249" s="145">
        <v>8.0000000000000007E-5</v>
      </c>
      <c r="R249" s="145">
        <f>Q249*H249</f>
        <v>1.6000000000000001E-3</v>
      </c>
      <c r="S249" s="145">
        <v>0</v>
      </c>
      <c r="T249" s="146">
        <f>S249*H249</f>
        <v>0</v>
      </c>
      <c r="AR249" s="147" t="s">
        <v>1132</v>
      </c>
      <c r="AT249" s="147" t="s">
        <v>388</v>
      </c>
      <c r="AU249" s="147" t="s">
        <v>201</v>
      </c>
      <c r="AY249" s="17" t="s">
        <v>191</v>
      </c>
      <c r="BE249" s="148">
        <f>IF(N249="základní",J249,0)</f>
        <v>0</v>
      </c>
      <c r="BF249" s="148">
        <f>IF(N249="snížená",J249,0)</f>
        <v>0</v>
      </c>
      <c r="BG249" s="148">
        <f>IF(N249="zákl. přenesená",J249,0)</f>
        <v>0</v>
      </c>
      <c r="BH249" s="148">
        <f>IF(N249="sníž. přenesená",J249,0)</f>
        <v>0</v>
      </c>
      <c r="BI249" s="148">
        <f>IF(N249="nulová",J249,0)</f>
        <v>0</v>
      </c>
      <c r="BJ249" s="17" t="s">
        <v>83</v>
      </c>
      <c r="BK249" s="148">
        <f>ROUND(I249*H249,2)</f>
        <v>0</v>
      </c>
      <c r="BL249" s="17" t="s">
        <v>1132</v>
      </c>
      <c r="BM249" s="147" t="s">
        <v>5097</v>
      </c>
    </row>
    <row r="250" spans="2:65" s="1" customFormat="1" ht="26.45" customHeight="1">
      <c r="B250" s="32"/>
      <c r="C250" s="136" t="s">
        <v>710</v>
      </c>
      <c r="D250" s="136" t="s">
        <v>195</v>
      </c>
      <c r="E250" s="137" t="s">
        <v>5058</v>
      </c>
      <c r="F250" s="138" t="s">
        <v>5059</v>
      </c>
      <c r="G250" s="139" t="s">
        <v>378</v>
      </c>
      <c r="H250" s="140">
        <v>39.999999999999801</v>
      </c>
      <c r="I250" s="141"/>
      <c r="J250" s="142">
        <f>ROUND(I250*H250,2)</f>
        <v>0</v>
      </c>
      <c r="K250" s="138" t="s">
        <v>199</v>
      </c>
      <c r="L250" s="32"/>
      <c r="M250" s="143" t="s">
        <v>1</v>
      </c>
      <c r="N250" s="144" t="s">
        <v>41</v>
      </c>
      <c r="P250" s="145">
        <f>O250*H250</f>
        <v>0</v>
      </c>
      <c r="Q250" s="145">
        <v>0</v>
      </c>
      <c r="R250" s="145">
        <f>Q250*H250</f>
        <v>0</v>
      </c>
      <c r="S250" s="145">
        <v>0</v>
      </c>
      <c r="T250" s="146">
        <f>S250*H250</f>
        <v>0</v>
      </c>
      <c r="AR250" s="147" t="s">
        <v>224</v>
      </c>
      <c r="AT250" s="147" t="s">
        <v>195</v>
      </c>
      <c r="AU250" s="147" t="s">
        <v>201</v>
      </c>
      <c r="AY250" s="17" t="s">
        <v>191</v>
      </c>
      <c r="BE250" s="148">
        <f>IF(N250="základní",J250,0)</f>
        <v>0</v>
      </c>
      <c r="BF250" s="148">
        <f>IF(N250="snížená",J250,0)</f>
        <v>0</v>
      </c>
      <c r="BG250" s="148">
        <f>IF(N250="zákl. přenesená",J250,0)</f>
        <v>0</v>
      </c>
      <c r="BH250" s="148">
        <f>IF(N250="sníž. přenesená",J250,0)</f>
        <v>0</v>
      </c>
      <c r="BI250" s="148">
        <f>IF(N250="nulová",J250,0)</f>
        <v>0</v>
      </c>
      <c r="BJ250" s="17" t="s">
        <v>83</v>
      </c>
      <c r="BK250" s="148">
        <f>ROUND(I250*H250,2)</f>
        <v>0</v>
      </c>
      <c r="BL250" s="17" t="s">
        <v>224</v>
      </c>
      <c r="BM250" s="147" t="s">
        <v>5098</v>
      </c>
    </row>
    <row r="251" spans="2:65" s="1" customFormat="1">
      <c r="B251" s="32"/>
      <c r="D251" s="149" t="s">
        <v>203</v>
      </c>
      <c r="F251" s="150" t="s">
        <v>5061</v>
      </c>
      <c r="I251" s="151"/>
      <c r="L251" s="32"/>
      <c r="M251" s="152"/>
      <c r="T251" s="56"/>
      <c r="AT251" s="17" t="s">
        <v>203</v>
      </c>
      <c r="AU251" s="17" t="s">
        <v>201</v>
      </c>
    </row>
    <row r="252" spans="2:65" s="1" customFormat="1" ht="16.5" customHeight="1">
      <c r="B252" s="32"/>
      <c r="C252" s="181" t="s">
        <v>729</v>
      </c>
      <c r="D252" s="181" t="s">
        <v>388</v>
      </c>
      <c r="E252" s="182" t="s">
        <v>5071</v>
      </c>
      <c r="F252" s="183" t="s">
        <v>5072</v>
      </c>
      <c r="G252" s="184" t="s">
        <v>378</v>
      </c>
      <c r="H252" s="185">
        <v>40</v>
      </c>
      <c r="I252" s="186"/>
      <c r="J252" s="187">
        <f>ROUND(I252*H252,2)</f>
        <v>0</v>
      </c>
      <c r="K252" s="183" t="s">
        <v>1</v>
      </c>
      <c r="L252" s="188"/>
      <c r="M252" s="189" t="s">
        <v>1</v>
      </c>
      <c r="N252" s="190" t="s">
        <v>41</v>
      </c>
      <c r="P252" s="145">
        <f>O252*H252</f>
        <v>0</v>
      </c>
      <c r="Q252" s="145">
        <v>1.0000000000000001E-5</v>
      </c>
      <c r="R252" s="145">
        <f>Q252*H252</f>
        <v>4.0000000000000002E-4</v>
      </c>
      <c r="S252" s="145">
        <v>0</v>
      </c>
      <c r="T252" s="146">
        <f>S252*H252</f>
        <v>0</v>
      </c>
      <c r="AR252" s="147" t="s">
        <v>1132</v>
      </c>
      <c r="AT252" s="147" t="s">
        <v>388</v>
      </c>
      <c r="AU252" s="147" t="s">
        <v>201</v>
      </c>
      <c r="AY252" s="17" t="s">
        <v>191</v>
      </c>
      <c r="BE252" s="148">
        <f>IF(N252="základní",J252,0)</f>
        <v>0</v>
      </c>
      <c r="BF252" s="148">
        <f>IF(N252="snížená",J252,0)</f>
        <v>0</v>
      </c>
      <c r="BG252" s="148">
        <f>IF(N252="zákl. přenesená",J252,0)</f>
        <v>0</v>
      </c>
      <c r="BH252" s="148">
        <f>IF(N252="sníž. přenesená",J252,0)</f>
        <v>0</v>
      </c>
      <c r="BI252" s="148">
        <f>IF(N252="nulová",J252,0)</f>
        <v>0</v>
      </c>
      <c r="BJ252" s="17" t="s">
        <v>83</v>
      </c>
      <c r="BK252" s="148">
        <f>ROUND(I252*H252,2)</f>
        <v>0</v>
      </c>
      <c r="BL252" s="17" t="s">
        <v>1132</v>
      </c>
      <c r="BM252" s="147" t="s">
        <v>5099</v>
      </c>
    </row>
    <row r="253" spans="2:65" s="13" customFormat="1">
      <c r="B253" s="160"/>
      <c r="D253" s="154" t="s">
        <v>205</v>
      </c>
      <c r="F253" s="162" t="s">
        <v>5100</v>
      </c>
      <c r="H253" s="163">
        <v>40</v>
      </c>
      <c r="I253" s="164"/>
      <c r="L253" s="160"/>
      <c r="M253" s="165"/>
      <c r="T253" s="166"/>
      <c r="AT253" s="161" t="s">
        <v>205</v>
      </c>
      <c r="AU253" s="161" t="s">
        <v>201</v>
      </c>
      <c r="AV253" s="13" t="s">
        <v>85</v>
      </c>
      <c r="AW253" s="13" t="s">
        <v>4</v>
      </c>
      <c r="AX253" s="13" t="s">
        <v>83</v>
      </c>
      <c r="AY253" s="161" t="s">
        <v>191</v>
      </c>
    </row>
    <row r="254" spans="2:65" s="1" customFormat="1" ht="24" customHeight="1">
      <c r="B254" s="32"/>
      <c r="C254" s="181" t="s">
        <v>738</v>
      </c>
      <c r="D254" s="181" t="s">
        <v>388</v>
      </c>
      <c r="E254" s="182" t="s">
        <v>5075</v>
      </c>
      <c r="F254" s="183" t="s">
        <v>5076</v>
      </c>
      <c r="G254" s="184" t="s">
        <v>378</v>
      </c>
      <c r="H254" s="185">
        <v>39.999999999999801</v>
      </c>
      <c r="I254" s="186"/>
      <c r="J254" s="187">
        <f>ROUND(I254*H254,2)</f>
        <v>0</v>
      </c>
      <c r="K254" s="183" t="s">
        <v>1</v>
      </c>
      <c r="L254" s="188"/>
      <c r="M254" s="189" t="s">
        <v>1</v>
      </c>
      <c r="N254" s="190" t="s">
        <v>41</v>
      </c>
      <c r="P254" s="145">
        <f>O254*H254</f>
        <v>0</v>
      </c>
      <c r="Q254" s="145">
        <v>0</v>
      </c>
      <c r="R254" s="145">
        <f>Q254*H254</f>
        <v>0</v>
      </c>
      <c r="S254" s="145">
        <v>0</v>
      </c>
      <c r="T254" s="146">
        <f>S254*H254</f>
        <v>0</v>
      </c>
      <c r="AR254" s="147" t="s">
        <v>414</v>
      </c>
      <c r="AT254" s="147" t="s">
        <v>388</v>
      </c>
      <c r="AU254" s="147" t="s">
        <v>201</v>
      </c>
      <c r="AY254" s="17" t="s">
        <v>191</v>
      </c>
      <c r="BE254" s="148">
        <f>IF(N254="základní",J254,0)</f>
        <v>0</v>
      </c>
      <c r="BF254" s="148">
        <f>IF(N254="snížená",J254,0)</f>
        <v>0</v>
      </c>
      <c r="BG254" s="148">
        <f>IF(N254="zákl. přenesená",J254,0)</f>
        <v>0</v>
      </c>
      <c r="BH254" s="148">
        <f>IF(N254="sníž. přenesená",J254,0)</f>
        <v>0</v>
      </c>
      <c r="BI254" s="148">
        <f>IF(N254="nulová",J254,0)</f>
        <v>0</v>
      </c>
      <c r="BJ254" s="17" t="s">
        <v>83</v>
      </c>
      <c r="BK254" s="148">
        <f>ROUND(I254*H254,2)</f>
        <v>0</v>
      </c>
      <c r="BL254" s="17" t="s">
        <v>224</v>
      </c>
      <c r="BM254" s="147" t="s">
        <v>5101</v>
      </c>
    </row>
    <row r="255" spans="2:65" s="1" customFormat="1" ht="16.5" customHeight="1">
      <c r="B255" s="32"/>
      <c r="C255" s="136" t="s">
        <v>748</v>
      </c>
      <c r="D255" s="136" t="s">
        <v>195</v>
      </c>
      <c r="E255" s="137" t="s">
        <v>5102</v>
      </c>
      <c r="F255" s="138" t="s">
        <v>5103</v>
      </c>
      <c r="G255" s="139" t="s">
        <v>403</v>
      </c>
      <c r="H255" s="140">
        <v>400</v>
      </c>
      <c r="I255" s="141"/>
      <c r="J255" s="142">
        <f>ROUND(I255*H255,2)</f>
        <v>0</v>
      </c>
      <c r="K255" s="138" t="s">
        <v>199</v>
      </c>
      <c r="L255" s="32"/>
      <c r="M255" s="143" t="s">
        <v>1</v>
      </c>
      <c r="N255" s="144" t="s">
        <v>41</v>
      </c>
      <c r="P255" s="145">
        <f>O255*H255</f>
        <v>0</v>
      </c>
      <c r="Q255" s="145">
        <v>0</v>
      </c>
      <c r="R255" s="145">
        <f>Q255*H255</f>
        <v>0</v>
      </c>
      <c r="S255" s="145">
        <v>0</v>
      </c>
      <c r="T255" s="146">
        <f>S255*H255</f>
        <v>0</v>
      </c>
      <c r="AR255" s="147" t="s">
        <v>655</v>
      </c>
      <c r="AT255" s="147" t="s">
        <v>195</v>
      </c>
      <c r="AU255" s="147" t="s">
        <v>201</v>
      </c>
      <c r="AY255" s="17" t="s">
        <v>191</v>
      </c>
      <c r="BE255" s="148">
        <f>IF(N255="základní",J255,0)</f>
        <v>0</v>
      </c>
      <c r="BF255" s="148">
        <f>IF(N255="snížená",J255,0)</f>
        <v>0</v>
      </c>
      <c r="BG255" s="148">
        <f>IF(N255="zákl. přenesená",J255,0)</f>
        <v>0</v>
      </c>
      <c r="BH255" s="148">
        <f>IF(N255="sníž. přenesená",J255,0)</f>
        <v>0</v>
      </c>
      <c r="BI255" s="148">
        <f>IF(N255="nulová",J255,0)</f>
        <v>0</v>
      </c>
      <c r="BJ255" s="17" t="s">
        <v>83</v>
      </c>
      <c r="BK255" s="148">
        <f>ROUND(I255*H255,2)</f>
        <v>0</v>
      </c>
      <c r="BL255" s="17" t="s">
        <v>655</v>
      </c>
      <c r="BM255" s="147" t="s">
        <v>5104</v>
      </c>
    </row>
    <row r="256" spans="2:65" s="1" customFormat="1">
      <c r="B256" s="32"/>
      <c r="D256" s="149" t="s">
        <v>203</v>
      </c>
      <c r="F256" s="150" t="s">
        <v>5105</v>
      </c>
      <c r="I256" s="151"/>
      <c r="L256" s="32"/>
      <c r="M256" s="152"/>
      <c r="T256" s="56"/>
      <c r="AT256" s="17" t="s">
        <v>203</v>
      </c>
      <c r="AU256" s="17" t="s">
        <v>201</v>
      </c>
    </row>
    <row r="257" spans="2:65" s="1" customFormat="1" ht="26.45" customHeight="1">
      <c r="B257" s="32"/>
      <c r="C257" s="181" t="s">
        <v>755</v>
      </c>
      <c r="D257" s="181" t="s">
        <v>388</v>
      </c>
      <c r="E257" s="182" t="s">
        <v>5106</v>
      </c>
      <c r="F257" s="183" t="s">
        <v>5107</v>
      </c>
      <c r="G257" s="184" t="s">
        <v>378</v>
      </c>
      <c r="H257" s="185">
        <v>20</v>
      </c>
      <c r="I257" s="186"/>
      <c r="J257" s="187">
        <f>ROUND(I257*H257,2)</f>
        <v>0</v>
      </c>
      <c r="K257" s="183" t="s">
        <v>1</v>
      </c>
      <c r="L257" s="188"/>
      <c r="M257" s="189" t="s">
        <v>1</v>
      </c>
      <c r="N257" s="190" t="s">
        <v>41</v>
      </c>
      <c r="P257" s="145">
        <f>O257*H257</f>
        <v>0</v>
      </c>
      <c r="Q257" s="145">
        <v>0</v>
      </c>
      <c r="R257" s="145">
        <f>Q257*H257</f>
        <v>0</v>
      </c>
      <c r="S257" s="145">
        <v>0</v>
      </c>
      <c r="T257" s="146">
        <f>S257*H257</f>
        <v>0</v>
      </c>
      <c r="AR257" s="147" t="s">
        <v>1132</v>
      </c>
      <c r="AT257" s="147" t="s">
        <v>388</v>
      </c>
      <c r="AU257" s="147" t="s">
        <v>201</v>
      </c>
      <c r="AY257" s="17" t="s">
        <v>191</v>
      </c>
      <c r="BE257" s="148">
        <f>IF(N257="základní",J257,0)</f>
        <v>0</v>
      </c>
      <c r="BF257" s="148">
        <f>IF(N257="snížená",J257,0)</f>
        <v>0</v>
      </c>
      <c r="BG257" s="148">
        <f>IF(N257="zákl. přenesená",J257,0)</f>
        <v>0</v>
      </c>
      <c r="BH257" s="148">
        <f>IF(N257="sníž. přenesená",J257,0)</f>
        <v>0</v>
      </c>
      <c r="BI257" s="148">
        <f>IF(N257="nulová",J257,0)</f>
        <v>0</v>
      </c>
      <c r="BJ257" s="17" t="s">
        <v>83</v>
      </c>
      <c r="BK257" s="148">
        <f>ROUND(I257*H257,2)</f>
        <v>0</v>
      </c>
      <c r="BL257" s="17" t="s">
        <v>1132</v>
      </c>
      <c r="BM257" s="147" t="s">
        <v>5108</v>
      </c>
    </row>
    <row r="258" spans="2:65" s="1" customFormat="1" ht="16.5" customHeight="1">
      <c r="B258" s="32"/>
      <c r="C258" s="181" t="s">
        <v>761</v>
      </c>
      <c r="D258" s="181" t="s">
        <v>388</v>
      </c>
      <c r="E258" s="182" t="s">
        <v>5109</v>
      </c>
      <c r="F258" s="183" t="s">
        <v>5110</v>
      </c>
      <c r="G258" s="184" t="s">
        <v>378</v>
      </c>
      <c r="H258" s="185">
        <v>30</v>
      </c>
      <c r="I258" s="186"/>
      <c r="J258" s="187">
        <f>ROUND(I258*H258,2)</f>
        <v>0</v>
      </c>
      <c r="K258" s="183" t="s">
        <v>1</v>
      </c>
      <c r="L258" s="188"/>
      <c r="M258" s="189" t="s">
        <v>1</v>
      </c>
      <c r="N258" s="190" t="s">
        <v>41</v>
      </c>
      <c r="P258" s="145">
        <f>O258*H258</f>
        <v>0</v>
      </c>
      <c r="Q258" s="145">
        <v>0</v>
      </c>
      <c r="R258" s="145">
        <f>Q258*H258</f>
        <v>0</v>
      </c>
      <c r="S258" s="145">
        <v>0</v>
      </c>
      <c r="T258" s="146">
        <f>S258*H258</f>
        <v>0</v>
      </c>
      <c r="AR258" s="147" t="s">
        <v>1132</v>
      </c>
      <c r="AT258" s="147" t="s">
        <v>388</v>
      </c>
      <c r="AU258" s="147" t="s">
        <v>201</v>
      </c>
      <c r="AY258" s="17" t="s">
        <v>191</v>
      </c>
      <c r="BE258" s="148">
        <f>IF(N258="základní",J258,0)</f>
        <v>0</v>
      </c>
      <c r="BF258" s="148">
        <f>IF(N258="snížená",J258,0)</f>
        <v>0</v>
      </c>
      <c r="BG258" s="148">
        <f>IF(N258="zákl. přenesená",J258,0)</f>
        <v>0</v>
      </c>
      <c r="BH258" s="148">
        <f>IF(N258="sníž. přenesená",J258,0)</f>
        <v>0</v>
      </c>
      <c r="BI258" s="148">
        <f>IF(N258="nulová",J258,0)</f>
        <v>0</v>
      </c>
      <c r="BJ258" s="17" t="s">
        <v>83</v>
      </c>
      <c r="BK258" s="148">
        <f>ROUND(I258*H258,2)</f>
        <v>0</v>
      </c>
      <c r="BL258" s="17" t="s">
        <v>1132</v>
      </c>
      <c r="BM258" s="147" t="s">
        <v>5111</v>
      </c>
    </row>
    <row r="259" spans="2:65" s="1" customFormat="1" ht="26.45" customHeight="1">
      <c r="B259" s="32"/>
      <c r="C259" s="136" t="s">
        <v>774</v>
      </c>
      <c r="D259" s="136" t="s">
        <v>195</v>
      </c>
      <c r="E259" s="137" t="s">
        <v>5112</v>
      </c>
      <c r="F259" s="138" t="s">
        <v>5113</v>
      </c>
      <c r="G259" s="139" t="s">
        <v>378</v>
      </c>
      <c r="H259" s="140">
        <v>50</v>
      </c>
      <c r="I259" s="141"/>
      <c r="J259" s="142">
        <f>ROUND(I259*H259,2)</f>
        <v>0</v>
      </c>
      <c r="K259" s="138" t="s">
        <v>199</v>
      </c>
      <c r="L259" s="32"/>
      <c r="M259" s="143" t="s">
        <v>1</v>
      </c>
      <c r="N259" s="144" t="s">
        <v>41</v>
      </c>
      <c r="P259" s="145">
        <f>O259*H259</f>
        <v>0</v>
      </c>
      <c r="Q259" s="145">
        <v>0</v>
      </c>
      <c r="R259" s="145">
        <f>Q259*H259</f>
        <v>0</v>
      </c>
      <c r="S259" s="145">
        <v>0</v>
      </c>
      <c r="T259" s="146">
        <f>S259*H259</f>
        <v>0</v>
      </c>
      <c r="AR259" s="147" t="s">
        <v>224</v>
      </c>
      <c r="AT259" s="147" t="s">
        <v>195</v>
      </c>
      <c r="AU259" s="147" t="s">
        <v>201</v>
      </c>
      <c r="AY259" s="17" t="s">
        <v>191</v>
      </c>
      <c r="BE259" s="148">
        <f>IF(N259="základní",J259,0)</f>
        <v>0</v>
      </c>
      <c r="BF259" s="148">
        <f>IF(N259="snížená",J259,0)</f>
        <v>0</v>
      </c>
      <c r="BG259" s="148">
        <f>IF(N259="zákl. přenesená",J259,0)</f>
        <v>0</v>
      </c>
      <c r="BH259" s="148">
        <f>IF(N259="sníž. přenesená",J259,0)</f>
        <v>0</v>
      </c>
      <c r="BI259" s="148">
        <f>IF(N259="nulová",J259,0)</f>
        <v>0</v>
      </c>
      <c r="BJ259" s="17" t="s">
        <v>83</v>
      </c>
      <c r="BK259" s="148">
        <f>ROUND(I259*H259,2)</f>
        <v>0</v>
      </c>
      <c r="BL259" s="17" t="s">
        <v>224</v>
      </c>
      <c r="BM259" s="147" t="s">
        <v>5114</v>
      </c>
    </row>
    <row r="260" spans="2:65" s="1" customFormat="1">
      <c r="B260" s="32"/>
      <c r="D260" s="149" t="s">
        <v>203</v>
      </c>
      <c r="F260" s="150" t="s">
        <v>5115</v>
      </c>
      <c r="I260" s="151"/>
      <c r="L260" s="32"/>
      <c r="M260" s="152"/>
      <c r="T260" s="56"/>
      <c r="AT260" s="17" t="s">
        <v>203</v>
      </c>
      <c r="AU260" s="17" t="s">
        <v>201</v>
      </c>
    </row>
    <row r="261" spans="2:65" s="1" customFormat="1" ht="24" customHeight="1">
      <c r="B261" s="32"/>
      <c r="C261" s="181" t="s">
        <v>780</v>
      </c>
      <c r="D261" s="181" t="s">
        <v>388</v>
      </c>
      <c r="E261" s="182" t="s">
        <v>5116</v>
      </c>
      <c r="F261" s="183" t="s">
        <v>5117</v>
      </c>
      <c r="G261" s="184" t="s">
        <v>378</v>
      </c>
      <c r="H261" s="185">
        <v>50</v>
      </c>
      <c r="I261" s="186"/>
      <c r="J261" s="187">
        <f>ROUND(I261*H261,2)</f>
        <v>0</v>
      </c>
      <c r="K261" s="183" t="s">
        <v>1</v>
      </c>
      <c r="L261" s="188"/>
      <c r="M261" s="189" t="s">
        <v>1</v>
      </c>
      <c r="N261" s="190" t="s">
        <v>41</v>
      </c>
      <c r="P261" s="145">
        <f>O261*H261</f>
        <v>0</v>
      </c>
      <c r="Q261" s="145">
        <v>2.0000000000000002E-5</v>
      </c>
      <c r="R261" s="145">
        <f>Q261*H261</f>
        <v>1E-3</v>
      </c>
      <c r="S261" s="145">
        <v>0</v>
      </c>
      <c r="T261" s="146">
        <f>S261*H261</f>
        <v>0</v>
      </c>
      <c r="AR261" s="147" t="s">
        <v>1132</v>
      </c>
      <c r="AT261" s="147" t="s">
        <v>388</v>
      </c>
      <c r="AU261" s="147" t="s">
        <v>201</v>
      </c>
      <c r="AY261" s="17" t="s">
        <v>191</v>
      </c>
      <c r="BE261" s="148">
        <f>IF(N261="základní",J261,0)</f>
        <v>0</v>
      </c>
      <c r="BF261" s="148">
        <f>IF(N261="snížená",J261,0)</f>
        <v>0</v>
      </c>
      <c r="BG261" s="148">
        <f>IF(N261="zákl. přenesená",J261,0)</f>
        <v>0</v>
      </c>
      <c r="BH261" s="148">
        <f>IF(N261="sníž. přenesená",J261,0)</f>
        <v>0</v>
      </c>
      <c r="BI261" s="148">
        <f>IF(N261="nulová",J261,0)</f>
        <v>0</v>
      </c>
      <c r="BJ261" s="17" t="s">
        <v>83</v>
      </c>
      <c r="BK261" s="148">
        <f>ROUND(I261*H261,2)</f>
        <v>0</v>
      </c>
      <c r="BL261" s="17" t="s">
        <v>1132</v>
      </c>
      <c r="BM261" s="147" t="s">
        <v>5118</v>
      </c>
    </row>
    <row r="262" spans="2:65" s="1" customFormat="1" ht="16.5" customHeight="1">
      <c r="B262" s="32"/>
      <c r="C262" s="181" t="s">
        <v>785</v>
      </c>
      <c r="D262" s="181" t="s">
        <v>388</v>
      </c>
      <c r="E262" s="182" t="s">
        <v>5119</v>
      </c>
      <c r="F262" s="183" t="s">
        <v>5120</v>
      </c>
      <c r="G262" s="184" t="s">
        <v>378</v>
      </c>
      <c r="H262" s="185">
        <v>50</v>
      </c>
      <c r="I262" s="186"/>
      <c r="J262" s="187">
        <f>ROUND(I262*H262,2)</f>
        <v>0</v>
      </c>
      <c r="K262" s="183" t="s">
        <v>1</v>
      </c>
      <c r="L262" s="188"/>
      <c r="M262" s="189" t="s">
        <v>1</v>
      </c>
      <c r="N262" s="190" t="s">
        <v>41</v>
      </c>
      <c r="P262" s="145">
        <f>O262*H262</f>
        <v>0</v>
      </c>
      <c r="Q262" s="145">
        <v>0</v>
      </c>
      <c r="R262" s="145">
        <f>Q262*H262</f>
        <v>0</v>
      </c>
      <c r="S262" s="145">
        <v>0</v>
      </c>
      <c r="T262" s="146">
        <f>S262*H262</f>
        <v>0</v>
      </c>
      <c r="AR262" s="147" t="s">
        <v>414</v>
      </c>
      <c r="AT262" s="147" t="s">
        <v>388</v>
      </c>
      <c r="AU262" s="147" t="s">
        <v>201</v>
      </c>
      <c r="AY262" s="17" t="s">
        <v>191</v>
      </c>
      <c r="BE262" s="148">
        <f>IF(N262="základní",J262,0)</f>
        <v>0</v>
      </c>
      <c r="BF262" s="148">
        <f>IF(N262="snížená",J262,0)</f>
        <v>0</v>
      </c>
      <c r="BG262" s="148">
        <f>IF(N262="zákl. přenesená",J262,0)</f>
        <v>0</v>
      </c>
      <c r="BH262" s="148">
        <f>IF(N262="sníž. přenesená",J262,0)</f>
        <v>0</v>
      </c>
      <c r="BI262" s="148">
        <f>IF(N262="nulová",J262,0)</f>
        <v>0</v>
      </c>
      <c r="BJ262" s="17" t="s">
        <v>83</v>
      </c>
      <c r="BK262" s="148">
        <f>ROUND(I262*H262,2)</f>
        <v>0</v>
      </c>
      <c r="BL262" s="17" t="s">
        <v>224</v>
      </c>
      <c r="BM262" s="147" t="s">
        <v>5121</v>
      </c>
    </row>
    <row r="263" spans="2:65" s="1" customFormat="1" ht="26.45" customHeight="1">
      <c r="B263" s="32"/>
      <c r="C263" s="136" t="s">
        <v>791</v>
      </c>
      <c r="D263" s="136" t="s">
        <v>195</v>
      </c>
      <c r="E263" s="137" t="s">
        <v>5122</v>
      </c>
      <c r="F263" s="138" t="s">
        <v>5123</v>
      </c>
      <c r="G263" s="139" t="s">
        <v>378</v>
      </c>
      <c r="H263" s="140">
        <v>2</v>
      </c>
      <c r="I263" s="141"/>
      <c r="J263" s="142">
        <f>ROUND(I263*H263,2)</f>
        <v>0</v>
      </c>
      <c r="K263" s="138" t="s">
        <v>199</v>
      </c>
      <c r="L263" s="32"/>
      <c r="M263" s="143" t="s">
        <v>1</v>
      </c>
      <c r="N263" s="144" t="s">
        <v>41</v>
      </c>
      <c r="P263" s="145">
        <f>O263*H263</f>
        <v>0</v>
      </c>
      <c r="Q263" s="145">
        <v>0</v>
      </c>
      <c r="R263" s="145">
        <f>Q263*H263</f>
        <v>0</v>
      </c>
      <c r="S263" s="145">
        <v>0</v>
      </c>
      <c r="T263" s="146">
        <f>S263*H263</f>
        <v>0</v>
      </c>
      <c r="AR263" s="147" t="s">
        <v>224</v>
      </c>
      <c r="AT263" s="147" t="s">
        <v>195</v>
      </c>
      <c r="AU263" s="147" t="s">
        <v>201</v>
      </c>
      <c r="AY263" s="17" t="s">
        <v>191</v>
      </c>
      <c r="BE263" s="148">
        <f>IF(N263="základní",J263,0)</f>
        <v>0</v>
      </c>
      <c r="BF263" s="148">
        <f>IF(N263="snížená",J263,0)</f>
        <v>0</v>
      </c>
      <c r="BG263" s="148">
        <f>IF(N263="zákl. přenesená",J263,0)</f>
        <v>0</v>
      </c>
      <c r="BH263" s="148">
        <f>IF(N263="sníž. přenesená",J263,0)</f>
        <v>0</v>
      </c>
      <c r="BI263" s="148">
        <f>IF(N263="nulová",J263,0)</f>
        <v>0</v>
      </c>
      <c r="BJ263" s="17" t="s">
        <v>83</v>
      </c>
      <c r="BK263" s="148">
        <f>ROUND(I263*H263,2)</f>
        <v>0</v>
      </c>
      <c r="BL263" s="17" t="s">
        <v>224</v>
      </c>
      <c r="BM263" s="147" t="s">
        <v>5124</v>
      </c>
    </row>
    <row r="264" spans="2:65" s="1" customFormat="1">
      <c r="B264" s="32"/>
      <c r="D264" s="149" t="s">
        <v>203</v>
      </c>
      <c r="F264" s="150" t="s">
        <v>5125</v>
      </c>
      <c r="I264" s="151"/>
      <c r="L264" s="32"/>
      <c r="M264" s="152"/>
      <c r="T264" s="56"/>
      <c r="AT264" s="17" t="s">
        <v>203</v>
      </c>
      <c r="AU264" s="17" t="s">
        <v>201</v>
      </c>
    </row>
    <row r="265" spans="2:65" s="1" customFormat="1" ht="26.45" customHeight="1">
      <c r="B265" s="32"/>
      <c r="C265" s="181" t="s">
        <v>797</v>
      </c>
      <c r="D265" s="181" t="s">
        <v>388</v>
      </c>
      <c r="E265" s="182" t="s">
        <v>5126</v>
      </c>
      <c r="F265" s="183" t="s">
        <v>5127</v>
      </c>
      <c r="G265" s="184" t="s">
        <v>378</v>
      </c>
      <c r="H265" s="185">
        <v>2</v>
      </c>
      <c r="I265" s="186"/>
      <c r="J265" s="187">
        <f>ROUND(I265*H265,2)</f>
        <v>0</v>
      </c>
      <c r="K265" s="183" t="s">
        <v>1</v>
      </c>
      <c r="L265" s="188"/>
      <c r="M265" s="189" t="s">
        <v>1</v>
      </c>
      <c r="N265" s="190" t="s">
        <v>41</v>
      </c>
      <c r="P265" s="145">
        <f>O265*H265</f>
        <v>0</v>
      </c>
      <c r="Q265" s="145">
        <v>0</v>
      </c>
      <c r="R265" s="145">
        <f>Q265*H265</f>
        <v>0</v>
      </c>
      <c r="S265" s="145">
        <v>0</v>
      </c>
      <c r="T265" s="146">
        <f>S265*H265</f>
        <v>0</v>
      </c>
      <c r="AR265" s="147" t="s">
        <v>1132</v>
      </c>
      <c r="AT265" s="147" t="s">
        <v>388</v>
      </c>
      <c r="AU265" s="147" t="s">
        <v>201</v>
      </c>
      <c r="AY265" s="17" t="s">
        <v>191</v>
      </c>
      <c r="BE265" s="148">
        <f>IF(N265="základní",J265,0)</f>
        <v>0</v>
      </c>
      <c r="BF265" s="148">
        <f>IF(N265="snížená",J265,0)</f>
        <v>0</v>
      </c>
      <c r="BG265" s="148">
        <f>IF(N265="zákl. přenesená",J265,0)</f>
        <v>0</v>
      </c>
      <c r="BH265" s="148">
        <f>IF(N265="sníž. přenesená",J265,0)</f>
        <v>0</v>
      </c>
      <c r="BI265" s="148">
        <f>IF(N265="nulová",J265,0)</f>
        <v>0</v>
      </c>
      <c r="BJ265" s="17" t="s">
        <v>83</v>
      </c>
      <c r="BK265" s="148">
        <f>ROUND(I265*H265,2)</f>
        <v>0</v>
      </c>
      <c r="BL265" s="17" t="s">
        <v>1132</v>
      </c>
      <c r="BM265" s="147" t="s">
        <v>5128</v>
      </c>
    </row>
    <row r="266" spans="2:65" s="11" customFormat="1" ht="20.85" customHeight="1">
      <c r="B266" s="124"/>
      <c r="D266" s="125" t="s">
        <v>75</v>
      </c>
      <c r="E266" s="134" t="s">
        <v>5129</v>
      </c>
      <c r="F266" s="134" t="s">
        <v>5130</v>
      </c>
      <c r="I266" s="127"/>
      <c r="J266" s="135">
        <f>BK266</f>
        <v>0</v>
      </c>
      <c r="L266" s="124"/>
      <c r="M266" s="129"/>
      <c r="P266" s="130">
        <f>SUM(P267:P283)</f>
        <v>0</v>
      </c>
      <c r="R266" s="130">
        <f>SUM(R267:R283)</f>
        <v>1.788E-2</v>
      </c>
      <c r="T266" s="131">
        <f>SUM(T267:T283)</f>
        <v>0</v>
      </c>
      <c r="AR266" s="125" t="s">
        <v>85</v>
      </c>
      <c r="AT266" s="132" t="s">
        <v>75</v>
      </c>
      <c r="AU266" s="132" t="s">
        <v>85</v>
      </c>
      <c r="AY266" s="125" t="s">
        <v>191</v>
      </c>
      <c r="BK266" s="133">
        <f>SUM(BK267:BK283)</f>
        <v>0</v>
      </c>
    </row>
    <row r="267" spans="2:65" s="1" customFormat="1" ht="24" customHeight="1">
      <c r="B267" s="32"/>
      <c r="C267" s="136" t="s">
        <v>803</v>
      </c>
      <c r="D267" s="136" t="s">
        <v>195</v>
      </c>
      <c r="E267" s="137" t="s">
        <v>4721</v>
      </c>
      <c r="F267" s="138" t="s">
        <v>4722</v>
      </c>
      <c r="G267" s="139" t="s">
        <v>378</v>
      </c>
      <c r="H267" s="140">
        <v>800</v>
      </c>
      <c r="I267" s="141"/>
      <c r="J267" s="142">
        <f>ROUND(I267*H267,2)</f>
        <v>0</v>
      </c>
      <c r="K267" s="138" t="s">
        <v>199</v>
      </c>
      <c r="L267" s="32"/>
      <c r="M267" s="143" t="s">
        <v>1</v>
      </c>
      <c r="N267" s="144" t="s">
        <v>41</v>
      </c>
      <c r="P267" s="145">
        <f>O267*H267</f>
        <v>0</v>
      </c>
      <c r="Q267" s="145">
        <v>0</v>
      </c>
      <c r="R267" s="145">
        <f>Q267*H267</f>
        <v>0</v>
      </c>
      <c r="S267" s="145">
        <v>0</v>
      </c>
      <c r="T267" s="146">
        <f>S267*H267</f>
        <v>0</v>
      </c>
      <c r="AR267" s="147" t="s">
        <v>655</v>
      </c>
      <c r="AT267" s="147" t="s">
        <v>195</v>
      </c>
      <c r="AU267" s="147" t="s">
        <v>201</v>
      </c>
      <c r="AY267" s="17" t="s">
        <v>191</v>
      </c>
      <c r="BE267" s="148">
        <f>IF(N267="základní",J267,0)</f>
        <v>0</v>
      </c>
      <c r="BF267" s="148">
        <f>IF(N267="snížená",J267,0)</f>
        <v>0</v>
      </c>
      <c r="BG267" s="148">
        <f>IF(N267="zákl. přenesená",J267,0)</f>
        <v>0</v>
      </c>
      <c r="BH267" s="148">
        <f>IF(N267="sníž. přenesená",J267,0)</f>
        <v>0</v>
      </c>
      <c r="BI267" s="148">
        <f>IF(N267="nulová",J267,0)</f>
        <v>0</v>
      </c>
      <c r="BJ267" s="17" t="s">
        <v>83</v>
      </c>
      <c r="BK267" s="148">
        <f>ROUND(I267*H267,2)</f>
        <v>0</v>
      </c>
      <c r="BL267" s="17" t="s">
        <v>655</v>
      </c>
      <c r="BM267" s="147" t="s">
        <v>5131</v>
      </c>
    </row>
    <row r="268" spans="2:65" s="1" customFormat="1">
      <c r="B268" s="32"/>
      <c r="D268" s="149" t="s">
        <v>203</v>
      </c>
      <c r="F268" s="150" t="s">
        <v>4724</v>
      </c>
      <c r="I268" s="151"/>
      <c r="L268" s="32"/>
      <c r="M268" s="152"/>
      <c r="T268" s="56"/>
      <c r="AT268" s="17" t="s">
        <v>203</v>
      </c>
      <c r="AU268" s="17" t="s">
        <v>201</v>
      </c>
    </row>
    <row r="269" spans="2:65" s="1" customFormat="1" ht="26.45" customHeight="1">
      <c r="B269" s="32"/>
      <c r="C269" s="181" t="s">
        <v>809</v>
      </c>
      <c r="D269" s="181" t="s">
        <v>388</v>
      </c>
      <c r="E269" s="182" t="s">
        <v>4725</v>
      </c>
      <c r="F269" s="183" t="s">
        <v>4726</v>
      </c>
      <c r="G269" s="184" t="s">
        <v>378</v>
      </c>
      <c r="H269" s="185">
        <v>800</v>
      </c>
      <c r="I269" s="186"/>
      <c r="J269" s="187">
        <f>ROUND(I269*H269,2)</f>
        <v>0</v>
      </c>
      <c r="K269" s="183" t="s">
        <v>1</v>
      </c>
      <c r="L269" s="188"/>
      <c r="M269" s="189" t="s">
        <v>1</v>
      </c>
      <c r="N269" s="190" t="s">
        <v>41</v>
      </c>
      <c r="P269" s="145">
        <f>O269*H269</f>
        <v>0</v>
      </c>
      <c r="Q269" s="145">
        <v>0</v>
      </c>
      <c r="R269" s="145">
        <f>Q269*H269</f>
        <v>0</v>
      </c>
      <c r="S269" s="145">
        <v>0</v>
      </c>
      <c r="T269" s="146">
        <f>S269*H269</f>
        <v>0</v>
      </c>
      <c r="AR269" s="147" t="s">
        <v>1819</v>
      </c>
      <c r="AT269" s="147" t="s">
        <v>388</v>
      </c>
      <c r="AU269" s="147" t="s">
        <v>201</v>
      </c>
      <c r="AY269" s="17" t="s">
        <v>191</v>
      </c>
      <c r="BE269" s="148">
        <f>IF(N269="základní",J269,0)</f>
        <v>0</v>
      </c>
      <c r="BF269" s="148">
        <f>IF(N269="snížená",J269,0)</f>
        <v>0</v>
      </c>
      <c r="BG269" s="148">
        <f>IF(N269="zákl. přenesená",J269,0)</f>
        <v>0</v>
      </c>
      <c r="BH269" s="148">
        <f>IF(N269="sníž. přenesená",J269,0)</f>
        <v>0</v>
      </c>
      <c r="BI269" s="148">
        <f>IF(N269="nulová",J269,0)</f>
        <v>0</v>
      </c>
      <c r="BJ269" s="17" t="s">
        <v>83</v>
      </c>
      <c r="BK269" s="148">
        <f>ROUND(I269*H269,2)</f>
        <v>0</v>
      </c>
      <c r="BL269" s="17" t="s">
        <v>655</v>
      </c>
      <c r="BM269" s="147" t="s">
        <v>5132</v>
      </c>
    </row>
    <row r="270" spans="2:65" s="1" customFormat="1" ht="26.45" customHeight="1">
      <c r="B270" s="32"/>
      <c r="C270" s="136" t="s">
        <v>816</v>
      </c>
      <c r="D270" s="136" t="s">
        <v>195</v>
      </c>
      <c r="E270" s="137" t="s">
        <v>4728</v>
      </c>
      <c r="F270" s="138" t="s">
        <v>4729</v>
      </c>
      <c r="G270" s="139" t="s">
        <v>403</v>
      </c>
      <c r="H270" s="140">
        <v>95.238</v>
      </c>
      <c r="I270" s="141"/>
      <c r="J270" s="142">
        <f>ROUND(I270*H270,2)</f>
        <v>0</v>
      </c>
      <c r="K270" s="138" t="s">
        <v>199</v>
      </c>
      <c r="L270" s="32"/>
      <c r="M270" s="143" t="s">
        <v>1</v>
      </c>
      <c r="N270" s="144" t="s">
        <v>41</v>
      </c>
      <c r="P270" s="145">
        <f>O270*H270</f>
        <v>0</v>
      </c>
      <c r="Q270" s="145">
        <v>0</v>
      </c>
      <c r="R270" s="145">
        <f>Q270*H270</f>
        <v>0</v>
      </c>
      <c r="S270" s="145">
        <v>0</v>
      </c>
      <c r="T270" s="146">
        <f>S270*H270</f>
        <v>0</v>
      </c>
      <c r="AR270" s="147" t="s">
        <v>224</v>
      </c>
      <c r="AT270" s="147" t="s">
        <v>195</v>
      </c>
      <c r="AU270" s="147" t="s">
        <v>201</v>
      </c>
      <c r="AY270" s="17" t="s">
        <v>191</v>
      </c>
      <c r="BE270" s="148">
        <f>IF(N270="základní",J270,0)</f>
        <v>0</v>
      </c>
      <c r="BF270" s="148">
        <f>IF(N270="snížená",J270,0)</f>
        <v>0</v>
      </c>
      <c r="BG270" s="148">
        <f>IF(N270="zákl. přenesená",J270,0)</f>
        <v>0</v>
      </c>
      <c r="BH270" s="148">
        <f>IF(N270="sníž. přenesená",J270,0)</f>
        <v>0</v>
      </c>
      <c r="BI270" s="148">
        <f>IF(N270="nulová",J270,0)</f>
        <v>0</v>
      </c>
      <c r="BJ270" s="17" t="s">
        <v>83</v>
      </c>
      <c r="BK270" s="148">
        <f>ROUND(I270*H270,2)</f>
        <v>0</v>
      </c>
      <c r="BL270" s="17" t="s">
        <v>224</v>
      </c>
      <c r="BM270" s="147" t="s">
        <v>5133</v>
      </c>
    </row>
    <row r="271" spans="2:65" s="1" customFormat="1">
      <c r="B271" s="32"/>
      <c r="D271" s="149" t="s">
        <v>203</v>
      </c>
      <c r="F271" s="150" t="s">
        <v>4731</v>
      </c>
      <c r="I271" s="151"/>
      <c r="L271" s="32"/>
      <c r="M271" s="152"/>
      <c r="T271" s="56"/>
      <c r="AT271" s="17" t="s">
        <v>203</v>
      </c>
      <c r="AU271" s="17" t="s">
        <v>201</v>
      </c>
    </row>
    <row r="272" spans="2:65" s="1" customFormat="1" ht="26.45" customHeight="1">
      <c r="B272" s="32"/>
      <c r="C272" s="181" t="s">
        <v>822</v>
      </c>
      <c r="D272" s="181" t="s">
        <v>388</v>
      </c>
      <c r="E272" s="182" t="s">
        <v>4732</v>
      </c>
      <c r="F272" s="183" t="s">
        <v>4733</v>
      </c>
      <c r="G272" s="184" t="s">
        <v>403</v>
      </c>
      <c r="H272" s="185">
        <v>100</v>
      </c>
      <c r="I272" s="186"/>
      <c r="J272" s="187">
        <f>ROUND(I272*H272,2)</f>
        <v>0</v>
      </c>
      <c r="K272" s="183" t="s">
        <v>199</v>
      </c>
      <c r="L272" s="188"/>
      <c r="M272" s="189" t="s">
        <v>1</v>
      </c>
      <c r="N272" s="190" t="s">
        <v>41</v>
      </c>
      <c r="P272" s="145">
        <f>O272*H272</f>
        <v>0</v>
      </c>
      <c r="Q272" s="145">
        <v>6.9999999999999994E-5</v>
      </c>
      <c r="R272" s="145">
        <f>Q272*H272</f>
        <v>6.9999999999999993E-3</v>
      </c>
      <c r="S272" s="145">
        <v>0</v>
      </c>
      <c r="T272" s="146">
        <f>S272*H272</f>
        <v>0</v>
      </c>
      <c r="AR272" s="147" t="s">
        <v>414</v>
      </c>
      <c r="AT272" s="147" t="s">
        <v>388</v>
      </c>
      <c r="AU272" s="147" t="s">
        <v>201</v>
      </c>
      <c r="AY272" s="17" t="s">
        <v>191</v>
      </c>
      <c r="BE272" s="148">
        <f>IF(N272="základní",J272,0)</f>
        <v>0</v>
      </c>
      <c r="BF272" s="148">
        <f>IF(N272="snížená",J272,0)</f>
        <v>0</v>
      </c>
      <c r="BG272" s="148">
        <f>IF(N272="zákl. přenesená",J272,0)</f>
        <v>0</v>
      </c>
      <c r="BH272" s="148">
        <f>IF(N272="sníž. přenesená",J272,0)</f>
        <v>0</v>
      </c>
      <c r="BI272" s="148">
        <f>IF(N272="nulová",J272,0)</f>
        <v>0</v>
      </c>
      <c r="BJ272" s="17" t="s">
        <v>83</v>
      </c>
      <c r="BK272" s="148">
        <f>ROUND(I272*H272,2)</f>
        <v>0</v>
      </c>
      <c r="BL272" s="17" t="s">
        <v>224</v>
      </c>
      <c r="BM272" s="147" t="s">
        <v>5134</v>
      </c>
    </row>
    <row r="273" spans="2:65" s="13" customFormat="1">
      <c r="B273" s="160"/>
      <c r="D273" s="154" t="s">
        <v>205</v>
      </c>
      <c r="F273" s="162" t="s">
        <v>5135</v>
      </c>
      <c r="H273" s="163">
        <v>100</v>
      </c>
      <c r="I273" s="164"/>
      <c r="L273" s="160"/>
      <c r="M273" s="165"/>
      <c r="T273" s="166"/>
      <c r="AT273" s="161" t="s">
        <v>205</v>
      </c>
      <c r="AU273" s="161" t="s">
        <v>201</v>
      </c>
      <c r="AV273" s="13" t="s">
        <v>85</v>
      </c>
      <c r="AW273" s="13" t="s">
        <v>4</v>
      </c>
      <c r="AX273" s="13" t="s">
        <v>83</v>
      </c>
      <c r="AY273" s="161" t="s">
        <v>191</v>
      </c>
    </row>
    <row r="274" spans="2:65" s="1" customFormat="1" ht="26.45" customHeight="1">
      <c r="B274" s="32"/>
      <c r="C274" s="136" t="s">
        <v>828</v>
      </c>
      <c r="D274" s="136" t="s">
        <v>195</v>
      </c>
      <c r="E274" s="137" t="s">
        <v>5136</v>
      </c>
      <c r="F274" s="138" t="s">
        <v>5137</v>
      </c>
      <c r="G274" s="139" t="s">
        <v>403</v>
      </c>
      <c r="H274" s="140">
        <v>28.571000000000002</v>
      </c>
      <c r="I274" s="141"/>
      <c r="J274" s="142">
        <f>ROUND(I274*H274,2)</f>
        <v>0</v>
      </c>
      <c r="K274" s="138" t="s">
        <v>199</v>
      </c>
      <c r="L274" s="32"/>
      <c r="M274" s="143" t="s">
        <v>1</v>
      </c>
      <c r="N274" s="144" t="s">
        <v>41</v>
      </c>
      <c r="P274" s="145">
        <f>O274*H274</f>
        <v>0</v>
      </c>
      <c r="Q274" s="145">
        <v>0</v>
      </c>
      <c r="R274" s="145">
        <f>Q274*H274</f>
        <v>0</v>
      </c>
      <c r="S274" s="145">
        <v>0</v>
      </c>
      <c r="T274" s="146">
        <f>S274*H274</f>
        <v>0</v>
      </c>
      <c r="AR274" s="147" t="s">
        <v>224</v>
      </c>
      <c r="AT274" s="147" t="s">
        <v>195</v>
      </c>
      <c r="AU274" s="147" t="s">
        <v>201</v>
      </c>
      <c r="AY274" s="17" t="s">
        <v>191</v>
      </c>
      <c r="BE274" s="148">
        <f>IF(N274="základní",J274,0)</f>
        <v>0</v>
      </c>
      <c r="BF274" s="148">
        <f>IF(N274="snížená",J274,0)</f>
        <v>0</v>
      </c>
      <c r="BG274" s="148">
        <f>IF(N274="zákl. přenesená",J274,0)</f>
        <v>0</v>
      </c>
      <c r="BH274" s="148">
        <f>IF(N274="sníž. přenesená",J274,0)</f>
        <v>0</v>
      </c>
      <c r="BI274" s="148">
        <f>IF(N274="nulová",J274,0)</f>
        <v>0</v>
      </c>
      <c r="BJ274" s="17" t="s">
        <v>83</v>
      </c>
      <c r="BK274" s="148">
        <f>ROUND(I274*H274,2)</f>
        <v>0</v>
      </c>
      <c r="BL274" s="17" t="s">
        <v>224</v>
      </c>
      <c r="BM274" s="147" t="s">
        <v>5138</v>
      </c>
    </row>
    <row r="275" spans="2:65" s="1" customFormat="1">
      <c r="B275" s="32"/>
      <c r="D275" s="149" t="s">
        <v>203</v>
      </c>
      <c r="F275" s="150" t="s">
        <v>5139</v>
      </c>
      <c r="I275" s="151"/>
      <c r="L275" s="32"/>
      <c r="M275" s="152"/>
      <c r="T275" s="56"/>
      <c r="AT275" s="17" t="s">
        <v>203</v>
      </c>
      <c r="AU275" s="17" t="s">
        <v>201</v>
      </c>
    </row>
    <row r="276" spans="2:65" s="1" customFormat="1" ht="40.9" customHeight="1">
      <c r="B276" s="32"/>
      <c r="C276" s="181" t="s">
        <v>834</v>
      </c>
      <c r="D276" s="181" t="s">
        <v>388</v>
      </c>
      <c r="E276" s="182" t="s">
        <v>4740</v>
      </c>
      <c r="F276" s="183" t="s">
        <v>4741</v>
      </c>
      <c r="G276" s="184" t="s">
        <v>403</v>
      </c>
      <c r="H276" s="185">
        <v>30</v>
      </c>
      <c r="I276" s="186"/>
      <c r="J276" s="187">
        <f>ROUND(I276*H276,2)</f>
        <v>0</v>
      </c>
      <c r="K276" s="183" t="s">
        <v>199</v>
      </c>
      <c r="L276" s="188"/>
      <c r="M276" s="189" t="s">
        <v>1</v>
      </c>
      <c r="N276" s="190" t="s">
        <v>41</v>
      </c>
      <c r="P276" s="145">
        <f>O276*H276</f>
        <v>0</v>
      </c>
      <c r="Q276" s="145">
        <v>6.0000000000000002E-5</v>
      </c>
      <c r="R276" s="145">
        <f>Q276*H276</f>
        <v>1.8E-3</v>
      </c>
      <c r="S276" s="145">
        <v>0</v>
      </c>
      <c r="T276" s="146">
        <f>S276*H276</f>
        <v>0</v>
      </c>
      <c r="AR276" s="147" t="s">
        <v>414</v>
      </c>
      <c r="AT276" s="147" t="s">
        <v>388</v>
      </c>
      <c r="AU276" s="147" t="s">
        <v>201</v>
      </c>
      <c r="AY276" s="17" t="s">
        <v>191</v>
      </c>
      <c r="BE276" s="148">
        <f>IF(N276="základní",J276,0)</f>
        <v>0</v>
      </c>
      <c r="BF276" s="148">
        <f>IF(N276="snížená",J276,0)</f>
        <v>0</v>
      </c>
      <c r="BG276" s="148">
        <f>IF(N276="zákl. přenesená",J276,0)</f>
        <v>0</v>
      </c>
      <c r="BH276" s="148">
        <f>IF(N276="sníž. přenesená",J276,0)</f>
        <v>0</v>
      </c>
      <c r="BI276" s="148">
        <f>IF(N276="nulová",J276,0)</f>
        <v>0</v>
      </c>
      <c r="BJ276" s="17" t="s">
        <v>83</v>
      </c>
      <c r="BK276" s="148">
        <f>ROUND(I276*H276,2)</f>
        <v>0</v>
      </c>
      <c r="BL276" s="17" t="s">
        <v>224</v>
      </c>
      <c r="BM276" s="147" t="s">
        <v>5140</v>
      </c>
    </row>
    <row r="277" spans="2:65" s="13" customFormat="1">
      <c r="B277" s="160"/>
      <c r="D277" s="154" t="s">
        <v>205</v>
      </c>
      <c r="F277" s="162" t="s">
        <v>5141</v>
      </c>
      <c r="H277" s="163">
        <v>30</v>
      </c>
      <c r="I277" s="164"/>
      <c r="L277" s="160"/>
      <c r="M277" s="165"/>
      <c r="T277" s="166"/>
      <c r="AT277" s="161" t="s">
        <v>205</v>
      </c>
      <c r="AU277" s="161" t="s">
        <v>201</v>
      </c>
      <c r="AV277" s="13" t="s">
        <v>85</v>
      </c>
      <c r="AW277" s="13" t="s">
        <v>4</v>
      </c>
      <c r="AX277" s="13" t="s">
        <v>83</v>
      </c>
      <c r="AY277" s="161" t="s">
        <v>191</v>
      </c>
    </row>
    <row r="278" spans="2:65" s="1" customFormat="1" ht="26.45" customHeight="1">
      <c r="B278" s="32"/>
      <c r="C278" s="136" t="s">
        <v>840</v>
      </c>
      <c r="D278" s="136" t="s">
        <v>195</v>
      </c>
      <c r="E278" s="137" t="s">
        <v>4736</v>
      </c>
      <c r="F278" s="138" t="s">
        <v>4737</v>
      </c>
      <c r="G278" s="139" t="s">
        <v>403</v>
      </c>
      <c r="H278" s="140">
        <v>142.857</v>
      </c>
      <c r="I278" s="141"/>
      <c r="J278" s="142">
        <f>ROUND(I278*H278,2)</f>
        <v>0</v>
      </c>
      <c r="K278" s="138" t="s">
        <v>199</v>
      </c>
      <c r="L278" s="32"/>
      <c r="M278" s="143" t="s">
        <v>1</v>
      </c>
      <c r="N278" s="144" t="s">
        <v>41</v>
      </c>
      <c r="P278" s="145">
        <f>O278*H278</f>
        <v>0</v>
      </c>
      <c r="Q278" s="145">
        <v>0</v>
      </c>
      <c r="R278" s="145">
        <f>Q278*H278</f>
        <v>0</v>
      </c>
      <c r="S278" s="145">
        <v>0</v>
      </c>
      <c r="T278" s="146">
        <f>S278*H278</f>
        <v>0</v>
      </c>
      <c r="AR278" s="147" t="s">
        <v>224</v>
      </c>
      <c r="AT278" s="147" t="s">
        <v>195</v>
      </c>
      <c r="AU278" s="147" t="s">
        <v>201</v>
      </c>
      <c r="AY278" s="17" t="s">
        <v>191</v>
      </c>
      <c r="BE278" s="148">
        <f>IF(N278="základní",J278,0)</f>
        <v>0</v>
      </c>
      <c r="BF278" s="148">
        <f>IF(N278="snížená",J278,0)</f>
        <v>0</v>
      </c>
      <c r="BG278" s="148">
        <f>IF(N278="zákl. přenesená",J278,0)</f>
        <v>0</v>
      </c>
      <c r="BH278" s="148">
        <f>IF(N278="sníž. přenesená",J278,0)</f>
        <v>0</v>
      </c>
      <c r="BI278" s="148">
        <f>IF(N278="nulová",J278,0)</f>
        <v>0</v>
      </c>
      <c r="BJ278" s="17" t="s">
        <v>83</v>
      </c>
      <c r="BK278" s="148">
        <f>ROUND(I278*H278,2)</f>
        <v>0</v>
      </c>
      <c r="BL278" s="17" t="s">
        <v>224</v>
      </c>
      <c r="BM278" s="147" t="s">
        <v>5142</v>
      </c>
    </row>
    <row r="279" spans="2:65" s="1" customFormat="1">
      <c r="B279" s="32"/>
      <c r="D279" s="149" t="s">
        <v>203</v>
      </c>
      <c r="F279" s="150" t="s">
        <v>4739</v>
      </c>
      <c r="I279" s="151"/>
      <c r="L279" s="32"/>
      <c r="M279" s="152"/>
      <c r="T279" s="56"/>
      <c r="AT279" s="17" t="s">
        <v>203</v>
      </c>
      <c r="AU279" s="17" t="s">
        <v>201</v>
      </c>
    </row>
    <row r="280" spans="2:65" s="1" customFormat="1" ht="40.9" customHeight="1">
      <c r="B280" s="32"/>
      <c r="C280" s="181" t="s">
        <v>845</v>
      </c>
      <c r="D280" s="181" t="s">
        <v>388</v>
      </c>
      <c r="E280" s="182" t="s">
        <v>4740</v>
      </c>
      <c r="F280" s="183" t="s">
        <v>4741</v>
      </c>
      <c r="G280" s="184" t="s">
        <v>403</v>
      </c>
      <c r="H280" s="185">
        <v>150</v>
      </c>
      <c r="I280" s="186"/>
      <c r="J280" s="187">
        <f>ROUND(I280*H280,2)</f>
        <v>0</v>
      </c>
      <c r="K280" s="183" t="s">
        <v>199</v>
      </c>
      <c r="L280" s="188"/>
      <c r="M280" s="189" t="s">
        <v>1</v>
      </c>
      <c r="N280" s="190" t="s">
        <v>41</v>
      </c>
      <c r="P280" s="145">
        <f>O280*H280</f>
        <v>0</v>
      </c>
      <c r="Q280" s="145">
        <v>6.0000000000000002E-5</v>
      </c>
      <c r="R280" s="145">
        <f>Q280*H280</f>
        <v>9.0000000000000011E-3</v>
      </c>
      <c r="S280" s="145">
        <v>0</v>
      </c>
      <c r="T280" s="146">
        <f>S280*H280</f>
        <v>0</v>
      </c>
      <c r="AR280" s="147" t="s">
        <v>414</v>
      </c>
      <c r="AT280" s="147" t="s">
        <v>388</v>
      </c>
      <c r="AU280" s="147" t="s">
        <v>201</v>
      </c>
      <c r="AY280" s="17" t="s">
        <v>191</v>
      </c>
      <c r="BE280" s="148">
        <f>IF(N280="základní",J280,0)</f>
        <v>0</v>
      </c>
      <c r="BF280" s="148">
        <f>IF(N280="snížená",J280,0)</f>
        <v>0</v>
      </c>
      <c r="BG280" s="148">
        <f>IF(N280="zákl. přenesená",J280,0)</f>
        <v>0</v>
      </c>
      <c r="BH280" s="148">
        <f>IF(N280="sníž. přenesená",J280,0)</f>
        <v>0</v>
      </c>
      <c r="BI280" s="148">
        <f>IF(N280="nulová",J280,0)</f>
        <v>0</v>
      </c>
      <c r="BJ280" s="17" t="s">
        <v>83</v>
      </c>
      <c r="BK280" s="148">
        <f>ROUND(I280*H280,2)</f>
        <v>0</v>
      </c>
      <c r="BL280" s="17" t="s">
        <v>224</v>
      </c>
      <c r="BM280" s="147" t="s">
        <v>5143</v>
      </c>
    </row>
    <row r="281" spans="2:65" s="13" customFormat="1">
      <c r="B281" s="160"/>
      <c r="D281" s="154" t="s">
        <v>205</v>
      </c>
      <c r="F281" s="162" t="s">
        <v>5144</v>
      </c>
      <c r="H281" s="163">
        <v>150</v>
      </c>
      <c r="I281" s="164"/>
      <c r="L281" s="160"/>
      <c r="M281" s="165"/>
      <c r="T281" s="166"/>
      <c r="AT281" s="161" t="s">
        <v>205</v>
      </c>
      <c r="AU281" s="161" t="s">
        <v>201</v>
      </c>
      <c r="AV281" s="13" t="s">
        <v>85</v>
      </c>
      <c r="AW281" s="13" t="s">
        <v>4</v>
      </c>
      <c r="AX281" s="13" t="s">
        <v>83</v>
      </c>
      <c r="AY281" s="161" t="s">
        <v>191</v>
      </c>
    </row>
    <row r="282" spans="2:65" s="1" customFormat="1" ht="16.5" customHeight="1">
      <c r="B282" s="32"/>
      <c r="C282" s="181" t="s">
        <v>852</v>
      </c>
      <c r="D282" s="181" t="s">
        <v>388</v>
      </c>
      <c r="E282" s="182" t="s">
        <v>4744</v>
      </c>
      <c r="F282" s="183" t="s">
        <v>4745</v>
      </c>
      <c r="G282" s="184" t="s">
        <v>4444</v>
      </c>
      <c r="H282" s="185">
        <v>1</v>
      </c>
      <c r="I282" s="186"/>
      <c r="J282" s="187">
        <f>ROUND(I282*H282,2)</f>
        <v>0</v>
      </c>
      <c r="K282" s="183" t="s">
        <v>1</v>
      </c>
      <c r="L282" s="188"/>
      <c r="M282" s="189" t="s">
        <v>1</v>
      </c>
      <c r="N282" s="190" t="s">
        <v>41</v>
      </c>
      <c r="P282" s="145">
        <f>O282*H282</f>
        <v>0</v>
      </c>
      <c r="Q282" s="145">
        <v>8.0000000000000007E-5</v>
      </c>
      <c r="R282" s="145">
        <f>Q282*H282</f>
        <v>8.0000000000000007E-5</v>
      </c>
      <c r="S282" s="145">
        <v>0</v>
      </c>
      <c r="T282" s="146">
        <f>S282*H282</f>
        <v>0</v>
      </c>
      <c r="AR282" s="147" t="s">
        <v>414</v>
      </c>
      <c r="AT282" s="147" t="s">
        <v>388</v>
      </c>
      <c r="AU282" s="147" t="s">
        <v>201</v>
      </c>
      <c r="AY282" s="17" t="s">
        <v>191</v>
      </c>
      <c r="BE282" s="148">
        <f>IF(N282="základní",J282,0)</f>
        <v>0</v>
      </c>
      <c r="BF282" s="148">
        <f>IF(N282="snížená",J282,0)</f>
        <v>0</v>
      </c>
      <c r="BG282" s="148">
        <f>IF(N282="zákl. přenesená",J282,0)</f>
        <v>0</v>
      </c>
      <c r="BH282" s="148">
        <f>IF(N282="sníž. přenesená",J282,0)</f>
        <v>0</v>
      </c>
      <c r="BI282" s="148">
        <f>IF(N282="nulová",J282,0)</f>
        <v>0</v>
      </c>
      <c r="BJ282" s="17" t="s">
        <v>83</v>
      </c>
      <c r="BK282" s="148">
        <f>ROUND(I282*H282,2)</f>
        <v>0</v>
      </c>
      <c r="BL282" s="17" t="s">
        <v>224</v>
      </c>
      <c r="BM282" s="147" t="s">
        <v>5145</v>
      </c>
    </row>
    <row r="283" spans="2:65" s="13" customFormat="1">
      <c r="B283" s="160"/>
      <c r="D283" s="154" t="s">
        <v>205</v>
      </c>
      <c r="F283" s="162" t="s">
        <v>4747</v>
      </c>
      <c r="H283" s="163">
        <v>1</v>
      </c>
      <c r="I283" s="164"/>
      <c r="L283" s="160"/>
      <c r="M283" s="165"/>
      <c r="T283" s="166"/>
      <c r="AT283" s="161" t="s">
        <v>205</v>
      </c>
      <c r="AU283" s="161" t="s">
        <v>201</v>
      </c>
      <c r="AV283" s="13" t="s">
        <v>85</v>
      </c>
      <c r="AW283" s="13" t="s">
        <v>4</v>
      </c>
      <c r="AX283" s="13" t="s">
        <v>83</v>
      </c>
      <c r="AY283" s="161" t="s">
        <v>191</v>
      </c>
    </row>
    <row r="284" spans="2:65" s="11" customFormat="1" ht="20.85" customHeight="1">
      <c r="B284" s="124"/>
      <c r="D284" s="125" t="s">
        <v>75</v>
      </c>
      <c r="E284" s="134" t="s">
        <v>5146</v>
      </c>
      <c r="F284" s="134" t="s">
        <v>5147</v>
      </c>
      <c r="I284" s="127"/>
      <c r="J284" s="135">
        <f>BK284</f>
        <v>0</v>
      </c>
      <c r="L284" s="124"/>
      <c r="M284" s="129"/>
      <c r="P284" s="130">
        <f>SUM(P285:P288)</f>
        <v>0</v>
      </c>
      <c r="R284" s="130">
        <f>SUM(R285:R288)</f>
        <v>1.0903E-3</v>
      </c>
      <c r="T284" s="131">
        <f>SUM(T285:T288)</f>
        <v>0</v>
      </c>
      <c r="AR284" s="125" t="s">
        <v>85</v>
      </c>
      <c r="AT284" s="132" t="s">
        <v>75</v>
      </c>
      <c r="AU284" s="132" t="s">
        <v>85</v>
      </c>
      <c r="AY284" s="125" t="s">
        <v>191</v>
      </c>
      <c r="BK284" s="133">
        <f>SUM(BK285:BK288)</f>
        <v>0</v>
      </c>
    </row>
    <row r="285" spans="2:65" s="1" customFormat="1" ht="36" customHeight="1">
      <c r="B285" s="32"/>
      <c r="C285" s="136" t="s">
        <v>859</v>
      </c>
      <c r="D285" s="136" t="s">
        <v>195</v>
      </c>
      <c r="E285" s="137" t="s">
        <v>4766</v>
      </c>
      <c r="F285" s="138" t="s">
        <v>4767</v>
      </c>
      <c r="G285" s="139" t="s">
        <v>378</v>
      </c>
      <c r="H285" s="140">
        <v>16</v>
      </c>
      <c r="I285" s="141"/>
      <c r="J285" s="142">
        <f>ROUND(I285*H285,2)</f>
        <v>0</v>
      </c>
      <c r="K285" s="138" t="s">
        <v>199</v>
      </c>
      <c r="L285" s="32"/>
      <c r="M285" s="143" t="s">
        <v>1</v>
      </c>
      <c r="N285" s="144" t="s">
        <v>41</v>
      </c>
      <c r="P285" s="145">
        <f>O285*H285</f>
        <v>0</v>
      </c>
      <c r="Q285" s="145">
        <v>3.4499999999999998E-5</v>
      </c>
      <c r="R285" s="145">
        <f>Q285*H285</f>
        <v>5.5199999999999997E-4</v>
      </c>
      <c r="S285" s="145">
        <v>0</v>
      </c>
      <c r="T285" s="146">
        <f>S285*H285</f>
        <v>0</v>
      </c>
      <c r="AR285" s="147" t="s">
        <v>224</v>
      </c>
      <c r="AT285" s="147" t="s">
        <v>195</v>
      </c>
      <c r="AU285" s="147" t="s">
        <v>201</v>
      </c>
      <c r="AY285" s="17" t="s">
        <v>191</v>
      </c>
      <c r="BE285" s="148">
        <f>IF(N285="základní",J285,0)</f>
        <v>0</v>
      </c>
      <c r="BF285" s="148">
        <f>IF(N285="snížená",J285,0)</f>
        <v>0</v>
      </c>
      <c r="BG285" s="148">
        <f>IF(N285="zákl. přenesená",J285,0)</f>
        <v>0</v>
      </c>
      <c r="BH285" s="148">
        <f>IF(N285="sníž. přenesená",J285,0)</f>
        <v>0</v>
      </c>
      <c r="BI285" s="148">
        <f>IF(N285="nulová",J285,0)</f>
        <v>0</v>
      </c>
      <c r="BJ285" s="17" t="s">
        <v>83</v>
      </c>
      <c r="BK285" s="148">
        <f>ROUND(I285*H285,2)</f>
        <v>0</v>
      </c>
      <c r="BL285" s="17" t="s">
        <v>224</v>
      </c>
      <c r="BM285" s="147" t="s">
        <v>5148</v>
      </c>
    </row>
    <row r="286" spans="2:65" s="1" customFormat="1">
      <c r="B286" s="32"/>
      <c r="D286" s="149" t="s">
        <v>203</v>
      </c>
      <c r="F286" s="150" t="s">
        <v>4769</v>
      </c>
      <c r="I286" s="151"/>
      <c r="L286" s="32"/>
      <c r="M286" s="152"/>
      <c r="T286" s="56"/>
      <c r="AT286" s="17" t="s">
        <v>203</v>
      </c>
      <c r="AU286" s="17" t="s">
        <v>201</v>
      </c>
    </row>
    <row r="287" spans="2:65" s="1" customFormat="1" ht="40.9" customHeight="1">
      <c r="B287" s="32"/>
      <c r="C287" s="136" t="s">
        <v>866</v>
      </c>
      <c r="D287" s="136" t="s">
        <v>195</v>
      </c>
      <c r="E287" s="137" t="s">
        <v>4770</v>
      </c>
      <c r="F287" s="138" t="s">
        <v>4771</v>
      </c>
      <c r="G287" s="139" t="s">
        <v>378</v>
      </c>
      <c r="H287" s="140">
        <v>1</v>
      </c>
      <c r="I287" s="141"/>
      <c r="J287" s="142">
        <f>ROUND(I287*H287,2)</f>
        <v>0</v>
      </c>
      <c r="K287" s="138" t="s">
        <v>199</v>
      </c>
      <c r="L287" s="32"/>
      <c r="M287" s="143" t="s">
        <v>1</v>
      </c>
      <c r="N287" s="144" t="s">
        <v>41</v>
      </c>
      <c r="P287" s="145">
        <f>O287*H287</f>
        <v>0</v>
      </c>
      <c r="Q287" s="145">
        <v>5.3830000000000002E-4</v>
      </c>
      <c r="R287" s="145">
        <f>Q287*H287</f>
        <v>5.3830000000000002E-4</v>
      </c>
      <c r="S287" s="145">
        <v>0</v>
      </c>
      <c r="T287" s="146">
        <f>S287*H287</f>
        <v>0</v>
      </c>
      <c r="AR287" s="147" t="s">
        <v>224</v>
      </c>
      <c r="AT287" s="147" t="s">
        <v>195</v>
      </c>
      <c r="AU287" s="147" t="s">
        <v>201</v>
      </c>
      <c r="AY287" s="17" t="s">
        <v>191</v>
      </c>
      <c r="BE287" s="148">
        <f>IF(N287="základní",J287,0)</f>
        <v>0</v>
      </c>
      <c r="BF287" s="148">
        <f>IF(N287="snížená",J287,0)</f>
        <v>0</v>
      </c>
      <c r="BG287" s="148">
        <f>IF(N287="zákl. přenesená",J287,0)</f>
        <v>0</v>
      </c>
      <c r="BH287" s="148">
        <f>IF(N287="sníž. přenesená",J287,0)</f>
        <v>0</v>
      </c>
      <c r="BI287" s="148">
        <f>IF(N287="nulová",J287,0)</f>
        <v>0</v>
      </c>
      <c r="BJ287" s="17" t="s">
        <v>83</v>
      </c>
      <c r="BK287" s="148">
        <f>ROUND(I287*H287,2)</f>
        <v>0</v>
      </c>
      <c r="BL287" s="17" t="s">
        <v>224</v>
      </c>
      <c r="BM287" s="147" t="s">
        <v>5149</v>
      </c>
    </row>
    <row r="288" spans="2:65" s="1" customFormat="1">
      <c r="B288" s="32"/>
      <c r="D288" s="149" t="s">
        <v>203</v>
      </c>
      <c r="F288" s="150" t="s">
        <v>4773</v>
      </c>
      <c r="I288" s="151"/>
      <c r="L288" s="32"/>
      <c r="M288" s="152"/>
      <c r="T288" s="56"/>
      <c r="AT288" s="17" t="s">
        <v>203</v>
      </c>
      <c r="AU288" s="17" t="s">
        <v>201</v>
      </c>
    </row>
    <row r="289" spans="2:65" s="11" customFormat="1" ht="20.85" customHeight="1">
      <c r="B289" s="124"/>
      <c r="D289" s="125" t="s">
        <v>75</v>
      </c>
      <c r="E289" s="134" t="s">
        <v>5150</v>
      </c>
      <c r="F289" s="134" t="s">
        <v>5151</v>
      </c>
      <c r="I289" s="127"/>
      <c r="J289" s="135">
        <f>BK289</f>
        <v>0</v>
      </c>
      <c r="L289" s="124"/>
      <c r="M289" s="129"/>
      <c r="P289" s="130">
        <f>SUM(P290:P299)</f>
        <v>0</v>
      </c>
      <c r="R289" s="130">
        <f>SUM(R290:R299)</f>
        <v>3.7040000000000003E-2</v>
      </c>
      <c r="T289" s="131">
        <f>SUM(T290:T299)</f>
        <v>0</v>
      </c>
      <c r="AR289" s="125" t="s">
        <v>83</v>
      </c>
      <c r="AT289" s="132" t="s">
        <v>75</v>
      </c>
      <c r="AU289" s="132" t="s">
        <v>85</v>
      </c>
      <c r="AY289" s="125" t="s">
        <v>191</v>
      </c>
      <c r="BK289" s="133">
        <f>SUM(BK290:BK299)</f>
        <v>0</v>
      </c>
    </row>
    <row r="290" spans="2:65" s="1" customFormat="1" ht="16.5" customHeight="1">
      <c r="B290" s="32"/>
      <c r="C290" s="136" t="s">
        <v>877</v>
      </c>
      <c r="D290" s="136" t="s">
        <v>195</v>
      </c>
      <c r="E290" s="137" t="s">
        <v>5152</v>
      </c>
      <c r="F290" s="138" t="s">
        <v>5153</v>
      </c>
      <c r="G290" s="139" t="s">
        <v>378</v>
      </c>
      <c r="H290" s="140">
        <v>6</v>
      </c>
      <c r="I290" s="141"/>
      <c r="J290" s="142">
        <f>ROUND(I290*H290,2)</f>
        <v>0</v>
      </c>
      <c r="K290" s="138" t="s">
        <v>199</v>
      </c>
      <c r="L290" s="32"/>
      <c r="M290" s="143" t="s">
        <v>1</v>
      </c>
      <c r="N290" s="144" t="s">
        <v>41</v>
      </c>
      <c r="P290" s="145">
        <f>O290*H290</f>
        <v>0</v>
      </c>
      <c r="Q290" s="145">
        <v>0</v>
      </c>
      <c r="R290" s="145">
        <f>Q290*H290</f>
        <v>0</v>
      </c>
      <c r="S290" s="145">
        <v>0</v>
      </c>
      <c r="T290" s="146">
        <f>S290*H290</f>
        <v>0</v>
      </c>
      <c r="AR290" s="147" t="s">
        <v>224</v>
      </c>
      <c r="AT290" s="147" t="s">
        <v>195</v>
      </c>
      <c r="AU290" s="147" t="s">
        <v>201</v>
      </c>
      <c r="AY290" s="17" t="s">
        <v>191</v>
      </c>
      <c r="BE290" s="148">
        <f>IF(N290="základní",J290,0)</f>
        <v>0</v>
      </c>
      <c r="BF290" s="148">
        <f>IF(N290="snížená",J290,0)</f>
        <v>0</v>
      </c>
      <c r="BG290" s="148">
        <f>IF(N290="zákl. přenesená",J290,0)</f>
        <v>0</v>
      </c>
      <c r="BH290" s="148">
        <f>IF(N290="sníž. přenesená",J290,0)</f>
        <v>0</v>
      </c>
      <c r="BI290" s="148">
        <f>IF(N290="nulová",J290,0)</f>
        <v>0</v>
      </c>
      <c r="BJ290" s="17" t="s">
        <v>83</v>
      </c>
      <c r="BK290" s="148">
        <f>ROUND(I290*H290,2)</f>
        <v>0</v>
      </c>
      <c r="BL290" s="17" t="s">
        <v>224</v>
      </c>
      <c r="BM290" s="147" t="s">
        <v>5154</v>
      </c>
    </row>
    <row r="291" spans="2:65" s="1" customFormat="1">
      <c r="B291" s="32"/>
      <c r="D291" s="149" t="s">
        <v>203</v>
      </c>
      <c r="F291" s="150" t="s">
        <v>5155</v>
      </c>
      <c r="I291" s="151"/>
      <c r="L291" s="32"/>
      <c r="M291" s="152"/>
      <c r="T291" s="56"/>
      <c r="AT291" s="17" t="s">
        <v>203</v>
      </c>
      <c r="AU291" s="17" t="s">
        <v>201</v>
      </c>
    </row>
    <row r="292" spans="2:65" s="1" customFormat="1" ht="16.5" customHeight="1">
      <c r="B292" s="32"/>
      <c r="C292" s="181" t="s">
        <v>882</v>
      </c>
      <c r="D292" s="181" t="s">
        <v>388</v>
      </c>
      <c r="E292" s="182" t="s">
        <v>5156</v>
      </c>
      <c r="F292" s="183" t="s">
        <v>5157</v>
      </c>
      <c r="G292" s="184" t="s">
        <v>378</v>
      </c>
      <c r="H292" s="185">
        <v>6</v>
      </c>
      <c r="I292" s="186"/>
      <c r="J292" s="187">
        <f>ROUND(I292*H292,2)</f>
        <v>0</v>
      </c>
      <c r="K292" s="183" t="s">
        <v>1</v>
      </c>
      <c r="L292" s="188"/>
      <c r="M292" s="189" t="s">
        <v>1</v>
      </c>
      <c r="N292" s="190" t="s">
        <v>41</v>
      </c>
      <c r="P292" s="145">
        <f>O292*H292</f>
        <v>0</v>
      </c>
      <c r="Q292" s="145">
        <v>8.4000000000000003E-4</v>
      </c>
      <c r="R292" s="145">
        <f>Q292*H292</f>
        <v>5.0400000000000002E-3</v>
      </c>
      <c r="S292" s="145">
        <v>0</v>
      </c>
      <c r="T292" s="146">
        <f>S292*H292</f>
        <v>0</v>
      </c>
      <c r="AR292" s="147" t="s">
        <v>414</v>
      </c>
      <c r="AT292" s="147" t="s">
        <v>388</v>
      </c>
      <c r="AU292" s="147" t="s">
        <v>201</v>
      </c>
      <c r="AY292" s="17" t="s">
        <v>191</v>
      </c>
      <c r="BE292" s="148">
        <f>IF(N292="základní",J292,0)</f>
        <v>0</v>
      </c>
      <c r="BF292" s="148">
        <f>IF(N292="snížená",J292,0)</f>
        <v>0</v>
      </c>
      <c r="BG292" s="148">
        <f>IF(N292="zákl. přenesená",J292,0)</f>
        <v>0</v>
      </c>
      <c r="BH292" s="148">
        <f>IF(N292="sníž. přenesená",J292,0)</f>
        <v>0</v>
      </c>
      <c r="BI292" s="148">
        <f>IF(N292="nulová",J292,0)</f>
        <v>0</v>
      </c>
      <c r="BJ292" s="17" t="s">
        <v>83</v>
      </c>
      <c r="BK292" s="148">
        <f>ROUND(I292*H292,2)</f>
        <v>0</v>
      </c>
      <c r="BL292" s="17" t="s">
        <v>224</v>
      </c>
      <c r="BM292" s="147" t="s">
        <v>5158</v>
      </c>
    </row>
    <row r="293" spans="2:65" s="1" customFormat="1" ht="16.5" customHeight="1">
      <c r="B293" s="32"/>
      <c r="C293" s="181" t="s">
        <v>891</v>
      </c>
      <c r="D293" s="181" t="s">
        <v>388</v>
      </c>
      <c r="E293" s="182" t="s">
        <v>5159</v>
      </c>
      <c r="F293" s="183" t="s">
        <v>5160</v>
      </c>
      <c r="G293" s="184" t="s">
        <v>378</v>
      </c>
      <c r="H293" s="185">
        <v>6</v>
      </c>
      <c r="I293" s="186"/>
      <c r="J293" s="187">
        <f>ROUND(I293*H293,2)</f>
        <v>0</v>
      </c>
      <c r="K293" s="183" t="s">
        <v>1</v>
      </c>
      <c r="L293" s="188"/>
      <c r="M293" s="189" t="s">
        <v>1</v>
      </c>
      <c r="N293" s="190" t="s">
        <v>41</v>
      </c>
      <c r="P293" s="145">
        <f>O293*H293</f>
        <v>0</v>
      </c>
      <c r="Q293" s="145">
        <v>0</v>
      </c>
      <c r="R293" s="145">
        <f>Q293*H293</f>
        <v>0</v>
      </c>
      <c r="S293" s="145">
        <v>0</v>
      </c>
      <c r="T293" s="146">
        <f>S293*H293</f>
        <v>0</v>
      </c>
      <c r="AR293" s="147" t="s">
        <v>414</v>
      </c>
      <c r="AT293" s="147" t="s">
        <v>388</v>
      </c>
      <c r="AU293" s="147" t="s">
        <v>201</v>
      </c>
      <c r="AY293" s="17" t="s">
        <v>191</v>
      </c>
      <c r="BE293" s="148">
        <f>IF(N293="základní",J293,0)</f>
        <v>0</v>
      </c>
      <c r="BF293" s="148">
        <f>IF(N293="snížená",J293,0)</f>
        <v>0</v>
      </c>
      <c r="BG293" s="148">
        <f>IF(N293="zákl. přenesená",J293,0)</f>
        <v>0</v>
      </c>
      <c r="BH293" s="148">
        <f>IF(N293="sníž. přenesená",J293,0)</f>
        <v>0</v>
      </c>
      <c r="BI293" s="148">
        <f>IF(N293="nulová",J293,0)</f>
        <v>0</v>
      </c>
      <c r="BJ293" s="17" t="s">
        <v>83</v>
      </c>
      <c r="BK293" s="148">
        <f>ROUND(I293*H293,2)</f>
        <v>0</v>
      </c>
      <c r="BL293" s="17" t="s">
        <v>224</v>
      </c>
      <c r="BM293" s="147" t="s">
        <v>5161</v>
      </c>
    </row>
    <row r="294" spans="2:65" s="1" customFormat="1" ht="16.5" customHeight="1">
      <c r="B294" s="32"/>
      <c r="C294" s="136" t="s">
        <v>899</v>
      </c>
      <c r="D294" s="136" t="s">
        <v>195</v>
      </c>
      <c r="E294" s="137" t="s">
        <v>5162</v>
      </c>
      <c r="F294" s="138" t="s">
        <v>5163</v>
      </c>
      <c r="G294" s="139" t="s">
        <v>403</v>
      </c>
      <c r="H294" s="140">
        <v>100</v>
      </c>
      <c r="I294" s="141"/>
      <c r="J294" s="142">
        <f>ROUND(I294*H294,2)</f>
        <v>0</v>
      </c>
      <c r="K294" s="138" t="s">
        <v>199</v>
      </c>
      <c r="L294" s="32"/>
      <c r="M294" s="143" t="s">
        <v>1</v>
      </c>
      <c r="N294" s="144" t="s">
        <v>41</v>
      </c>
      <c r="P294" s="145">
        <f>O294*H294</f>
        <v>0</v>
      </c>
      <c r="Q294" s="145">
        <v>0</v>
      </c>
      <c r="R294" s="145">
        <f>Q294*H294</f>
        <v>0</v>
      </c>
      <c r="S294" s="145">
        <v>0</v>
      </c>
      <c r="T294" s="146">
        <f>S294*H294</f>
        <v>0</v>
      </c>
      <c r="AR294" s="147" t="s">
        <v>224</v>
      </c>
      <c r="AT294" s="147" t="s">
        <v>195</v>
      </c>
      <c r="AU294" s="147" t="s">
        <v>201</v>
      </c>
      <c r="AY294" s="17" t="s">
        <v>191</v>
      </c>
      <c r="BE294" s="148">
        <f>IF(N294="základní",J294,0)</f>
        <v>0</v>
      </c>
      <c r="BF294" s="148">
        <f>IF(N294="snížená",J294,0)</f>
        <v>0</v>
      </c>
      <c r="BG294" s="148">
        <f>IF(N294="zákl. přenesená",J294,0)</f>
        <v>0</v>
      </c>
      <c r="BH294" s="148">
        <f>IF(N294="sníž. přenesená",J294,0)</f>
        <v>0</v>
      </c>
      <c r="BI294" s="148">
        <f>IF(N294="nulová",J294,0)</f>
        <v>0</v>
      </c>
      <c r="BJ294" s="17" t="s">
        <v>83</v>
      </c>
      <c r="BK294" s="148">
        <f>ROUND(I294*H294,2)</f>
        <v>0</v>
      </c>
      <c r="BL294" s="17" t="s">
        <v>224</v>
      </c>
      <c r="BM294" s="147" t="s">
        <v>5164</v>
      </c>
    </row>
    <row r="295" spans="2:65" s="1" customFormat="1">
      <c r="B295" s="32"/>
      <c r="D295" s="149" t="s">
        <v>203</v>
      </c>
      <c r="F295" s="150" t="s">
        <v>5165</v>
      </c>
      <c r="I295" s="151"/>
      <c r="L295" s="32"/>
      <c r="M295" s="152"/>
      <c r="T295" s="56"/>
      <c r="AT295" s="17" t="s">
        <v>203</v>
      </c>
      <c r="AU295" s="17" t="s">
        <v>201</v>
      </c>
    </row>
    <row r="296" spans="2:65" s="1" customFormat="1" ht="24" customHeight="1">
      <c r="B296" s="32"/>
      <c r="C296" s="181" t="s">
        <v>909</v>
      </c>
      <c r="D296" s="181" t="s">
        <v>388</v>
      </c>
      <c r="E296" s="182" t="s">
        <v>5166</v>
      </c>
      <c r="F296" s="183" t="s">
        <v>5167</v>
      </c>
      <c r="G296" s="184" t="s">
        <v>403</v>
      </c>
      <c r="H296" s="185">
        <v>100</v>
      </c>
      <c r="I296" s="186"/>
      <c r="J296" s="187">
        <f>ROUND(I296*H296,2)</f>
        <v>0</v>
      </c>
      <c r="K296" s="183" t="s">
        <v>199</v>
      </c>
      <c r="L296" s="188"/>
      <c r="M296" s="189" t="s">
        <v>1</v>
      </c>
      <c r="N296" s="190" t="s">
        <v>41</v>
      </c>
      <c r="P296" s="145">
        <f>O296*H296</f>
        <v>0</v>
      </c>
      <c r="Q296" s="145">
        <v>3.2000000000000003E-4</v>
      </c>
      <c r="R296" s="145">
        <f>Q296*H296</f>
        <v>3.2000000000000001E-2</v>
      </c>
      <c r="S296" s="145">
        <v>0</v>
      </c>
      <c r="T296" s="146">
        <f>S296*H296</f>
        <v>0</v>
      </c>
      <c r="AR296" s="147" t="s">
        <v>414</v>
      </c>
      <c r="AT296" s="147" t="s">
        <v>388</v>
      </c>
      <c r="AU296" s="147" t="s">
        <v>201</v>
      </c>
      <c r="AY296" s="17" t="s">
        <v>191</v>
      </c>
      <c r="BE296" s="148">
        <f>IF(N296="základní",J296,0)</f>
        <v>0</v>
      </c>
      <c r="BF296" s="148">
        <f>IF(N296="snížená",J296,0)</f>
        <v>0</v>
      </c>
      <c r="BG296" s="148">
        <f>IF(N296="zákl. přenesená",J296,0)</f>
        <v>0</v>
      </c>
      <c r="BH296" s="148">
        <f>IF(N296="sníž. přenesená",J296,0)</f>
        <v>0</v>
      </c>
      <c r="BI296" s="148">
        <f>IF(N296="nulová",J296,0)</f>
        <v>0</v>
      </c>
      <c r="BJ296" s="17" t="s">
        <v>83</v>
      </c>
      <c r="BK296" s="148">
        <f>ROUND(I296*H296,2)</f>
        <v>0</v>
      </c>
      <c r="BL296" s="17" t="s">
        <v>224</v>
      </c>
      <c r="BM296" s="147" t="s">
        <v>5168</v>
      </c>
    </row>
    <row r="297" spans="2:65" s="1" customFormat="1" ht="16.5" customHeight="1">
      <c r="B297" s="32"/>
      <c r="C297" s="136" t="s">
        <v>916</v>
      </c>
      <c r="D297" s="136" t="s">
        <v>195</v>
      </c>
      <c r="E297" s="137" t="s">
        <v>5084</v>
      </c>
      <c r="F297" s="138" t="s">
        <v>5085</v>
      </c>
      <c r="G297" s="139" t="s">
        <v>378</v>
      </c>
      <c r="H297" s="140">
        <v>6</v>
      </c>
      <c r="I297" s="141"/>
      <c r="J297" s="142">
        <f>ROUND(I297*H297,2)</f>
        <v>0</v>
      </c>
      <c r="K297" s="138" t="s">
        <v>199</v>
      </c>
      <c r="L297" s="32"/>
      <c r="M297" s="143" t="s">
        <v>1</v>
      </c>
      <c r="N297" s="144" t="s">
        <v>41</v>
      </c>
      <c r="P297" s="145">
        <f>O297*H297</f>
        <v>0</v>
      </c>
      <c r="Q297" s="145">
        <v>0</v>
      </c>
      <c r="R297" s="145">
        <f>Q297*H297</f>
        <v>0</v>
      </c>
      <c r="S297" s="145">
        <v>0</v>
      </c>
      <c r="T297" s="146">
        <f>S297*H297</f>
        <v>0</v>
      </c>
      <c r="AR297" s="147" t="s">
        <v>224</v>
      </c>
      <c r="AT297" s="147" t="s">
        <v>195</v>
      </c>
      <c r="AU297" s="147" t="s">
        <v>201</v>
      </c>
      <c r="AY297" s="17" t="s">
        <v>191</v>
      </c>
      <c r="BE297" s="148">
        <f>IF(N297="základní",J297,0)</f>
        <v>0</v>
      </c>
      <c r="BF297" s="148">
        <f>IF(N297="snížená",J297,0)</f>
        <v>0</v>
      </c>
      <c r="BG297" s="148">
        <f>IF(N297="zákl. přenesená",J297,0)</f>
        <v>0</v>
      </c>
      <c r="BH297" s="148">
        <f>IF(N297="sníž. přenesená",J297,0)</f>
        <v>0</v>
      </c>
      <c r="BI297" s="148">
        <f>IF(N297="nulová",J297,0)</f>
        <v>0</v>
      </c>
      <c r="BJ297" s="17" t="s">
        <v>83</v>
      </c>
      <c r="BK297" s="148">
        <f>ROUND(I297*H297,2)</f>
        <v>0</v>
      </c>
      <c r="BL297" s="17" t="s">
        <v>224</v>
      </c>
      <c r="BM297" s="147" t="s">
        <v>5169</v>
      </c>
    </row>
    <row r="298" spans="2:65" s="1" customFormat="1">
      <c r="B298" s="32"/>
      <c r="D298" s="149" t="s">
        <v>203</v>
      </c>
      <c r="F298" s="150" t="s">
        <v>5087</v>
      </c>
      <c r="I298" s="151"/>
      <c r="L298" s="32"/>
      <c r="M298" s="152"/>
      <c r="T298" s="56"/>
      <c r="AT298" s="17" t="s">
        <v>203</v>
      </c>
      <c r="AU298" s="17" t="s">
        <v>201</v>
      </c>
    </row>
    <row r="299" spans="2:65" s="1" customFormat="1" ht="26.45" customHeight="1">
      <c r="B299" s="32"/>
      <c r="C299" s="181" t="s">
        <v>864</v>
      </c>
      <c r="D299" s="181" t="s">
        <v>388</v>
      </c>
      <c r="E299" s="182" t="s">
        <v>5170</v>
      </c>
      <c r="F299" s="183" t="s">
        <v>5171</v>
      </c>
      <c r="G299" s="184" t="s">
        <v>378</v>
      </c>
      <c r="H299" s="185">
        <v>6</v>
      </c>
      <c r="I299" s="186"/>
      <c r="J299" s="187">
        <f>ROUND(I299*H299,2)</f>
        <v>0</v>
      </c>
      <c r="K299" s="183" t="s">
        <v>1</v>
      </c>
      <c r="L299" s="188"/>
      <c r="M299" s="189" t="s">
        <v>1</v>
      </c>
      <c r="N299" s="190" t="s">
        <v>41</v>
      </c>
      <c r="P299" s="145">
        <f>O299*H299</f>
        <v>0</v>
      </c>
      <c r="Q299" s="145">
        <v>0</v>
      </c>
      <c r="R299" s="145">
        <f>Q299*H299</f>
        <v>0</v>
      </c>
      <c r="S299" s="145">
        <v>0</v>
      </c>
      <c r="T299" s="146">
        <f>S299*H299</f>
        <v>0</v>
      </c>
      <c r="AR299" s="147" t="s">
        <v>1132</v>
      </c>
      <c r="AT299" s="147" t="s">
        <v>388</v>
      </c>
      <c r="AU299" s="147" t="s">
        <v>201</v>
      </c>
      <c r="AY299" s="17" t="s">
        <v>191</v>
      </c>
      <c r="BE299" s="148">
        <f>IF(N299="základní",J299,0)</f>
        <v>0</v>
      </c>
      <c r="BF299" s="148">
        <f>IF(N299="snížená",J299,0)</f>
        <v>0</v>
      </c>
      <c r="BG299" s="148">
        <f>IF(N299="zákl. přenesená",J299,0)</f>
        <v>0</v>
      </c>
      <c r="BH299" s="148">
        <f>IF(N299="sníž. přenesená",J299,0)</f>
        <v>0</v>
      </c>
      <c r="BI299" s="148">
        <f>IF(N299="nulová",J299,0)</f>
        <v>0</v>
      </c>
      <c r="BJ299" s="17" t="s">
        <v>83</v>
      </c>
      <c r="BK299" s="148">
        <f>ROUND(I299*H299,2)</f>
        <v>0</v>
      </c>
      <c r="BL299" s="17" t="s">
        <v>1132</v>
      </c>
      <c r="BM299" s="147" t="s">
        <v>5172</v>
      </c>
    </row>
    <row r="300" spans="2:65" s="11" customFormat="1" ht="20.85" customHeight="1">
      <c r="B300" s="124"/>
      <c r="D300" s="125" t="s">
        <v>75</v>
      </c>
      <c r="E300" s="134" t="s">
        <v>5173</v>
      </c>
      <c r="F300" s="134" t="s">
        <v>5174</v>
      </c>
      <c r="I300" s="127"/>
      <c r="J300" s="135">
        <f>BK300</f>
        <v>0</v>
      </c>
      <c r="L300" s="124"/>
      <c r="M300" s="129"/>
      <c r="P300" s="130">
        <f>SUM(P301:P312)</f>
        <v>0</v>
      </c>
      <c r="R300" s="130">
        <f>SUM(R301:R312)</f>
        <v>2.1000000000000003E-3</v>
      </c>
      <c r="T300" s="131">
        <f>SUM(T301:T312)</f>
        <v>0</v>
      </c>
      <c r="AR300" s="125" t="s">
        <v>83</v>
      </c>
      <c r="AT300" s="132" t="s">
        <v>75</v>
      </c>
      <c r="AU300" s="132" t="s">
        <v>85</v>
      </c>
      <c r="AY300" s="125" t="s">
        <v>191</v>
      </c>
      <c r="BK300" s="133">
        <f>SUM(BK301:BK312)</f>
        <v>0</v>
      </c>
    </row>
    <row r="301" spans="2:65" s="1" customFormat="1" ht="26.45" customHeight="1">
      <c r="B301" s="32"/>
      <c r="C301" s="136" t="s">
        <v>926</v>
      </c>
      <c r="D301" s="136" t="s">
        <v>195</v>
      </c>
      <c r="E301" s="137" t="s">
        <v>4643</v>
      </c>
      <c r="F301" s="138" t="s">
        <v>4644</v>
      </c>
      <c r="G301" s="139" t="s">
        <v>378</v>
      </c>
      <c r="H301" s="140">
        <v>3</v>
      </c>
      <c r="I301" s="141"/>
      <c r="J301" s="142">
        <f>ROUND(I301*H301,2)</f>
        <v>0</v>
      </c>
      <c r="K301" s="138" t="s">
        <v>199</v>
      </c>
      <c r="L301" s="32"/>
      <c r="M301" s="143" t="s">
        <v>1</v>
      </c>
      <c r="N301" s="144" t="s">
        <v>41</v>
      </c>
      <c r="P301" s="145">
        <f>O301*H301</f>
        <v>0</v>
      </c>
      <c r="Q301" s="145">
        <v>0</v>
      </c>
      <c r="R301" s="145">
        <f>Q301*H301</f>
        <v>0</v>
      </c>
      <c r="S301" s="145">
        <v>0</v>
      </c>
      <c r="T301" s="146">
        <f>S301*H301</f>
        <v>0</v>
      </c>
      <c r="AR301" s="147" t="s">
        <v>224</v>
      </c>
      <c r="AT301" s="147" t="s">
        <v>195</v>
      </c>
      <c r="AU301" s="147" t="s">
        <v>201</v>
      </c>
      <c r="AY301" s="17" t="s">
        <v>191</v>
      </c>
      <c r="BE301" s="148">
        <f>IF(N301="základní",J301,0)</f>
        <v>0</v>
      </c>
      <c r="BF301" s="148">
        <f>IF(N301="snížená",J301,0)</f>
        <v>0</v>
      </c>
      <c r="BG301" s="148">
        <f>IF(N301="zákl. přenesená",J301,0)</f>
        <v>0</v>
      </c>
      <c r="BH301" s="148">
        <f>IF(N301="sníž. přenesená",J301,0)</f>
        <v>0</v>
      </c>
      <c r="BI301" s="148">
        <f>IF(N301="nulová",J301,0)</f>
        <v>0</v>
      </c>
      <c r="BJ301" s="17" t="s">
        <v>83</v>
      </c>
      <c r="BK301" s="148">
        <f>ROUND(I301*H301,2)</f>
        <v>0</v>
      </c>
      <c r="BL301" s="17" t="s">
        <v>224</v>
      </c>
      <c r="BM301" s="147" t="s">
        <v>5175</v>
      </c>
    </row>
    <row r="302" spans="2:65" s="1" customFormat="1">
      <c r="B302" s="32"/>
      <c r="D302" s="149" t="s">
        <v>203</v>
      </c>
      <c r="F302" s="150" t="s">
        <v>4646</v>
      </c>
      <c r="I302" s="151"/>
      <c r="L302" s="32"/>
      <c r="M302" s="152"/>
      <c r="T302" s="56"/>
      <c r="AT302" s="17" t="s">
        <v>203</v>
      </c>
      <c r="AU302" s="17" t="s">
        <v>201</v>
      </c>
    </row>
    <row r="303" spans="2:65" s="1" customFormat="1" ht="24" customHeight="1">
      <c r="B303" s="32"/>
      <c r="C303" s="136" t="s">
        <v>934</v>
      </c>
      <c r="D303" s="136" t="s">
        <v>195</v>
      </c>
      <c r="E303" s="137" t="s">
        <v>4647</v>
      </c>
      <c r="F303" s="138" t="s">
        <v>4648</v>
      </c>
      <c r="G303" s="139" t="s">
        <v>378</v>
      </c>
      <c r="H303" s="140">
        <v>1</v>
      </c>
      <c r="I303" s="141"/>
      <c r="J303" s="142">
        <f>ROUND(I303*H303,2)</f>
        <v>0</v>
      </c>
      <c r="K303" s="138" t="s">
        <v>199</v>
      </c>
      <c r="L303" s="32"/>
      <c r="M303" s="143" t="s">
        <v>1</v>
      </c>
      <c r="N303" s="144" t="s">
        <v>41</v>
      </c>
      <c r="P303" s="145">
        <f>O303*H303</f>
        <v>0</v>
      </c>
      <c r="Q303" s="145">
        <v>0</v>
      </c>
      <c r="R303" s="145">
        <f>Q303*H303</f>
        <v>0</v>
      </c>
      <c r="S303" s="145">
        <v>0</v>
      </c>
      <c r="T303" s="146">
        <f>S303*H303</f>
        <v>0</v>
      </c>
      <c r="AR303" s="147" t="s">
        <v>655</v>
      </c>
      <c r="AT303" s="147" t="s">
        <v>195</v>
      </c>
      <c r="AU303" s="147" t="s">
        <v>201</v>
      </c>
      <c r="AY303" s="17" t="s">
        <v>191</v>
      </c>
      <c r="BE303" s="148">
        <f>IF(N303="základní",J303,0)</f>
        <v>0</v>
      </c>
      <c r="BF303" s="148">
        <f>IF(N303="snížená",J303,0)</f>
        <v>0</v>
      </c>
      <c r="BG303" s="148">
        <f>IF(N303="zákl. přenesená",J303,0)</f>
        <v>0</v>
      </c>
      <c r="BH303" s="148">
        <f>IF(N303="sníž. přenesená",J303,0)</f>
        <v>0</v>
      </c>
      <c r="BI303" s="148">
        <f>IF(N303="nulová",J303,0)</f>
        <v>0</v>
      </c>
      <c r="BJ303" s="17" t="s">
        <v>83</v>
      </c>
      <c r="BK303" s="148">
        <f>ROUND(I303*H303,2)</f>
        <v>0</v>
      </c>
      <c r="BL303" s="17" t="s">
        <v>655</v>
      </c>
      <c r="BM303" s="147" t="s">
        <v>5176</v>
      </c>
    </row>
    <row r="304" spans="2:65" s="1" customFormat="1">
      <c r="B304" s="32"/>
      <c r="D304" s="149" t="s">
        <v>203</v>
      </c>
      <c r="F304" s="150" t="s">
        <v>4650</v>
      </c>
      <c r="I304" s="151"/>
      <c r="L304" s="32"/>
      <c r="M304" s="152"/>
      <c r="T304" s="56"/>
      <c r="AT304" s="17" t="s">
        <v>203</v>
      </c>
      <c r="AU304" s="17" t="s">
        <v>201</v>
      </c>
    </row>
    <row r="305" spans="2:65" s="1" customFormat="1" ht="36" customHeight="1">
      <c r="B305" s="32"/>
      <c r="C305" s="136" t="s">
        <v>942</v>
      </c>
      <c r="D305" s="136" t="s">
        <v>195</v>
      </c>
      <c r="E305" s="137" t="s">
        <v>4651</v>
      </c>
      <c r="F305" s="138" t="s">
        <v>4652</v>
      </c>
      <c r="G305" s="139" t="s">
        <v>403</v>
      </c>
      <c r="H305" s="140">
        <v>10</v>
      </c>
      <c r="I305" s="141"/>
      <c r="J305" s="142">
        <f>ROUND(I305*H305,2)</f>
        <v>0</v>
      </c>
      <c r="K305" s="138" t="s">
        <v>199</v>
      </c>
      <c r="L305" s="32"/>
      <c r="M305" s="143" t="s">
        <v>1</v>
      </c>
      <c r="N305" s="144" t="s">
        <v>41</v>
      </c>
      <c r="P305" s="145">
        <f>O305*H305</f>
        <v>0</v>
      </c>
      <c r="Q305" s="145">
        <v>0</v>
      </c>
      <c r="R305" s="145">
        <f>Q305*H305</f>
        <v>0</v>
      </c>
      <c r="S305" s="145">
        <v>0</v>
      </c>
      <c r="T305" s="146">
        <f>S305*H305</f>
        <v>0</v>
      </c>
      <c r="AR305" s="147" t="s">
        <v>224</v>
      </c>
      <c r="AT305" s="147" t="s">
        <v>195</v>
      </c>
      <c r="AU305" s="147" t="s">
        <v>201</v>
      </c>
      <c r="AY305" s="17" t="s">
        <v>191</v>
      </c>
      <c r="BE305" s="148">
        <f>IF(N305="základní",J305,0)</f>
        <v>0</v>
      </c>
      <c r="BF305" s="148">
        <f>IF(N305="snížená",J305,0)</f>
        <v>0</v>
      </c>
      <c r="BG305" s="148">
        <f>IF(N305="zákl. přenesená",J305,0)</f>
        <v>0</v>
      </c>
      <c r="BH305" s="148">
        <f>IF(N305="sníž. přenesená",J305,0)</f>
        <v>0</v>
      </c>
      <c r="BI305" s="148">
        <f>IF(N305="nulová",J305,0)</f>
        <v>0</v>
      </c>
      <c r="BJ305" s="17" t="s">
        <v>83</v>
      </c>
      <c r="BK305" s="148">
        <f>ROUND(I305*H305,2)</f>
        <v>0</v>
      </c>
      <c r="BL305" s="17" t="s">
        <v>224</v>
      </c>
      <c r="BM305" s="147" t="s">
        <v>5177</v>
      </c>
    </row>
    <row r="306" spans="2:65" s="1" customFormat="1">
      <c r="B306" s="32"/>
      <c r="D306" s="149" t="s">
        <v>203</v>
      </c>
      <c r="F306" s="150" t="s">
        <v>4654</v>
      </c>
      <c r="I306" s="151"/>
      <c r="L306" s="32"/>
      <c r="M306" s="152"/>
      <c r="T306" s="56"/>
      <c r="AT306" s="17" t="s">
        <v>203</v>
      </c>
      <c r="AU306" s="17" t="s">
        <v>201</v>
      </c>
    </row>
    <row r="307" spans="2:65" s="1" customFormat="1" ht="26.45" customHeight="1">
      <c r="B307" s="32"/>
      <c r="C307" s="181" t="s">
        <v>955</v>
      </c>
      <c r="D307" s="181" t="s">
        <v>388</v>
      </c>
      <c r="E307" s="182" t="s">
        <v>4655</v>
      </c>
      <c r="F307" s="183" t="s">
        <v>4656</v>
      </c>
      <c r="G307" s="184" t="s">
        <v>403</v>
      </c>
      <c r="H307" s="185">
        <v>10</v>
      </c>
      <c r="I307" s="186"/>
      <c r="J307" s="187">
        <f>ROUND(I307*H307,2)</f>
        <v>0</v>
      </c>
      <c r="K307" s="183" t="s">
        <v>199</v>
      </c>
      <c r="L307" s="188"/>
      <c r="M307" s="189" t="s">
        <v>1</v>
      </c>
      <c r="N307" s="190" t="s">
        <v>41</v>
      </c>
      <c r="P307" s="145">
        <f>O307*H307</f>
        <v>0</v>
      </c>
      <c r="Q307" s="145">
        <v>3.0000000000000001E-5</v>
      </c>
      <c r="R307" s="145">
        <f>Q307*H307</f>
        <v>3.0000000000000003E-4</v>
      </c>
      <c r="S307" s="145">
        <v>0</v>
      </c>
      <c r="T307" s="146">
        <f>S307*H307</f>
        <v>0</v>
      </c>
      <c r="AR307" s="147" t="s">
        <v>414</v>
      </c>
      <c r="AT307" s="147" t="s">
        <v>388</v>
      </c>
      <c r="AU307" s="147" t="s">
        <v>201</v>
      </c>
      <c r="AY307" s="17" t="s">
        <v>191</v>
      </c>
      <c r="BE307" s="148">
        <f>IF(N307="základní",J307,0)</f>
        <v>0</v>
      </c>
      <c r="BF307" s="148">
        <f>IF(N307="snížená",J307,0)</f>
        <v>0</v>
      </c>
      <c r="BG307" s="148">
        <f>IF(N307="zákl. přenesená",J307,0)</f>
        <v>0</v>
      </c>
      <c r="BH307" s="148">
        <f>IF(N307="sníž. přenesená",J307,0)</f>
        <v>0</v>
      </c>
      <c r="BI307" s="148">
        <f>IF(N307="nulová",J307,0)</f>
        <v>0</v>
      </c>
      <c r="BJ307" s="17" t="s">
        <v>83</v>
      </c>
      <c r="BK307" s="148">
        <f>ROUND(I307*H307,2)</f>
        <v>0</v>
      </c>
      <c r="BL307" s="17" t="s">
        <v>224</v>
      </c>
      <c r="BM307" s="147" t="s">
        <v>5178</v>
      </c>
    </row>
    <row r="308" spans="2:65" s="1" customFormat="1" ht="26.45" customHeight="1">
      <c r="B308" s="32"/>
      <c r="C308" s="136" t="s">
        <v>959</v>
      </c>
      <c r="D308" s="136" t="s">
        <v>195</v>
      </c>
      <c r="E308" s="137" t="s">
        <v>4658</v>
      </c>
      <c r="F308" s="138" t="s">
        <v>4659</v>
      </c>
      <c r="G308" s="139" t="s">
        <v>403</v>
      </c>
      <c r="H308" s="140">
        <v>10</v>
      </c>
      <c r="I308" s="141"/>
      <c r="J308" s="142">
        <f>ROUND(I308*H308,2)</f>
        <v>0</v>
      </c>
      <c r="K308" s="138" t="s">
        <v>199</v>
      </c>
      <c r="L308" s="32"/>
      <c r="M308" s="143" t="s">
        <v>1</v>
      </c>
      <c r="N308" s="144" t="s">
        <v>41</v>
      </c>
      <c r="P308" s="145">
        <f>O308*H308</f>
        <v>0</v>
      </c>
      <c r="Q308" s="145">
        <v>0</v>
      </c>
      <c r="R308" s="145">
        <f>Q308*H308</f>
        <v>0</v>
      </c>
      <c r="S308" s="145">
        <v>0</v>
      </c>
      <c r="T308" s="146">
        <f>S308*H308</f>
        <v>0</v>
      </c>
      <c r="AR308" s="147" t="s">
        <v>224</v>
      </c>
      <c r="AT308" s="147" t="s">
        <v>195</v>
      </c>
      <c r="AU308" s="147" t="s">
        <v>201</v>
      </c>
      <c r="AY308" s="17" t="s">
        <v>191</v>
      </c>
      <c r="BE308" s="148">
        <f>IF(N308="základní",J308,0)</f>
        <v>0</v>
      </c>
      <c r="BF308" s="148">
        <f>IF(N308="snížená",J308,0)</f>
        <v>0</v>
      </c>
      <c r="BG308" s="148">
        <f>IF(N308="zákl. přenesená",J308,0)</f>
        <v>0</v>
      </c>
      <c r="BH308" s="148">
        <f>IF(N308="sníž. přenesená",J308,0)</f>
        <v>0</v>
      </c>
      <c r="BI308" s="148">
        <f>IF(N308="nulová",J308,0)</f>
        <v>0</v>
      </c>
      <c r="BJ308" s="17" t="s">
        <v>83</v>
      </c>
      <c r="BK308" s="148">
        <f>ROUND(I308*H308,2)</f>
        <v>0</v>
      </c>
      <c r="BL308" s="17" t="s">
        <v>224</v>
      </c>
      <c r="BM308" s="147" t="s">
        <v>5179</v>
      </c>
    </row>
    <row r="309" spans="2:65" s="1" customFormat="1">
      <c r="B309" s="32"/>
      <c r="D309" s="149" t="s">
        <v>203</v>
      </c>
      <c r="F309" s="150" t="s">
        <v>4661</v>
      </c>
      <c r="I309" s="151"/>
      <c r="L309" s="32"/>
      <c r="M309" s="152"/>
      <c r="T309" s="56"/>
      <c r="AT309" s="17" t="s">
        <v>203</v>
      </c>
      <c r="AU309" s="17" t="s">
        <v>201</v>
      </c>
    </row>
    <row r="310" spans="2:65" s="1" customFormat="1" ht="48" customHeight="1">
      <c r="B310" s="32"/>
      <c r="C310" s="181" t="s">
        <v>968</v>
      </c>
      <c r="D310" s="181" t="s">
        <v>388</v>
      </c>
      <c r="E310" s="182" t="s">
        <v>5180</v>
      </c>
      <c r="F310" s="183" t="s">
        <v>5181</v>
      </c>
      <c r="G310" s="184" t="s">
        <v>403</v>
      </c>
      <c r="H310" s="185">
        <v>10</v>
      </c>
      <c r="I310" s="186"/>
      <c r="J310" s="187">
        <f>ROUND(I310*H310,2)</f>
        <v>0</v>
      </c>
      <c r="K310" s="183" t="s">
        <v>199</v>
      </c>
      <c r="L310" s="188"/>
      <c r="M310" s="189" t="s">
        <v>1</v>
      </c>
      <c r="N310" s="190" t="s">
        <v>41</v>
      </c>
      <c r="P310" s="145">
        <f>O310*H310</f>
        <v>0</v>
      </c>
      <c r="Q310" s="145">
        <v>1.8000000000000001E-4</v>
      </c>
      <c r="R310" s="145">
        <f>Q310*H310</f>
        <v>1.8000000000000002E-3</v>
      </c>
      <c r="S310" s="145">
        <v>0</v>
      </c>
      <c r="T310" s="146">
        <f>S310*H310</f>
        <v>0</v>
      </c>
      <c r="AR310" s="147" t="s">
        <v>414</v>
      </c>
      <c r="AT310" s="147" t="s">
        <v>388</v>
      </c>
      <c r="AU310" s="147" t="s">
        <v>201</v>
      </c>
      <c r="AY310" s="17" t="s">
        <v>191</v>
      </c>
      <c r="BE310" s="148">
        <f>IF(N310="základní",J310,0)</f>
        <v>0</v>
      </c>
      <c r="BF310" s="148">
        <f>IF(N310="snížená",J310,0)</f>
        <v>0</v>
      </c>
      <c r="BG310" s="148">
        <f>IF(N310="zákl. přenesená",J310,0)</f>
        <v>0</v>
      </c>
      <c r="BH310" s="148">
        <f>IF(N310="sníž. přenesená",J310,0)</f>
        <v>0</v>
      </c>
      <c r="BI310" s="148">
        <f>IF(N310="nulová",J310,0)</f>
        <v>0</v>
      </c>
      <c r="BJ310" s="17" t="s">
        <v>83</v>
      </c>
      <c r="BK310" s="148">
        <f>ROUND(I310*H310,2)</f>
        <v>0</v>
      </c>
      <c r="BL310" s="17" t="s">
        <v>224</v>
      </c>
      <c r="BM310" s="147" t="s">
        <v>5182</v>
      </c>
    </row>
    <row r="311" spans="2:65" s="1" customFormat="1" ht="26.45" customHeight="1">
      <c r="B311" s="32"/>
      <c r="C311" s="136" t="s">
        <v>974</v>
      </c>
      <c r="D311" s="136" t="s">
        <v>195</v>
      </c>
      <c r="E311" s="137" t="s">
        <v>4665</v>
      </c>
      <c r="F311" s="138" t="s">
        <v>4666</v>
      </c>
      <c r="G311" s="139" t="s">
        <v>378</v>
      </c>
      <c r="H311" s="140">
        <v>1</v>
      </c>
      <c r="I311" s="141"/>
      <c r="J311" s="142">
        <f>ROUND(I311*H311,2)</f>
        <v>0</v>
      </c>
      <c r="K311" s="138" t="s">
        <v>199</v>
      </c>
      <c r="L311" s="32"/>
      <c r="M311" s="143" t="s">
        <v>1</v>
      </c>
      <c r="N311" s="144" t="s">
        <v>41</v>
      </c>
      <c r="P311" s="145">
        <f>O311*H311</f>
        <v>0</v>
      </c>
      <c r="Q311" s="145">
        <v>0</v>
      </c>
      <c r="R311" s="145">
        <f>Q311*H311</f>
        <v>0</v>
      </c>
      <c r="S311" s="145">
        <v>0</v>
      </c>
      <c r="T311" s="146">
        <f>S311*H311</f>
        <v>0</v>
      </c>
      <c r="AR311" s="147" t="s">
        <v>224</v>
      </c>
      <c r="AT311" s="147" t="s">
        <v>195</v>
      </c>
      <c r="AU311" s="147" t="s">
        <v>201</v>
      </c>
      <c r="AY311" s="17" t="s">
        <v>191</v>
      </c>
      <c r="BE311" s="148">
        <f>IF(N311="základní",J311,0)</f>
        <v>0</v>
      </c>
      <c r="BF311" s="148">
        <f>IF(N311="snížená",J311,0)</f>
        <v>0</v>
      </c>
      <c r="BG311" s="148">
        <f>IF(N311="zákl. přenesená",J311,0)</f>
        <v>0</v>
      </c>
      <c r="BH311" s="148">
        <f>IF(N311="sníž. přenesená",J311,0)</f>
        <v>0</v>
      </c>
      <c r="BI311" s="148">
        <f>IF(N311="nulová",J311,0)</f>
        <v>0</v>
      </c>
      <c r="BJ311" s="17" t="s">
        <v>83</v>
      </c>
      <c r="BK311" s="148">
        <f>ROUND(I311*H311,2)</f>
        <v>0</v>
      </c>
      <c r="BL311" s="17" t="s">
        <v>224</v>
      </c>
      <c r="BM311" s="147" t="s">
        <v>5183</v>
      </c>
    </row>
    <row r="312" spans="2:65" s="1" customFormat="1">
      <c r="B312" s="32"/>
      <c r="D312" s="149" t="s">
        <v>203</v>
      </c>
      <c r="F312" s="150" t="s">
        <v>4668</v>
      </c>
      <c r="I312" s="151"/>
      <c r="L312" s="32"/>
      <c r="M312" s="152"/>
      <c r="T312" s="56"/>
      <c r="AT312" s="17" t="s">
        <v>203</v>
      </c>
      <c r="AU312" s="17" t="s">
        <v>201</v>
      </c>
    </row>
    <row r="313" spans="2:65" s="11" customFormat="1" ht="25.9" customHeight="1">
      <c r="B313" s="124"/>
      <c r="D313" s="125" t="s">
        <v>75</v>
      </c>
      <c r="E313" s="126" t="s">
        <v>121</v>
      </c>
      <c r="F313" s="126" t="s">
        <v>122</v>
      </c>
      <c r="I313" s="127"/>
      <c r="J313" s="128">
        <f>BK313</f>
        <v>0</v>
      </c>
      <c r="L313" s="124"/>
      <c r="M313" s="129"/>
      <c r="P313" s="130">
        <f>P314+SUM(P315:P318)+P323+P328+P343</f>
        <v>0</v>
      </c>
      <c r="R313" s="130">
        <f>R314+SUM(R315:R318)+R323+R328+R343</f>
        <v>0</v>
      </c>
      <c r="T313" s="131">
        <f>T314+SUM(T315:T318)+T323+T328+T343</f>
        <v>0</v>
      </c>
      <c r="AR313" s="125" t="s">
        <v>230</v>
      </c>
      <c r="AT313" s="132" t="s">
        <v>75</v>
      </c>
      <c r="AU313" s="132" t="s">
        <v>76</v>
      </c>
      <c r="AY313" s="125" t="s">
        <v>191</v>
      </c>
      <c r="BK313" s="133">
        <f>BK314+SUM(BK315:BK318)+BK323+BK328+BK343</f>
        <v>0</v>
      </c>
    </row>
    <row r="314" spans="2:65" s="1" customFormat="1" ht="26.45" customHeight="1">
      <c r="B314" s="32"/>
      <c r="C314" s="136" t="s">
        <v>983</v>
      </c>
      <c r="D314" s="136" t="s">
        <v>195</v>
      </c>
      <c r="E314" s="137" t="s">
        <v>5184</v>
      </c>
      <c r="F314" s="138" t="s">
        <v>5185</v>
      </c>
      <c r="G314" s="139" t="s">
        <v>271</v>
      </c>
      <c r="H314" s="140">
        <v>1</v>
      </c>
      <c r="I314" s="141"/>
      <c r="J314" s="142">
        <f>ROUND(I314*H314,2)</f>
        <v>0</v>
      </c>
      <c r="K314" s="138" t="s">
        <v>199</v>
      </c>
      <c r="L314" s="32"/>
      <c r="M314" s="143" t="s">
        <v>1</v>
      </c>
      <c r="N314" s="144" t="s">
        <v>41</v>
      </c>
      <c r="P314" s="145">
        <f>O314*H314</f>
        <v>0</v>
      </c>
      <c r="Q314" s="145">
        <v>0</v>
      </c>
      <c r="R314" s="145">
        <f>Q314*H314</f>
        <v>0</v>
      </c>
      <c r="S314" s="145">
        <v>0</v>
      </c>
      <c r="T314" s="146">
        <f>S314*H314</f>
        <v>0</v>
      </c>
      <c r="AR314" s="147" t="s">
        <v>4381</v>
      </c>
      <c r="AT314" s="147" t="s">
        <v>195</v>
      </c>
      <c r="AU314" s="147" t="s">
        <v>83</v>
      </c>
      <c r="AY314" s="17" t="s">
        <v>191</v>
      </c>
      <c r="BE314" s="148">
        <f>IF(N314="základní",J314,0)</f>
        <v>0</v>
      </c>
      <c r="BF314" s="148">
        <f>IF(N314="snížená",J314,0)</f>
        <v>0</v>
      </c>
      <c r="BG314" s="148">
        <f>IF(N314="zákl. přenesená",J314,0)</f>
        <v>0</v>
      </c>
      <c r="BH314" s="148">
        <f>IF(N314="sníž. přenesená",J314,0)</f>
        <v>0</v>
      </c>
      <c r="BI314" s="148">
        <f>IF(N314="nulová",J314,0)</f>
        <v>0</v>
      </c>
      <c r="BJ314" s="17" t="s">
        <v>83</v>
      </c>
      <c r="BK314" s="148">
        <f>ROUND(I314*H314,2)</f>
        <v>0</v>
      </c>
      <c r="BL314" s="17" t="s">
        <v>4381</v>
      </c>
      <c r="BM314" s="147" t="s">
        <v>5186</v>
      </c>
    </row>
    <row r="315" spans="2:65" s="1" customFormat="1">
      <c r="B315" s="32"/>
      <c r="D315" s="149" t="s">
        <v>203</v>
      </c>
      <c r="F315" s="150" t="s">
        <v>5187</v>
      </c>
      <c r="I315" s="151"/>
      <c r="L315" s="32"/>
      <c r="M315" s="152"/>
      <c r="T315" s="56"/>
      <c r="AT315" s="17" t="s">
        <v>203</v>
      </c>
      <c r="AU315" s="17" t="s">
        <v>83</v>
      </c>
    </row>
    <row r="316" spans="2:65" s="1" customFormat="1" ht="16.5" customHeight="1">
      <c r="B316" s="32"/>
      <c r="C316" s="136" t="s">
        <v>988</v>
      </c>
      <c r="D316" s="136" t="s">
        <v>195</v>
      </c>
      <c r="E316" s="137" t="s">
        <v>4836</v>
      </c>
      <c r="F316" s="138" t="s">
        <v>4837</v>
      </c>
      <c r="G316" s="139" t="s">
        <v>3064</v>
      </c>
      <c r="H316" s="140">
        <v>17</v>
      </c>
      <c r="I316" s="141"/>
      <c r="J316" s="142">
        <f>ROUND(I316*H316,2)</f>
        <v>0</v>
      </c>
      <c r="K316" s="138" t="s">
        <v>199</v>
      </c>
      <c r="L316" s="32"/>
      <c r="M316" s="143" t="s">
        <v>1</v>
      </c>
      <c r="N316" s="144" t="s">
        <v>41</v>
      </c>
      <c r="P316" s="145">
        <f>O316*H316</f>
        <v>0</v>
      </c>
      <c r="Q316" s="145">
        <v>0</v>
      </c>
      <c r="R316" s="145">
        <f>Q316*H316</f>
        <v>0</v>
      </c>
      <c r="S316" s="145">
        <v>0</v>
      </c>
      <c r="T316" s="146">
        <f>S316*H316</f>
        <v>0</v>
      </c>
      <c r="AR316" s="147" t="s">
        <v>4381</v>
      </c>
      <c r="AT316" s="147" t="s">
        <v>195</v>
      </c>
      <c r="AU316" s="147" t="s">
        <v>83</v>
      </c>
      <c r="AY316" s="17" t="s">
        <v>191</v>
      </c>
      <c r="BE316" s="148">
        <f>IF(N316="základní",J316,0)</f>
        <v>0</v>
      </c>
      <c r="BF316" s="148">
        <f>IF(N316="snížená",J316,0)</f>
        <v>0</v>
      </c>
      <c r="BG316" s="148">
        <f>IF(N316="zákl. přenesená",J316,0)</f>
        <v>0</v>
      </c>
      <c r="BH316" s="148">
        <f>IF(N316="sníž. přenesená",J316,0)</f>
        <v>0</v>
      </c>
      <c r="BI316" s="148">
        <f>IF(N316="nulová",J316,0)</f>
        <v>0</v>
      </c>
      <c r="BJ316" s="17" t="s">
        <v>83</v>
      </c>
      <c r="BK316" s="148">
        <f>ROUND(I316*H316,2)</f>
        <v>0</v>
      </c>
      <c r="BL316" s="17" t="s">
        <v>4381</v>
      </c>
      <c r="BM316" s="147" t="s">
        <v>5188</v>
      </c>
    </row>
    <row r="317" spans="2:65" s="1" customFormat="1">
      <c r="B317" s="32"/>
      <c r="D317" s="149" t="s">
        <v>203</v>
      </c>
      <c r="F317" s="150" t="s">
        <v>4839</v>
      </c>
      <c r="I317" s="151"/>
      <c r="L317" s="32"/>
      <c r="M317" s="152"/>
      <c r="T317" s="56"/>
      <c r="AT317" s="17" t="s">
        <v>203</v>
      </c>
      <c r="AU317" s="17" t="s">
        <v>83</v>
      </c>
    </row>
    <row r="318" spans="2:65" s="11" customFormat="1" ht="22.9" customHeight="1">
      <c r="B318" s="124"/>
      <c r="D318" s="125" t="s">
        <v>75</v>
      </c>
      <c r="E318" s="134" t="s">
        <v>4796</v>
      </c>
      <c r="F318" s="134" t="s">
        <v>4797</v>
      </c>
      <c r="I318" s="127"/>
      <c r="J318" s="135">
        <f>BK318</f>
        <v>0</v>
      </c>
      <c r="L318" s="124"/>
      <c r="M318" s="129"/>
      <c r="P318" s="130">
        <f>SUM(P319:P322)</f>
        <v>0</v>
      </c>
      <c r="R318" s="130">
        <f>SUM(R319:R322)</f>
        <v>0</v>
      </c>
      <c r="T318" s="131">
        <f>SUM(T319:T322)</f>
        <v>0</v>
      </c>
      <c r="AR318" s="125" t="s">
        <v>230</v>
      </c>
      <c r="AT318" s="132" t="s">
        <v>75</v>
      </c>
      <c r="AU318" s="132" t="s">
        <v>83</v>
      </c>
      <c r="AY318" s="125" t="s">
        <v>191</v>
      </c>
      <c r="BK318" s="133">
        <f>SUM(BK319:BK322)</f>
        <v>0</v>
      </c>
    </row>
    <row r="319" spans="2:65" s="1" customFormat="1" ht="16.5" customHeight="1">
      <c r="B319" s="32"/>
      <c r="C319" s="136" t="s">
        <v>995</v>
      </c>
      <c r="D319" s="136" t="s">
        <v>195</v>
      </c>
      <c r="E319" s="137" t="s">
        <v>4798</v>
      </c>
      <c r="F319" s="138" t="s">
        <v>4370</v>
      </c>
      <c r="G319" s="139" t="s">
        <v>4380</v>
      </c>
      <c r="H319" s="140">
        <v>1</v>
      </c>
      <c r="I319" s="141"/>
      <c r="J319" s="142">
        <f>ROUND(I319*H319,2)</f>
        <v>0</v>
      </c>
      <c r="K319" s="138" t="s">
        <v>199</v>
      </c>
      <c r="L319" s="32"/>
      <c r="M319" s="143" t="s">
        <v>1</v>
      </c>
      <c r="N319" s="144" t="s">
        <v>41</v>
      </c>
      <c r="P319" s="145">
        <f>O319*H319</f>
        <v>0</v>
      </c>
      <c r="Q319" s="145">
        <v>0</v>
      </c>
      <c r="R319" s="145">
        <f>Q319*H319</f>
        <v>0</v>
      </c>
      <c r="S319" s="145">
        <v>0</v>
      </c>
      <c r="T319" s="146">
        <f>S319*H319</f>
        <v>0</v>
      </c>
      <c r="AR319" s="147" t="s">
        <v>4381</v>
      </c>
      <c r="AT319" s="147" t="s">
        <v>195</v>
      </c>
      <c r="AU319" s="147" t="s">
        <v>85</v>
      </c>
      <c r="AY319" s="17" t="s">
        <v>191</v>
      </c>
      <c r="BE319" s="148">
        <f>IF(N319="základní",J319,0)</f>
        <v>0</v>
      </c>
      <c r="BF319" s="148">
        <f>IF(N319="snížená",J319,0)</f>
        <v>0</v>
      </c>
      <c r="BG319" s="148">
        <f>IF(N319="zákl. přenesená",J319,0)</f>
        <v>0</v>
      </c>
      <c r="BH319" s="148">
        <f>IF(N319="sníž. přenesená",J319,0)</f>
        <v>0</v>
      </c>
      <c r="BI319" s="148">
        <f>IF(N319="nulová",J319,0)</f>
        <v>0</v>
      </c>
      <c r="BJ319" s="17" t="s">
        <v>83</v>
      </c>
      <c r="BK319" s="148">
        <f>ROUND(I319*H319,2)</f>
        <v>0</v>
      </c>
      <c r="BL319" s="17" t="s">
        <v>4381</v>
      </c>
      <c r="BM319" s="147" t="s">
        <v>4799</v>
      </c>
    </row>
    <row r="320" spans="2:65" s="1" customFormat="1">
      <c r="B320" s="32"/>
      <c r="D320" s="149" t="s">
        <v>203</v>
      </c>
      <c r="F320" s="150" t="s">
        <v>4800</v>
      </c>
      <c r="I320" s="151"/>
      <c r="L320" s="32"/>
      <c r="M320" s="152"/>
      <c r="T320" s="56"/>
      <c r="AT320" s="17" t="s">
        <v>203</v>
      </c>
      <c r="AU320" s="17" t="s">
        <v>85</v>
      </c>
    </row>
    <row r="321" spans="2:65" s="1" customFormat="1" ht="16.5" customHeight="1">
      <c r="B321" s="32"/>
      <c r="C321" s="136" t="s">
        <v>1003</v>
      </c>
      <c r="D321" s="136" t="s">
        <v>195</v>
      </c>
      <c r="E321" s="137" t="s">
        <v>4801</v>
      </c>
      <c r="F321" s="138" t="s">
        <v>4802</v>
      </c>
      <c r="G321" s="139" t="s">
        <v>4380</v>
      </c>
      <c r="H321" s="140">
        <v>1</v>
      </c>
      <c r="I321" s="141"/>
      <c r="J321" s="142">
        <f>ROUND(I321*H321,2)</f>
        <v>0</v>
      </c>
      <c r="K321" s="138" t="s">
        <v>199</v>
      </c>
      <c r="L321" s="32"/>
      <c r="M321" s="143" t="s">
        <v>1</v>
      </c>
      <c r="N321" s="144" t="s">
        <v>41</v>
      </c>
      <c r="P321" s="145">
        <f>O321*H321</f>
        <v>0</v>
      </c>
      <c r="Q321" s="145">
        <v>0</v>
      </c>
      <c r="R321" s="145">
        <f>Q321*H321</f>
        <v>0</v>
      </c>
      <c r="S321" s="145">
        <v>0</v>
      </c>
      <c r="T321" s="146">
        <f>S321*H321</f>
        <v>0</v>
      </c>
      <c r="AR321" s="147" t="s">
        <v>4381</v>
      </c>
      <c r="AT321" s="147" t="s">
        <v>195</v>
      </c>
      <c r="AU321" s="147" t="s">
        <v>85</v>
      </c>
      <c r="AY321" s="17" t="s">
        <v>191</v>
      </c>
      <c r="BE321" s="148">
        <f>IF(N321="základní",J321,0)</f>
        <v>0</v>
      </c>
      <c r="BF321" s="148">
        <f>IF(N321="snížená",J321,0)</f>
        <v>0</v>
      </c>
      <c r="BG321" s="148">
        <f>IF(N321="zákl. přenesená",J321,0)</f>
        <v>0</v>
      </c>
      <c r="BH321" s="148">
        <f>IF(N321="sníž. přenesená",J321,0)</f>
        <v>0</v>
      </c>
      <c r="BI321" s="148">
        <f>IF(N321="nulová",J321,0)</f>
        <v>0</v>
      </c>
      <c r="BJ321" s="17" t="s">
        <v>83</v>
      </c>
      <c r="BK321" s="148">
        <f>ROUND(I321*H321,2)</f>
        <v>0</v>
      </c>
      <c r="BL321" s="17" t="s">
        <v>4381</v>
      </c>
      <c r="BM321" s="147" t="s">
        <v>4803</v>
      </c>
    </row>
    <row r="322" spans="2:65" s="1" customFormat="1">
      <c r="B322" s="32"/>
      <c r="D322" s="149" t="s">
        <v>203</v>
      </c>
      <c r="F322" s="150" t="s">
        <v>4804</v>
      </c>
      <c r="I322" s="151"/>
      <c r="L322" s="32"/>
      <c r="M322" s="152"/>
      <c r="T322" s="56"/>
      <c r="AT322" s="17" t="s">
        <v>203</v>
      </c>
      <c r="AU322" s="17" t="s">
        <v>85</v>
      </c>
    </row>
    <row r="323" spans="2:65" s="11" customFormat="1" ht="22.9" customHeight="1">
      <c r="B323" s="124"/>
      <c r="D323" s="125" t="s">
        <v>75</v>
      </c>
      <c r="E323" s="134" t="s">
        <v>4805</v>
      </c>
      <c r="F323" s="134" t="s">
        <v>3227</v>
      </c>
      <c r="I323" s="127"/>
      <c r="J323" s="135">
        <f>BK323</f>
        <v>0</v>
      </c>
      <c r="L323" s="124"/>
      <c r="M323" s="129"/>
      <c r="P323" s="130">
        <f>SUM(P324:P327)</f>
        <v>0</v>
      </c>
      <c r="R323" s="130">
        <f>SUM(R324:R327)</f>
        <v>0</v>
      </c>
      <c r="T323" s="131">
        <f>SUM(T324:T327)</f>
        <v>0</v>
      </c>
      <c r="AR323" s="125" t="s">
        <v>230</v>
      </c>
      <c r="AT323" s="132" t="s">
        <v>75</v>
      </c>
      <c r="AU323" s="132" t="s">
        <v>83</v>
      </c>
      <c r="AY323" s="125" t="s">
        <v>191</v>
      </c>
      <c r="BK323" s="133">
        <f>SUM(BK324:BK327)</f>
        <v>0</v>
      </c>
    </row>
    <row r="324" spans="2:65" s="1" customFormat="1" ht="16.5" customHeight="1">
      <c r="B324" s="32"/>
      <c r="C324" s="136" t="s">
        <v>1011</v>
      </c>
      <c r="D324" s="136" t="s">
        <v>195</v>
      </c>
      <c r="E324" s="137" t="s">
        <v>4378</v>
      </c>
      <c r="F324" s="138" t="s">
        <v>4379</v>
      </c>
      <c r="G324" s="139" t="s">
        <v>4380</v>
      </c>
      <c r="H324" s="140">
        <v>1</v>
      </c>
      <c r="I324" s="141"/>
      <c r="J324" s="142">
        <f>ROUND(I324*H324,2)</f>
        <v>0</v>
      </c>
      <c r="K324" s="138" t="s">
        <v>199</v>
      </c>
      <c r="L324" s="32"/>
      <c r="M324" s="143" t="s">
        <v>1</v>
      </c>
      <c r="N324" s="144" t="s">
        <v>41</v>
      </c>
      <c r="P324" s="145">
        <f>O324*H324</f>
        <v>0</v>
      </c>
      <c r="Q324" s="145">
        <v>0</v>
      </c>
      <c r="R324" s="145">
        <f>Q324*H324</f>
        <v>0</v>
      </c>
      <c r="S324" s="145">
        <v>0</v>
      </c>
      <c r="T324" s="146">
        <f>S324*H324</f>
        <v>0</v>
      </c>
      <c r="AR324" s="147" t="s">
        <v>4381</v>
      </c>
      <c r="AT324" s="147" t="s">
        <v>195</v>
      </c>
      <c r="AU324" s="147" t="s">
        <v>85</v>
      </c>
      <c r="AY324" s="17" t="s">
        <v>191</v>
      </c>
      <c r="BE324" s="148">
        <f>IF(N324="základní",J324,0)</f>
        <v>0</v>
      </c>
      <c r="BF324" s="148">
        <f>IF(N324="snížená",J324,0)</f>
        <v>0</v>
      </c>
      <c r="BG324" s="148">
        <f>IF(N324="zákl. přenesená",J324,0)</f>
        <v>0</v>
      </c>
      <c r="BH324" s="148">
        <f>IF(N324="sníž. přenesená",J324,0)</f>
        <v>0</v>
      </c>
      <c r="BI324" s="148">
        <f>IF(N324="nulová",J324,0)</f>
        <v>0</v>
      </c>
      <c r="BJ324" s="17" t="s">
        <v>83</v>
      </c>
      <c r="BK324" s="148">
        <f>ROUND(I324*H324,2)</f>
        <v>0</v>
      </c>
      <c r="BL324" s="17" t="s">
        <v>4381</v>
      </c>
      <c r="BM324" s="147" t="s">
        <v>4806</v>
      </c>
    </row>
    <row r="325" spans="2:65" s="1" customFormat="1">
      <c r="B325" s="32"/>
      <c r="D325" s="149" t="s">
        <v>203</v>
      </c>
      <c r="F325" s="150" t="s">
        <v>4383</v>
      </c>
      <c r="I325" s="151"/>
      <c r="L325" s="32"/>
      <c r="M325" s="152"/>
      <c r="T325" s="56"/>
      <c r="AT325" s="17" t="s">
        <v>203</v>
      </c>
      <c r="AU325" s="17" t="s">
        <v>85</v>
      </c>
    </row>
    <row r="326" spans="2:65" s="1" customFormat="1" ht="16.5" customHeight="1">
      <c r="B326" s="32"/>
      <c r="C326" s="136" t="s">
        <v>1018</v>
      </c>
      <c r="D326" s="136" t="s">
        <v>195</v>
      </c>
      <c r="E326" s="137" t="s">
        <v>5189</v>
      </c>
      <c r="F326" s="138" t="s">
        <v>3227</v>
      </c>
      <c r="G326" s="139" t="s">
        <v>4380</v>
      </c>
      <c r="H326" s="140">
        <v>1</v>
      </c>
      <c r="I326" s="141"/>
      <c r="J326" s="142">
        <f>ROUND(I326*H326,2)</f>
        <v>0</v>
      </c>
      <c r="K326" s="138" t="s">
        <v>199</v>
      </c>
      <c r="L326" s="32"/>
      <c r="M326" s="143" t="s">
        <v>1</v>
      </c>
      <c r="N326" s="144" t="s">
        <v>41</v>
      </c>
      <c r="P326" s="145">
        <f>O326*H326</f>
        <v>0</v>
      </c>
      <c r="Q326" s="145">
        <v>0</v>
      </c>
      <c r="R326" s="145">
        <f>Q326*H326</f>
        <v>0</v>
      </c>
      <c r="S326" s="145">
        <v>0</v>
      </c>
      <c r="T326" s="146">
        <f>S326*H326</f>
        <v>0</v>
      </c>
      <c r="AR326" s="147" t="s">
        <v>4381</v>
      </c>
      <c r="AT326" s="147" t="s">
        <v>195</v>
      </c>
      <c r="AU326" s="147" t="s">
        <v>85</v>
      </c>
      <c r="AY326" s="17" t="s">
        <v>191</v>
      </c>
      <c r="BE326" s="148">
        <f>IF(N326="základní",J326,0)</f>
        <v>0</v>
      </c>
      <c r="BF326" s="148">
        <f>IF(N326="snížená",J326,0)</f>
        <v>0</v>
      </c>
      <c r="BG326" s="148">
        <f>IF(N326="zákl. přenesená",J326,0)</f>
        <v>0</v>
      </c>
      <c r="BH326" s="148">
        <f>IF(N326="sníž. přenesená",J326,0)</f>
        <v>0</v>
      </c>
      <c r="BI326" s="148">
        <f>IF(N326="nulová",J326,0)</f>
        <v>0</v>
      </c>
      <c r="BJ326" s="17" t="s">
        <v>83</v>
      </c>
      <c r="BK326" s="148">
        <f>ROUND(I326*H326,2)</f>
        <v>0</v>
      </c>
      <c r="BL326" s="17" t="s">
        <v>4381</v>
      </c>
      <c r="BM326" s="147" t="s">
        <v>5190</v>
      </c>
    </row>
    <row r="327" spans="2:65" s="1" customFormat="1">
      <c r="B327" s="32"/>
      <c r="D327" s="149" t="s">
        <v>203</v>
      </c>
      <c r="F327" s="150" t="s">
        <v>5191</v>
      </c>
      <c r="I327" s="151"/>
      <c r="L327" s="32"/>
      <c r="M327" s="152"/>
      <c r="T327" s="56"/>
      <c r="AT327" s="17" t="s">
        <v>203</v>
      </c>
      <c r="AU327" s="17" t="s">
        <v>85</v>
      </c>
    </row>
    <row r="328" spans="2:65" s="11" customFormat="1" ht="22.9" customHeight="1">
      <c r="B328" s="124"/>
      <c r="D328" s="125" t="s">
        <v>75</v>
      </c>
      <c r="E328" s="134" t="s">
        <v>4807</v>
      </c>
      <c r="F328" s="134" t="s">
        <v>4808</v>
      </c>
      <c r="I328" s="127"/>
      <c r="J328" s="135">
        <f>BK328</f>
        <v>0</v>
      </c>
      <c r="L328" s="124"/>
      <c r="M328" s="129"/>
      <c r="P328" s="130">
        <f>SUM(P329:P342)</f>
        <v>0</v>
      </c>
      <c r="R328" s="130">
        <f>SUM(R329:R342)</f>
        <v>0</v>
      </c>
      <c r="T328" s="131">
        <f>SUM(T329:T342)</f>
        <v>0</v>
      </c>
      <c r="AR328" s="125" t="s">
        <v>230</v>
      </c>
      <c r="AT328" s="132" t="s">
        <v>75</v>
      </c>
      <c r="AU328" s="132" t="s">
        <v>83</v>
      </c>
      <c r="AY328" s="125" t="s">
        <v>191</v>
      </c>
      <c r="BK328" s="133">
        <f>SUM(BK329:BK342)</f>
        <v>0</v>
      </c>
    </row>
    <row r="329" spans="2:65" s="1" customFormat="1" ht="16.5" customHeight="1">
      <c r="B329" s="32"/>
      <c r="C329" s="136" t="s">
        <v>1025</v>
      </c>
      <c r="D329" s="136" t="s">
        <v>195</v>
      </c>
      <c r="E329" s="137" t="s">
        <v>5192</v>
      </c>
      <c r="F329" s="138" t="s">
        <v>4808</v>
      </c>
      <c r="G329" s="139" t="s">
        <v>4380</v>
      </c>
      <c r="H329" s="140">
        <v>1</v>
      </c>
      <c r="I329" s="141"/>
      <c r="J329" s="142">
        <f>ROUND(I329*H329,2)</f>
        <v>0</v>
      </c>
      <c r="K329" s="138" t="s">
        <v>199</v>
      </c>
      <c r="L329" s="32"/>
      <c r="M329" s="143" t="s">
        <v>1</v>
      </c>
      <c r="N329" s="144" t="s">
        <v>41</v>
      </c>
      <c r="P329" s="145">
        <f>O329*H329</f>
        <v>0</v>
      </c>
      <c r="Q329" s="145">
        <v>0</v>
      </c>
      <c r="R329" s="145">
        <f>Q329*H329</f>
        <v>0</v>
      </c>
      <c r="S329" s="145">
        <v>0</v>
      </c>
      <c r="T329" s="146">
        <f>S329*H329</f>
        <v>0</v>
      </c>
      <c r="AR329" s="147" t="s">
        <v>4381</v>
      </c>
      <c r="AT329" s="147" t="s">
        <v>195</v>
      </c>
      <c r="AU329" s="147" t="s">
        <v>85</v>
      </c>
      <c r="AY329" s="17" t="s">
        <v>191</v>
      </c>
      <c r="BE329" s="148">
        <f>IF(N329="základní",J329,0)</f>
        <v>0</v>
      </c>
      <c r="BF329" s="148">
        <f>IF(N329="snížená",J329,0)</f>
        <v>0</v>
      </c>
      <c r="BG329" s="148">
        <f>IF(N329="zákl. přenesená",J329,0)</f>
        <v>0</v>
      </c>
      <c r="BH329" s="148">
        <f>IF(N329="sníž. přenesená",J329,0)</f>
        <v>0</v>
      </c>
      <c r="BI329" s="148">
        <f>IF(N329="nulová",J329,0)</f>
        <v>0</v>
      </c>
      <c r="BJ329" s="17" t="s">
        <v>83</v>
      </c>
      <c r="BK329" s="148">
        <f>ROUND(I329*H329,2)</f>
        <v>0</v>
      </c>
      <c r="BL329" s="17" t="s">
        <v>4381</v>
      </c>
      <c r="BM329" s="147" t="s">
        <v>5193</v>
      </c>
    </row>
    <row r="330" spans="2:65" s="1" customFormat="1">
      <c r="B330" s="32"/>
      <c r="D330" s="149" t="s">
        <v>203</v>
      </c>
      <c r="F330" s="150" t="s">
        <v>5194</v>
      </c>
      <c r="I330" s="151"/>
      <c r="L330" s="32"/>
      <c r="M330" s="152"/>
      <c r="T330" s="56"/>
      <c r="AT330" s="17" t="s">
        <v>203</v>
      </c>
      <c r="AU330" s="17" t="s">
        <v>85</v>
      </c>
    </row>
    <row r="331" spans="2:65" s="1" customFormat="1" ht="55.15" customHeight="1">
      <c r="B331" s="32"/>
      <c r="C331" s="136" t="s">
        <v>1032</v>
      </c>
      <c r="D331" s="136" t="s">
        <v>195</v>
      </c>
      <c r="E331" s="137" t="s">
        <v>4809</v>
      </c>
      <c r="F331" s="138" t="s">
        <v>4810</v>
      </c>
      <c r="G331" s="139" t="s">
        <v>3064</v>
      </c>
      <c r="H331" s="140">
        <v>17</v>
      </c>
      <c r="I331" s="141"/>
      <c r="J331" s="142">
        <f>ROUND(I331*H331,2)</f>
        <v>0</v>
      </c>
      <c r="K331" s="138" t="s">
        <v>199</v>
      </c>
      <c r="L331" s="32"/>
      <c r="M331" s="143" t="s">
        <v>1</v>
      </c>
      <c r="N331" s="144" t="s">
        <v>41</v>
      </c>
      <c r="P331" s="145">
        <f>O331*H331</f>
        <v>0</v>
      </c>
      <c r="Q331" s="145">
        <v>0</v>
      </c>
      <c r="R331" s="145">
        <f>Q331*H331</f>
        <v>0</v>
      </c>
      <c r="S331" s="145">
        <v>0</v>
      </c>
      <c r="T331" s="146">
        <f>S331*H331</f>
        <v>0</v>
      </c>
      <c r="AR331" s="147" t="s">
        <v>4381</v>
      </c>
      <c r="AT331" s="147" t="s">
        <v>195</v>
      </c>
      <c r="AU331" s="147" t="s">
        <v>85</v>
      </c>
      <c r="AY331" s="17" t="s">
        <v>191</v>
      </c>
      <c r="BE331" s="148">
        <f>IF(N331="základní",J331,0)</f>
        <v>0</v>
      </c>
      <c r="BF331" s="148">
        <f>IF(N331="snížená",J331,0)</f>
        <v>0</v>
      </c>
      <c r="BG331" s="148">
        <f>IF(N331="zákl. přenesená",J331,0)</f>
        <v>0</v>
      </c>
      <c r="BH331" s="148">
        <f>IF(N331="sníž. přenesená",J331,0)</f>
        <v>0</v>
      </c>
      <c r="BI331" s="148">
        <f>IF(N331="nulová",J331,0)</f>
        <v>0</v>
      </c>
      <c r="BJ331" s="17" t="s">
        <v>83</v>
      </c>
      <c r="BK331" s="148">
        <f>ROUND(I331*H331,2)</f>
        <v>0</v>
      </c>
      <c r="BL331" s="17" t="s">
        <v>4381</v>
      </c>
      <c r="BM331" s="147" t="s">
        <v>5195</v>
      </c>
    </row>
    <row r="332" spans="2:65" s="1" customFormat="1">
      <c r="B332" s="32"/>
      <c r="D332" s="149" t="s">
        <v>203</v>
      </c>
      <c r="F332" s="150" t="s">
        <v>4812</v>
      </c>
      <c r="I332" s="151"/>
      <c r="L332" s="32"/>
      <c r="M332" s="152"/>
      <c r="T332" s="56"/>
      <c r="AT332" s="17" t="s">
        <v>203</v>
      </c>
      <c r="AU332" s="17" t="s">
        <v>85</v>
      </c>
    </row>
    <row r="333" spans="2:65" s="1" customFormat="1" ht="69.599999999999994" customHeight="1">
      <c r="B333" s="32"/>
      <c r="C333" s="136" t="s">
        <v>1038</v>
      </c>
      <c r="D333" s="136" t="s">
        <v>195</v>
      </c>
      <c r="E333" s="137" t="s">
        <v>4813</v>
      </c>
      <c r="F333" s="138" t="s">
        <v>4814</v>
      </c>
      <c r="G333" s="139" t="s">
        <v>3064</v>
      </c>
      <c r="H333" s="140">
        <v>17</v>
      </c>
      <c r="I333" s="141"/>
      <c r="J333" s="142">
        <f>ROUND(I333*H333,2)</f>
        <v>0</v>
      </c>
      <c r="K333" s="138" t="s">
        <v>199</v>
      </c>
      <c r="L333" s="32"/>
      <c r="M333" s="143" t="s">
        <v>1</v>
      </c>
      <c r="N333" s="144" t="s">
        <v>41</v>
      </c>
      <c r="P333" s="145">
        <f>O333*H333</f>
        <v>0</v>
      </c>
      <c r="Q333" s="145">
        <v>0</v>
      </c>
      <c r="R333" s="145">
        <f>Q333*H333</f>
        <v>0</v>
      </c>
      <c r="S333" s="145">
        <v>0</v>
      </c>
      <c r="T333" s="146">
        <f>S333*H333</f>
        <v>0</v>
      </c>
      <c r="AR333" s="147" t="s">
        <v>4381</v>
      </c>
      <c r="AT333" s="147" t="s">
        <v>195</v>
      </c>
      <c r="AU333" s="147" t="s">
        <v>85</v>
      </c>
      <c r="AY333" s="17" t="s">
        <v>191</v>
      </c>
      <c r="BE333" s="148">
        <f>IF(N333="základní",J333,0)</f>
        <v>0</v>
      </c>
      <c r="BF333" s="148">
        <f>IF(N333="snížená",J333,0)</f>
        <v>0</v>
      </c>
      <c r="BG333" s="148">
        <f>IF(N333="zákl. přenesená",J333,0)</f>
        <v>0</v>
      </c>
      <c r="BH333" s="148">
        <f>IF(N333="sníž. přenesená",J333,0)</f>
        <v>0</v>
      </c>
      <c r="BI333" s="148">
        <f>IF(N333="nulová",J333,0)</f>
        <v>0</v>
      </c>
      <c r="BJ333" s="17" t="s">
        <v>83</v>
      </c>
      <c r="BK333" s="148">
        <f>ROUND(I333*H333,2)</f>
        <v>0</v>
      </c>
      <c r="BL333" s="17" t="s">
        <v>4381</v>
      </c>
      <c r="BM333" s="147" t="s">
        <v>5196</v>
      </c>
    </row>
    <row r="334" spans="2:65" s="1" customFormat="1">
      <c r="B334" s="32"/>
      <c r="D334" s="149" t="s">
        <v>203</v>
      </c>
      <c r="F334" s="150" t="s">
        <v>4816</v>
      </c>
      <c r="I334" s="151"/>
      <c r="L334" s="32"/>
      <c r="M334" s="152"/>
      <c r="T334" s="56"/>
      <c r="AT334" s="17" t="s">
        <v>203</v>
      </c>
      <c r="AU334" s="17" t="s">
        <v>85</v>
      </c>
    </row>
    <row r="335" spans="2:65" s="1" customFormat="1" ht="16.5" customHeight="1">
      <c r="B335" s="32"/>
      <c r="C335" s="136" t="s">
        <v>1044</v>
      </c>
      <c r="D335" s="136" t="s">
        <v>195</v>
      </c>
      <c r="E335" s="137" t="s">
        <v>5197</v>
      </c>
      <c r="F335" s="138" t="s">
        <v>5198</v>
      </c>
      <c r="G335" s="139" t="s">
        <v>4380</v>
      </c>
      <c r="H335" s="140">
        <v>1</v>
      </c>
      <c r="I335" s="141"/>
      <c r="J335" s="142">
        <f>ROUND(I335*H335,2)</f>
        <v>0</v>
      </c>
      <c r="K335" s="138" t="s">
        <v>199</v>
      </c>
      <c r="L335" s="32"/>
      <c r="M335" s="143" t="s">
        <v>1</v>
      </c>
      <c r="N335" s="144" t="s">
        <v>41</v>
      </c>
      <c r="P335" s="145">
        <f>O335*H335</f>
        <v>0</v>
      </c>
      <c r="Q335" s="145">
        <v>0</v>
      </c>
      <c r="R335" s="145">
        <f>Q335*H335</f>
        <v>0</v>
      </c>
      <c r="S335" s="145">
        <v>0</v>
      </c>
      <c r="T335" s="146">
        <f>S335*H335</f>
        <v>0</v>
      </c>
      <c r="AR335" s="147" t="s">
        <v>4381</v>
      </c>
      <c r="AT335" s="147" t="s">
        <v>195</v>
      </c>
      <c r="AU335" s="147" t="s">
        <v>85</v>
      </c>
      <c r="AY335" s="17" t="s">
        <v>191</v>
      </c>
      <c r="BE335" s="148">
        <f>IF(N335="základní",J335,0)</f>
        <v>0</v>
      </c>
      <c r="BF335" s="148">
        <f>IF(N335="snížená",J335,0)</f>
        <v>0</v>
      </c>
      <c r="BG335" s="148">
        <f>IF(N335="zákl. přenesená",J335,0)</f>
        <v>0</v>
      </c>
      <c r="BH335" s="148">
        <f>IF(N335="sníž. přenesená",J335,0)</f>
        <v>0</v>
      </c>
      <c r="BI335" s="148">
        <f>IF(N335="nulová",J335,0)</f>
        <v>0</v>
      </c>
      <c r="BJ335" s="17" t="s">
        <v>83</v>
      </c>
      <c r="BK335" s="148">
        <f>ROUND(I335*H335,2)</f>
        <v>0</v>
      </c>
      <c r="BL335" s="17" t="s">
        <v>4381</v>
      </c>
      <c r="BM335" s="147" t="s">
        <v>5199</v>
      </c>
    </row>
    <row r="336" spans="2:65" s="1" customFormat="1">
      <c r="B336" s="32"/>
      <c r="D336" s="149" t="s">
        <v>203</v>
      </c>
      <c r="F336" s="150" t="s">
        <v>5200</v>
      </c>
      <c r="I336" s="151"/>
      <c r="L336" s="32"/>
      <c r="M336" s="152"/>
      <c r="T336" s="56"/>
      <c r="AT336" s="17" t="s">
        <v>203</v>
      </c>
      <c r="AU336" s="17" t="s">
        <v>85</v>
      </c>
    </row>
    <row r="337" spans="2:65" s="1" customFormat="1" ht="16.5" customHeight="1">
      <c r="B337" s="32"/>
      <c r="C337" s="136" t="s">
        <v>1050</v>
      </c>
      <c r="D337" s="136" t="s">
        <v>195</v>
      </c>
      <c r="E337" s="137" t="s">
        <v>4817</v>
      </c>
      <c r="F337" s="138" t="s">
        <v>4818</v>
      </c>
      <c r="G337" s="139" t="s">
        <v>4380</v>
      </c>
      <c r="H337" s="140">
        <v>1</v>
      </c>
      <c r="I337" s="141"/>
      <c r="J337" s="142">
        <f>ROUND(I337*H337,2)</f>
        <v>0</v>
      </c>
      <c r="K337" s="138" t="s">
        <v>199</v>
      </c>
      <c r="L337" s="32"/>
      <c r="M337" s="143" t="s">
        <v>1</v>
      </c>
      <c r="N337" s="144" t="s">
        <v>41</v>
      </c>
      <c r="P337" s="145">
        <f>O337*H337</f>
        <v>0</v>
      </c>
      <c r="Q337" s="145">
        <v>0</v>
      </c>
      <c r="R337" s="145">
        <f>Q337*H337</f>
        <v>0</v>
      </c>
      <c r="S337" s="145">
        <v>0</v>
      </c>
      <c r="T337" s="146">
        <f>S337*H337</f>
        <v>0</v>
      </c>
      <c r="AR337" s="147" t="s">
        <v>4381</v>
      </c>
      <c r="AT337" s="147" t="s">
        <v>195</v>
      </c>
      <c r="AU337" s="147" t="s">
        <v>85</v>
      </c>
      <c r="AY337" s="17" t="s">
        <v>191</v>
      </c>
      <c r="BE337" s="148">
        <f>IF(N337="základní",J337,0)</f>
        <v>0</v>
      </c>
      <c r="BF337" s="148">
        <f>IF(N337="snížená",J337,0)</f>
        <v>0</v>
      </c>
      <c r="BG337" s="148">
        <f>IF(N337="zákl. přenesená",J337,0)</f>
        <v>0</v>
      </c>
      <c r="BH337" s="148">
        <f>IF(N337="sníž. přenesená",J337,0)</f>
        <v>0</v>
      </c>
      <c r="BI337" s="148">
        <f>IF(N337="nulová",J337,0)</f>
        <v>0</v>
      </c>
      <c r="BJ337" s="17" t="s">
        <v>83</v>
      </c>
      <c r="BK337" s="148">
        <f>ROUND(I337*H337,2)</f>
        <v>0</v>
      </c>
      <c r="BL337" s="17" t="s">
        <v>4381</v>
      </c>
      <c r="BM337" s="147" t="s">
        <v>4819</v>
      </c>
    </row>
    <row r="338" spans="2:65" s="1" customFormat="1">
      <c r="B338" s="32"/>
      <c r="D338" s="149" t="s">
        <v>203</v>
      </c>
      <c r="F338" s="150" t="s">
        <v>4820</v>
      </c>
      <c r="I338" s="151"/>
      <c r="L338" s="32"/>
      <c r="M338" s="152"/>
      <c r="T338" s="56"/>
      <c r="AT338" s="17" t="s">
        <v>203</v>
      </c>
      <c r="AU338" s="17" t="s">
        <v>85</v>
      </c>
    </row>
    <row r="339" spans="2:65" s="1" customFormat="1" ht="16.5" customHeight="1">
      <c r="B339" s="32"/>
      <c r="C339" s="136" t="s">
        <v>1056</v>
      </c>
      <c r="D339" s="136" t="s">
        <v>195</v>
      </c>
      <c r="E339" s="137" t="s">
        <v>4821</v>
      </c>
      <c r="F339" s="138" t="s">
        <v>4822</v>
      </c>
      <c r="G339" s="139" t="s">
        <v>4380</v>
      </c>
      <c r="H339" s="140">
        <v>1</v>
      </c>
      <c r="I339" s="141"/>
      <c r="J339" s="142">
        <f>ROUND(I339*H339,2)</f>
        <v>0</v>
      </c>
      <c r="K339" s="138" t="s">
        <v>199</v>
      </c>
      <c r="L339" s="32"/>
      <c r="M339" s="143" t="s">
        <v>1</v>
      </c>
      <c r="N339" s="144" t="s">
        <v>41</v>
      </c>
      <c r="P339" s="145">
        <f>O339*H339</f>
        <v>0</v>
      </c>
      <c r="Q339" s="145">
        <v>0</v>
      </c>
      <c r="R339" s="145">
        <f>Q339*H339</f>
        <v>0</v>
      </c>
      <c r="S339" s="145">
        <v>0</v>
      </c>
      <c r="T339" s="146">
        <f>S339*H339</f>
        <v>0</v>
      </c>
      <c r="AR339" s="147" t="s">
        <v>4381</v>
      </c>
      <c r="AT339" s="147" t="s">
        <v>195</v>
      </c>
      <c r="AU339" s="147" t="s">
        <v>85</v>
      </c>
      <c r="AY339" s="17" t="s">
        <v>191</v>
      </c>
      <c r="BE339" s="148">
        <f>IF(N339="základní",J339,0)</f>
        <v>0</v>
      </c>
      <c r="BF339" s="148">
        <f>IF(N339="snížená",J339,0)</f>
        <v>0</v>
      </c>
      <c r="BG339" s="148">
        <f>IF(N339="zákl. přenesená",J339,0)</f>
        <v>0</v>
      </c>
      <c r="BH339" s="148">
        <f>IF(N339="sníž. přenesená",J339,0)</f>
        <v>0</v>
      </c>
      <c r="BI339" s="148">
        <f>IF(N339="nulová",J339,0)</f>
        <v>0</v>
      </c>
      <c r="BJ339" s="17" t="s">
        <v>83</v>
      </c>
      <c r="BK339" s="148">
        <f>ROUND(I339*H339,2)</f>
        <v>0</v>
      </c>
      <c r="BL339" s="17" t="s">
        <v>4381</v>
      </c>
      <c r="BM339" s="147" t="s">
        <v>4823</v>
      </c>
    </row>
    <row r="340" spans="2:65" s="1" customFormat="1">
      <c r="B340" s="32"/>
      <c r="D340" s="149" t="s">
        <v>203</v>
      </c>
      <c r="F340" s="150" t="s">
        <v>4824</v>
      </c>
      <c r="I340" s="151"/>
      <c r="L340" s="32"/>
      <c r="M340" s="152"/>
      <c r="T340" s="56"/>
      <c r="AT340" s="17" t="s">
        <v>203</v>
      </c>
      <c r="AU340" s="17" t="s">
        <v>85</v>
      </c>
    </row>
    <row r="341" spans="2:65" s="1" customFormat="1" ht="16.5" customHeight="1">
      <c r="B341" s="32"/>
      <c r="C341" s="136" t="s">
        <v>1062</v>
      </c>
      <c r="D341" s="136" t="s">
        <v>195</v>
      </c>
      <c r="E341" s="137" t="s">
        <v>3595</v>
      </c>
      <c r="F341" s="138" t="s">
        <v>3596</v>
      </c>
      <c r="G341" s="139" t="s">
        <v>3064</v>
      </c>
      <c r="H341" s="140">
        <v>8</v>
      </c>
      <c r="I341" s="141"/>
      <c r="J341" s="142">
        <f>ROUND(I341*H341,2)</f>
        <v>0</v>
      </c>
      <c r="K341" s="138" t="s">
        <v>199</v>
      </c>
      <c r="L341" s="32"/>
      <c r="M341" s="143" t="s">
        <v>1</v>
      </c>
      <c r="N341" s="144" t="s">
        <v>41</v>
      </c>
      <c r="P341" s="145">
        <f>O341*H341</f>
        <v>0</v>
      </c>
      <c r="Q341" s="145">
        <v>0</v>
      </c>
      <c r="R341" s="145">
        <f>Q341*H341</f>
        <v>0</v>
      </c>
      <c r="S341" s="145">
        <v>0</v>
      </c>
      <c r="T341" s="146">
        <f>S341*H341</f>
        <v>0</v>
      </c>
      <c r="AR341" s="147" t="s">
        <v>4381</v>
      </c>
      <c r="AT341" s="147" t="s">
        <v>195</v>
      </c>
      <c r="AU341" s="147" t="s">
        <v>85</v>
      </c>
      <c r="AY341" s="17" t="s">
        <v>191</v>
      </c>
      <c r="BE341" s="148">
        <f>IF(N341="základní",J341,0)</f>
        <v>0</v>
      </c>
      <c r="BF341" s="148">
        <f>IF(N341="snížená",J341,0)</f>
        <v>0</v>
      </c>
      <c r="BG341" s="148">
        <f>IF(N341="zákl. přenesená",J341,0)</f>
        <v>0</v>
      </c>
      <c r="BH341" s="148">
        <f>IF(N341="sníž. přenesená",J341,0)</f>
        <v>0</v>
      </c>
      <c r="BI341" s="148">
        <f>IF(N341="nulová",J341,0)</f>
        <v>0</v>
      </c>
      <c r="BJ341" s="17" t="s">
        <v>83</v>
      </c>
      <c r="BK341" s="148">
        <f>ROUND(I341*H341,2)</f>
        <v>0</v>
      </c>
      <c r="BL341" s="17" t="s">
        <v>4381</v>
      </c>
      <c r="BM341" s="147" t="s">
        <v>4840</v>
      </c>
    </row>
    <row r="342" spans="2:65" s="1" customFormat="1">
      <c r="B342" s="32"/>
      <c r="D342" s="149" t="s">
        <v>203</v>
      </c>
      <c r="F342" s="150" t="s">
        <v>3599</v>
      </c>
      <c r="I342" s="151"/>
      <c r="L342" s="32"/>
      <c r="M342" s="152"/>
      <c r="T342" s="56"/>
      <c r="AT342" s="17" t="s">
        <v>203</v>
      </c>
      <c r="AU342" s="17" t="s">
        <v>85</v>
      </c>
    </row>
    <row r="343" spans="2:65" s="11" customFormat="1" ht="22.9" customHeight="1">
      <c r="B343" s="124"/>
      <c r="D343" s="125" t="s">
        <v>75</v>
      </c>
      <c r="E343" s="134" t="s">
        <v>4825</v>
      </c>
      <c r="F343" s="134" t="s">
        <v>4826</v>
      </c>
      <c r="I343" s="127"/>
      <c r="J343" s="135">
        <f>BK343</f>
        <v>0</v>
      </c>
      <c r="L343" s="124"/>
      <c r="M343" s="129"/>
      <c r="P343" s="130">
        <f>SUM(P344:P347)</f>
        <v>0</v>
      </c>
      <c r="R343" s="130">
        <f>SUM(R344:R347)</f>
        <v>0</v>
      </c>
      <c r="T343" s="131">
        <f>SUM(T344:T347)</f>
        <v>0</v>
      </c>
      <c r="AR343" s="125" t="s">
        <v>230</v>
      </c>
      <c r="AT343" s="132" t="s">
        <v>75</v>
      </c>
      <c r="AU343" s="132" t="s">
        <v>83</v>
      </c>
      <c r="AY343" s="125" t="s">
        <v>191</v>
      </c>
      <c r="BK343" s="133">
        <f>SUM(BK344:BK347)</f>
        <v>0</v>
      </c>
    </row>
    <row r="344" spans="2:65" s="1" customFormat="1" ht="16.5" customHeight="1">
      <c r="B344" s="32"/>
      <c r="C344" s="136" t="s">
        <v>1068</v>
      </c>
      <c r="D344" s="136" t="s">
        <v>195</v>
      </c>
      <c r="E344" s="137" t="s">
        <v>4827</v>
      </c>
      <c r="F344" s="138" t="s">
        <v>4828</v>
      </c>
      <c r="G344" s="139" t="s">
        <v>4380</v>
      </c>
      <c r="H344" s="140">
        <v>1</v>
      </c>
      <c r="I344" s="141"/>
      <c r="J344" s="142">
        <f>ROUND(I344*H344,2)</f>
        <v>0</v>
      </c>
      <c r="K344" s="138" t="s">
        <v>199</v>
      </c>
      <c r="L344" s="32"/>
      <c r="M344" s="143" t="s">
        <v>1</v>
      </c>
      <c r="N344" s="144" t="s">
        <v>41</v>
      </c>
      <c r="P344" s="145">
        <f>O344*H344</f>
        <v>0</v>
      </c>
      <c r="Q344" s="145">
        <v>0</v>
      </c>
      <c r="R344" s="145">
        <f>Q344*H344</f>
        <v>0</v>
      </c>
      <c r="S344" s="145">
        <v>0</v>
      </c>
      <c r="T344" s="146">
        <f>S344*H344</f>
        <v>0</v>
      </c>
      <c r="AR344" s="147" t="s">
        <v>4381</v>
      </c>
      <c r="AT344" s="147" t="s">
        <v>195</v>
      </c>
      <c r="AU344" s="147" t="s">
        <v>85</v>
      </c>
      <c r="AY344" s="17" t="s">
        <v>191</v>
      </c>
      <c r="BE344" s="148">
        <f>IF(N344="základní",J344,0)</f>
        <v>0</v>
      </c>
      <c r="BF344" s="148">
        <f>IF(N344="snížená",J344,0)</f>
        <v>0</v>
      </c>
      <c r="BG344" s="148">
        <f>IF(N344="zákl. přenesená",J344,0)</f>
        <v>0</v>
      </c>
      <c r="BH344" s="148">
        <f>IF(N344="sníž. přenesená",J344,0)</f>
        <v>0</v>
      </c>
      <c r="BI344" s="148">
        <f>IF(N344="nulová",J344,0)</f>
        <v>0</v>
      </c>
      <c r="BJ344" s="17" t="s">
        <v>83</v>
      </c>
      <c r="BK344" s="148">
        <f>ROUND(I344*H344,2)</f>
        <v>0</v>
      </c>
      <c r="BL344" s="17" t="s">
        <v>4381</v>
      </c>
      <c r="BM344" s="147" t="s">
        <v>4829</v>
      </c>
    </row>
    <row r="345" spans="2:65" s="1" customFormat="1">
      <c r="B345" s="32"/>
      <c r="D345" s="149" t="s">
        <v>203</v>
      </c>
      <c r="F345" s="150" t="s">
        <v>4830</v>
      </c>
      <c r="I345" s="151"/>
      <c r="L345" s="32"/>
      <c r="M345" s="152"/>
      <c r="T345" s="56"/>
      <c r="AT345" s="17" t="s">
        <v>203</v>
      </c>
      <c r="AU345" s="17" t="s">
        <v>85</v>
      </c>
    </row>
    <row r="346" spans="2:65" s="1" customFormat="1" ht="16.5" customHeight="1">
      <c r="B346" s="32"/>
      <c r="C346" s="136" t="s">
        <v>1074</v>
      </c>
      <c r="D346" s="136" t="s">
        <v>195</v>
      </c>
      <c r="E346" s="137" t="s">
        <v>4784</v>
      </c>
      <c r="F346" s="138" t="s">
        <v>4826</v>
      </c>
      <c r="G346" s="139" t="s">
        <v>4380</v>
      </c>
      <c r="H346" s="140">
        <v>1</v>
      </c>
      <c r="I346" s="141"/>
      <c r="J346" s="142">
        <f>ROUND(I346*H346,2)</f>
        <v>0</v>
      </c>
      <c r="K346" s="138" t="s">
        <v>199</v>
      </c>
      <c r="L346" s="32"/>
      <c r="M346" s="143" t="s">
        <v>1</v>
      </c>
      <c r="N346" s="144" t="s">
        <v>41</v>
      </c>
      <c r="P346" s="145">
        <f>O346*H346</f>
        <v>0</v>
      </c>
      <c r="Q346" s="145">
        <v>0</v>
      </c>
      <c r="R346" s="145">
        <f>Q346*H346</f>
        <v>0</v>
      </c>
      <c r="S346" s="145">
        <v>0</v>
      </c>
      <c r="T346" s="146">
        <f>S346*H346</f>
        <v>0</v>
      </c>
      <c r="AR346" s="147" t="s">
        <v>4381</v>
      </c>
      <c r="AT346" s="147" t="s">
        <v>195</v>
      </c>
      <c r="AU346" s="147" t="s">
        <v>85</v>
      </c>
      <c r="AY346" s="17" t="s">
        <v>191</v>
      </c>
      <c r="BE346" s="148">
        <f>IF(N346="základní",J346,0)</f>
        <v>0</v>
      </c>
      <c r="BF346" s="148">
        <f>IF(N346="snížená",J346,0)</f>
        <v>0</v>
      </c>
      <c r="BG346" s="148">
        <f>IF(N346="zákl. přenesená",J346,0)</f>
        <v>0</v>
      </c>
      <c r="BH346" s="148">
        <f>IF(N346="sníž. přenesená",J346,0)</f>
        <v>0</v>
      </c>
      <c r="BI346" s="148">
        <f>IF(N346="nulová",J346,0)</f>
        <v>0</v>
      </c>
      <c r="BJ346" s="17" t="s">
        <v>83</v>
      </c>
      <c r="BK346" s="148">
        <f>ROUND(I346*H346,2)</f>
        <v>0</v>
      </c>
      <c r="BL346" s="17" t="s">
        <v>4381</v>
      </c>
      <c r="BM346" s="147" t="s">
        <v>5201</v>
      </c>
    </row>
    <row r="347" spans="2:65" s="1" customFormat="1">
      <c r="B347" s="32"/>
      <c r="D347" s="149" t="s">
        <v>203</v>
      </c>
      <c r="F347" s="150" t="s">
        <v>4787</v>
      </c>
      <c r="I347" s="151"/>
      <c r="L347" s="32"/>
      <c r="M347" s="203"/>
      <c r="N347" s="194"/>
      <c r="O347" s="194"/>
      <c r="P347" s="194"/>
      <c r="Q347" s="194"/>
      <c r="R347" s="194"/>
      <c r="S347" s="194"/>
      <c r="T347" s="204"/>
      <c r="AT347" s="17" t="s">
        <v>203</v>
      </c>
      <c r="AU347" s="17" t="s">
        <v>85</v>
      </c>
    </row>
    <row r="348" spans="2:65" s="1" customFormat="1" ht="6.95" customHeight="1">
      <c r="B348" s="44"/>
      <c r="C348" s="45"/>
      <c r="D348" s="45"/>
      <c r="E348" s="45"/>
      <c r="F348" s="45"/>
      <c r="G348" s="45"/>
      <c r="H348" s="45"/>
      <c r="I348" s="45"/>
      <c r="J348" s="45"/>
      <c r="K348" s="45"/>
      <c r="L348" s="32"/>
    </row>
  </sheetData>
  <sheetProtection algorithmName="SHA-512" hashValue="ex2Eety9smu+7HQ/1UdLq8/JhE47X3t1LcQQ/XVvhyixw7klCONIU9+GztizA0JClcOWdJPCM0fQUNnFuYmkDw==" saltValue="ya2gSC7+oO9RkSWXPg9MwqpjJUiuaw17+KNTwe3hkjvipDJN2uJGxLPDLhQoayDJrTtcjzYjrgf2ZooXfHnt3g==" spinCount="100000" sheet="1" objects="1" scenarios="1" formatColumns="0" formatRows="0" autoFilter="0"/>
  <autoFilter ref="C142:K347" xr:uid="{00000000-0009-0000-0000-000008000000}"/>
  <mergeCells count="12">
    <mergeCell ref="E135:H135"/>
    <mergeCell ref="L2:V2"/>
    <mergeCell ref="E85:H85"/>
    <mergeCell ref="E87:H87"/>
    <mergeCell ref="E89:H89"/>
    <mergeCell ref="E131:H131"/>
    <mergeCell ref="E133:H133"/>
    <mergeCell ref="E7:H7"/>
    <mergeCell ref="E9:H9"/>
    <mergeCell ref="E11:H11"/>
    <mergeCell ref="E20:H20"/>
    <mergeCell ref="E29:H29"/>
  </mergeCells>
  <hyperlinks>
    <hyperlink ref="F148" r:id="rId1" xr:uid="{00000000-0004-0000-0800-000000000000}"/>
    <hyperlink ref="F152" r:id="rId2" xr:uid="{00000000-0004-0000-0800-000001000000}"/>
    <hyperlink ref="F156" r:id="rId3" xr:uid="{00000000-0004-0000-0800-000002000000}"/>
    <hyperlink ref="F160" r:id="rId4" xr:uid="{00000000-0004-0000-0800-000003000000}"/>
    <hyperlink ref="F171" r:id="rId5" xr:uid="{00000000-0004-0000-0800-000004000000}"/>
    <hyperlink ref="F176" r:id="rId6" xr:uid="{00000000-0004-0000-0800-000005000000}"/>
    <hyperlink ref="F182" r:id="rId7" xr:uid="{00000000-0004-0000-0800-000006000000}"/>
    <hyperlink ref="F188" r:id="rId8" xr:uid="{00000000-0004-0000-0800-000007000000}"/>
    <hyperlink ref="F191" r:id="rId9" xr:uid="{00000000-0004-0000-0800-000008000000}"/>
    <hyperlink ref="F195" r:id="rId10" xr:uid="{00000000-0004-0000-0800-000009000000}"/>
    <hyperlink ref="F199" r:id="rId11" xr:uid="{00000000-0004-0000-0800-00000A000000}"/>
    <hyperlink ref="F203" r:id="rId12" xr:uid="{00000000-0004-0000-0800-00000B000000}"/>
    <hyperlink ref="F205" r:id="rId13" xr:uid="{00000000-0004-0000-0800-00000C000000}"/>
    <hyperlink ref="F207" r:id="rId14" xr:uid="{00000000-0004-0000-0800-00000D000000}"/>
    <hyperlink ref="F214" r:id="rId15" xr:uid="{00000000-0004-0000-0800-00000E000000}"/>
    <hyperlink ref="F216" r:id="rId16" xr:uid="{00000000-0004-0000-0800-00000F000000}"/>
    <hyperlink ref="F218" r:id="rId17" xr:uid="{00000000-0004-0000-0800-000010000000}"/>
    <hyperlink ref="F220" r:id="rId18" xr:uid="{00000000-0004-0000-0800-000011000000}"/>
    <hyperlink ref="F222" r:id="rId19" xr:uid="{00000000-0004-0000-0800-000012000000}"/>
    <hyperlink ref="F224" r:id="rId20" xr:uid="{00000000-0004-0000-0800-000013000000}"/>
    <hyperlink ref="F228" r:id="rId21" xr:uid="{00000000-0004-0000-0800-000014000000}"/>
    <hyperlink ref="F234" r:id="rId22" xr:uid="{00000000-0004-0000-0800-000015000000}"/>
    <hyperlink ref="F244" r:id="rId23" xr:uid="{00000000-0004-0000-0800-000016000000}"/>
    <hyperlink ref="F247" r:id="rId24" xr:uid="{00000000-0004-0000-0800-000017000000}"/>
    <hyperlink ref="F251" r:id="rId25" xr:uid="{00000000-0004-0000-0800-000018000000}"/>
    <hyperlink ref="F256" r:id="rId26" xr:uid="{00000000-0004-0000-0800-000019000000}"/>
    <hyperlink ref="F260" r:id="rId27" xr:uid="{00000000-0004-0000-0800-00001A000000}"/>
    <hyperlink ref="F264" r:id="rId28" xr:uid="{00000000-0004-0000-0800-00001B000000}"/>
    <hyperlink ref="F268" r:id="rId29" xr:uid="{00000000-0004-0000-0800-00001C000000}"/>
    <hyperlink ref="F271" r:id="rId30" xr:uid="{00000000-0004-0000-0800-00001D000000}"/>
    <hyperlink ref="F275" r:id="rId31" xr:uid="{00000000-0004-0000-0800-00001E000000}"/>
    <hyperlink ref="F279" r:id="rId32" xr:uid="{00000000-0004-0000-0800-00001F000000}"/>
    <hyperlink ref="F286" r:id="rId33" xr:uid="{00000000-0004-0000-0800-000020000000}"/>
    <hyperlink ref="F288" r:id="rId34" xr:uid="{00000000-0004-0000-0800-000021000000}"/>
    <hyperlink ref="F291" r:id="rId35" xr:uid="{00000000-0004-0000-0800-000022000000}"/>
    <hyperlink ref="F295" r:id="rId36" xr:uid="{00000000-0004-0000-0800-000023000000}"/>
    <hyperlink ref="F298" r:id="rId37" xr:uid="{00000000-0004-0000-0800-000024000000}"/>
    <hyperlink ref="F302" r:id="rId38" xr:uid="{00000000-0004-0000-0800-000025000000}"/>
    <hyperlink ref="F304" r:id="rId39" xr:uid="{00000000-0004-0000-0800-000026000000}"/>
    <hyperlink ref="F306" r:id="rId40" xr:uid="{00000000-0004-0000-0800-000027000000}"/>
    <hyperlink ref="F309" r:id="rId41" xr:uid="{00000000-0004-0000-0800-000028000000}"/>
    <hyperlink ref="F312" r:id="rId42" xr:uid="{00000000-0004-0000-0800-000029000000}"/>
    <hyperlink ref="F315" r:id="rId43" xr:uid="{00000000-0004-0000-0800-00002A000000}"/>
    <hyperlink ref="F317" r:id="rId44" xr:uid="{00000000-0004-0000-0800-00002B000000}"/>
    <hyperlink ref="F320" r:id="rId45" xr:uid="{00000000-0004-0000-0800-00002C000000}"/>
    <hyperlink ref="F322" r:id="rId46" xr:uid="{00000000-0004-0000-0800-00002D000000}"/>
    <hyperlink ref="F325" r:id="rId47" xr:uid="{00000000-0004-0000-0800-00002E000000}"/>
    <hyperlink ref="F327" r:id="rId48" xr:uid="{00000000-0004-0000-0800-00002F000000}"/>
    <hyperlink ref="F330" r:id="rId49" xr:uid="{00000000-0004-0000-0800-000030000000}"/>
    <hyperlink ref="F332" r:id="rId50" xr:uid="{00000000-0004-0000-0800-000031000000}"/>
    <hyperlink ref="F334" r:id="rId51" xr:uid="{00000000-0004-0000-0800-000032000000}"/>
    <hyperlink ref="F336" r:id="rId52" xr:uid="{00000000-0004-0000-0800-000033000000}"/>
    <hyperlink ref="F338" r:id="rId53" xr:uid="{00000000-0004-0000-0800-000034000000}"/>
    <hyperlink ref="F340" r:id="rId54" xr:uid="{00000000-0004-0000-0800-000035000000}"/>
    <hyperlink ref="F342" r:id="rId55" xr:uid="{00000000-0004-0000-0800-000036000000}"/>
    <hyperlink ref="F345" r:id="rId56" xr:uid="{00000000-0004-0000-0800-000037000000}"/>
    <hyperlink ref="F347" r:id="rId57" xr:uid="{00000000-0004-0000-0800-000038000000}"/>
  </hyperlinks>
  <pageMargins left="0.39374999999999999" right="0.39374999999999999" top="0.39374999999999999" bottom="0.39374999999999999" header="0" footer="0"/>
  <pageSetup paperSize="9" fitToHeight="100" orientation="portrait" blackAndWhite="1"/>
  <headerFooter>
    <oddFooter>&amp;CStrana &amp;P z &amp;N</oddFooter>
  </headerFooter>
  <drawing r:id="rId5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FC3FE4F62AD546AE2095E1B2E7290F" ma:contentTypeVersion="15" ma:contentTypeDescription="Vytvoří nový dokument" ma:contentTypeScope="" ma:versionID="a159aaea45877941af82b8648e7f5db0">
  <xsd:schema xmlns:xsd="http://www.w3.org/2001/XMLSchema" xmlns:xs="http://www.w3.org/2001/XMLSchema" xmlns:p="http://schemas.microsoft.com/office/2006/metadata/properties" xmlns:ns2="c907a78e-75f2-4f05-91d0-96edef6c561b" xmlns:ns3="245e2b90-49fe-4ba6-b1b7-de318df298e8" targetNamespace="http://schemas.microsoft.com/office/2006/metadata/properties" ma:root="true" ma:fieldsID="1d6a34f260256994f7636c4a4f29e7dd" ns2:_="" ns3:_="">
    <xsd:import namespace="c907a78e-75f2-4f05-91d0-96edef6c561b"/>
    <xsd:import namespace="245e2b90-49fe-4ba6-b1b7-de318df298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07a78e-75f2-4f05-91d0-96edef6c561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ed1687f4-ff3d-47d4-be9c-921a4eaf9e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5e2b90-49fe-4ba6-b1b7-de318df298e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887a566e-be15-48d3-bf7a-16239de574a7}" ma:internalName="TaxCatchAll" ma:showField="CatchAllData" ma:web="245e2b90-49fe-4ba6-b1b7-de318df298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07a78e-75f2-4f05-91d0-96edef6c561b">
      <Terms xmlns="http://schemas.microsoft.com/office/infopath/2007/PartnerControls"/>
    </lcf76f155ced4ddcb4097134ff3c332f>
    <TaxCatchAll xmlns="245e2b90-49fe-4ba6-b1b7-de318df298e8" xsi:nil="true"/>
  </documentManagement>
</p:properties>
</file>

<file path=customXml/itemProps1.xml><?xml version="1.0" encoding="utf-8"?>
<ds:datastoreItem xmlns:ds="http://schemas.openxmlformats.org/officeDocument/2006/customXml" ds:itemID="{8B5DBA16-2F3D-4D77-BC0B-377D77A47684}"/>
</file>

<file path=customXml/itemProps2.xml><?xml version="1.0" encoding="utf-8"?>
<ds:datastoreItem xmlns:ds="http://schemas.openxmlformats.org/officeDocument/2006/customXml" ds:itemID="{145B1657-8AF2-41B6-8F5C-097D27AF482B}"/>
</file>

<file path=customXml/itemProps3.xml><?xml version="1.0" encoding="utf-8"?>
<ds:datastoreItem xmlns:ds="http://schemas.openxmlformats.org/officeDocument/2006/customXml" ds:itemID="{755CA58E-A68F-4449-BCD3-B7A6F6C70F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Jakub Čermák</dc:creator>
  <cp:keywords/>
  <dc:description/>
  <cp:lastModifiedBy>Novotná Kateřina,Ing.</cp:lastModifiedBy>
  <cp:revision/>
  <dcterms:created xsi:type="dcterms:W3CDTF">2025-07-09T08:40:27Z</dcterms:created>
  <dcterms:modified xsi:type="dcterms:W3CDTF">2025-07-10T09:43:00Z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0x010100FEFC3FE4F62AD546AE2095E1B2E7290F</vt:lpwstr>
  </property>
</Properties>
</file>