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Z:\2024\III_Q_2024\JI_Nem_KANALIZACE OPRAVA\3_PROJEKT-UDRŽOVACÍ PRÁCE\PD\"/>
    </mc:Choice>
  </mc:AlternateContent>
  <bookViews>
    <workbookView xWindow="0" yWindow="0" windowWidth="0" windowHeight="0"/>
  </bookViews>
  <sheets>
    <sheet name="Rekapitulace stavby" sheetId="1" r:id="rId1"/>
    <sheet name="VRN - Vedlejší a ostatní ..." sheetId="2" r:id="rId2"/>
    <sheet name="01 - Vnitřní kanalizace" sheetId="3" r:id="rId3"/>
  </sheets>
  <definedNames>
    <definedName name="_xlnm.Print_Area" localSheetId="0">'Rekapitulace stavby'!$D$4:$AO$76,'Rekapitulace stavby'!$C$82:$AQ$99</definedName>
    <definedName name="_xlnm.Print_Titles" localSheetId="0">'Rekapitulace stavby'!$92:$92</definedName>
    <definedName name="_xlnm._FilterDatabase" localSheetId="1" hidden="1">'VRN - Vedlejší a ostatní ...'!$C$121:$K$136</definedName>
    <definedName name="_xlnm.Print_Area" localSheetId="1">'VRN - Vedlejší a ostatní ...'!$C$4:$J$76,'VRN - Vedlejší a ostatní ...'!$C$82:$J$101,'VRN - Vedlejší a ostatní ...'!$C$107:$K$136</definedName>
    <definedName name="_xlnm.Print_Titles" localSheetId="1">'VRN - Vedlejší a ostatní ...'!$121:$121</definedName>
    <definedName name="_xlnm._FilterDatabase" localSheetId="2" hidden="1">'01 - Vnitřní kanalizace'!$C$129:$K$434</definedName>
    <definedName name="_xlnm.Print_Area" localSheetId="2">'01 - Vnitřní kanalizace'!$C$4:$J$76,'01 - Vnitřní kanalizace'!$C$82:$J$109,'01 - Vnitřní kanalizace'!$C$115:$K$434</definedName>
    <definedName name="_xlnm.Print_Titles" localSheetId="2">'01 - Vnitřní kanalizace'!$129:$129</definedName>
  </definedNames>
  <calcPr/>
</workbook>
</file>

<file path=xl/calcChain.xml><?xml version="1.0" encoding="utf-8"?>
<calcChain xmlns="http://schemas.openxmlformats.org/spreadsheetml/2006/main">
  <c i="3" l="1" r="J39"/>
  <c r="J38"/>
  <c i="1" r="AY98"/>
  <c i="3" r="J37"/>
  <c i="1" r="AX98"/>
  <c i="3" r="BI431"/>
  <c r="BH431"/>
  <c r="BG431"/>
  <c r="BF431"/>
  <c r="T431"/>
  <c r="T430"/>
  <c r="T429"/>
  <c r="R431"/>
  <c r="R430"/>
  <c r="R429"/>
  <c r="P431"/>
  <c r="P430"/>
  <c r="P429"/>
  <c r="BI427"/>
  <c r="BH427"/>
  <c r="BG427"/>
  <c r="BF427"/>
  <c r="T427"/>
  <c r="R427"/>
  <c r="P427"/>
  <c r="BI425"/>
  <c r="BH425"/>
  <c r="BG425"/>
  <c r="BF425"/>
  <c r="T425"/>
  <c r="R425"/>
  <c r="P425"/>
  <c r="BI423"/>
  <c r="BH423"/>
  <c r="BG423"/>
  <c r="BF423"/>
  <c r="T423"/>
  <c r="R423"/>
  <c r="P423"/>
  <c r="BI421"/>
  <c r="BH421"/>
  <c r="BG421"/>
  <c r="BF421"/>
  <c r="T421"/>
  <c r="R421"/>
  <c r="P421"/>
  <c r="BI417"/>
  <c r="BH417"/>
  <c r="BG417"/>
  <c r="BF417"/>
  <c r="T417"/>
  <c r="R417"/>
  <c r="P417"/>
  <c r="BI414"/>
  <c r="BH414"/>
  <c r="BG414"/>
  <c r="BF414"/>
  <c r="T414"/>
  <c r="R414"/>
  <c r="P414"/>
  <c r="BI410"/>
  <c r="BH410"/>
  <c r="BG410"/>
  <c r="BF410"/>
  <c r="T410"/>
  <c r="R410"/>
  <c r="P410"/>
  <c r="BI406"/>
  <c r="BH406"/>
  <c r="BG406"/>
  <c r="BF406"/>
  <c r="T406"/>
  <c r="R406"/>
  <c r="P406"/>
  <c r="BI404"/>
  <c r="BH404"/>
  <c r="BG404"/>
  <c r="BF404"/>
  <c r="T404"/>
  <c r="R404"/>
  <c r="P404"/>
  <c r="BI400"/>
  <c r="BH400"/>
  <c r="BG400"/>
  <c r="BF400"/>
  <c r="T400"/>
  <c r="R400"/>
  <c r="P400"/>
  <c r="BI397"/>
  <c r="BH397"/>
  <c r="BG397"/>
  <c r="BF397"/>
  <c r="T397"/>
  <c r="R397"/>
  <c r="P397"/>
  <c r="BI394"/>
  <c r="BH394"/>
  <c r="BG394"/>
  <c r="BF394"/>
  <c r="T394"/>
  <c r="R394"/>
  <c r="P394"/>
  <c r="BI388"/>
  <c r="BH388"/>
  <c r="BG388"/>
  <c r="BF388"/>
  <c r="T388"/>
  <c r="R388"/>
  <c r="P388"/>
  <c r="BI382"/>
  <c r="BH382"/>
  <c r="BG382"/>
  <c r="BF382"/>
  <c r="T382"/>
  <c r="R382"/>
  <c r="P382"/>
  <c r="BI378"/>
  <c r="BH378"/>
  <c r="BG378"/>
  <c r="BF378"/>
  <c r="T378"/>
  <c r="R378"/>
  <c r="P378"/>
  <c r="BI372"/>
  <c r="BH372"/>
  <c r="BG372"/>
  <c r="BF372"/>
  <c r="T372"/>
  <c r="R372"/>
  <c r="P372"/>
  <c r="BI366"/>
  <c r="BH366"/>
  <c r="BG366"/>
  <c r="BF366"/>
  <c r="T366"/>
  <c r="R366"/>
  <c r="P366"/>
  <c r="BI360"/>
  <c r="BH360"/>
  <c r="BG360"/>
  <c r="BF360"/>
  <c r="T360"/>
  <c r="R360"/>
  <c r="P360"/>
  <c r="BI343"/>
  <c r="BH343"/>
  <c r="BG343"/>
  <c r="BF343"/>
  <c r="T343"/>
  <c r="R343"/>
  <c r="P343"/>
  <c r="BI326"/>
  <c r="BH326"/>
  <c r="BG326"/>
  <c r="BF326"/>
  <c r="T326"/>
  <c r="R326"/>
  <c r="P326"/>
  <c r="BI323"/>
  <c r="BH323"/>
  <c r="BG323"/>
  <c r="BF323"/>
  <c r="T323"/>
  <c r="R323"/>
  <c r="P323"/>
  <c r="BI317"/>
  <c r="BH317"/>
  <c r="BG317"/>
  <c r="BF317"/>
  <c r="T317"/>
  <c r="R317"/>
  <c r="P317"/>
  <c r="BI311"/>
  <c r="BH311"/>
  <c r="BG311"/>
  <c r="BF311"/>
  <c r="T311"/>
  <c r="R311"/>
  <c r="P311"/>
  <c r="BI305"/>
  <c r="BH305"/>
  <c r="BG305"/>
  <c r="BF305"/>
  <c r="T305"/>
  <c r="R305"/>
  <c r="P305"/>
  <c r="BI299"/>
  <c r="BH299"/>
  <c r="BG299"/>
  <c r="BF299"/>
  <c r="T299"/>
  <c r="R299"/>
  <c r="P299"/>
  <c r="BI296"/>
  <c r="BH296"/>
  <c r="BG296"/>
  <c r="BF296"/>
  <c r="T296"/>
  <c r="R296"/>
  <c r="P296"/>
  <c r="BI293"/>
  <c r="BH293"/>
  <c r="BG293"/>
  <c r="BF293"/>
  <c r="T293"/>
  <c r="R293"/>
  <c r="P293"/>
  <c r="BI290"/>
  <c r="BH290"/>
  <c r="BG290"/>
  <c r="BF290"/>
  <c r="T290"/>
  <c r="R290"/>
  <c r="P290"/>
  <c r="BI287"/>
  <c r="BH287"/>
  <c r="BG287"/>
  <c r="BF287"/>
  <c r="T287"/>
  <c r="R287"/>
  <c r="P287"/>
  <c r="BI284"/>
  <c r="BH284"/>
  <c r="BG284"/>
  <c r="BF284"/>
  <c r="T284"/>
  <c r="R284"/>
  <c r="P284"/>
  <c r="BI281"/>
  <c r="BH281"/>
  <c r="BG281"/>
  <c r="BF281"/>
  <c r="T281"/>
  <c r="R281"/>
  <c r="P281"/>
  <c r="BI278"/>
  <c r="BH278"/>
  <c r="BG278"/>
  <c r="BF278"/>
  <c r="T278"/>
  <c r="R278"/>
  <c r="P278"/>
  <c r="BI274"/>
  <c r="BH274"/>
  <c r="BG274"/>
  <c r="BF274"/>
  <c r="T274"/>
  <c r="R274"/>
  <c r="P274"/>
  <c r="BI270"/>
  <c r="BH270"/>
  <c r="BG270"/>
  <c r="BF270"/>
  <c r="T270"/>
  <c r="R270"/>
  <c r="P270"/>
  <c r="BI266"/>
  <c r="BH266"/>
  <c r="BG266"/>
  <c r="BF266"/>
  <c r="T266"/>
  <c r="R266"/>
  <c r="P266"/>
  <c r="BI263"/>
  <c r="BH263"/>
  <c r="BG263"/>
  <c r="BF263"/>
  <c r="T263"/>
  <c r="R263"/>
  <c r="P263"/>
  <c r="BI260"/>
  <c r="BH260"/>
  <c r="BG260"/>
  <c r="BF260"/>
  <c r="T260"/>
  <c r="R260"/>
  <c r="P260"/>
  <c r="BI256"/>
  <c r="BH256"/>
  <c r="BG256"/>
  <c r="BF256"/>
  <c r="T256"/>
  <c r="R256"/>
  <c r="P256"/>
  <c r="BI252"/>
  <c r="BH252"/>
  <c r="BG252"/>
  <c r="BF252"/>
  <c r="T252"/>
  <c r="R252"/>
  <c r="P252"/>
  <c r="BI248"/>
  <c r="BH248"/>
  <c r="BG248"/>
  <c r="BF248"/>
  <c r="T248"/>
  <c r="R248"/>
  <c r="P248"/>
  <c r="BI244"/>
  <c r="BH244"/>
  <c r="BG244"/>
  <c r="BF244"/>
  <c r="T244"/>
  <c r="R244"/>
  <c r="P244"/>
  <c r="BI240"/>
  <c r="BH240"/>
  <c r="BG240"/>
  <c r="BF240"/>
  <c r="T240"/>
  <c r="R240"/>
  <c r="P240"/>
  <c r="BI236"/>
  <c r="BH236"/>
  <c r="BG236"/>
  <c r="BF236"/>
  <c r="T236"/>
  <c r="R236"/>
  <c r="P236"/>
  <c r="BI232"/>
  <c r="BH232"/>
  <c r="BG232"/>
  <c r="BF232"/>
  <c r="T232"/>
  <c r="R232"/>
  <c r="P232"/>
  <c r="BI228"/>
  <c r="BH228"/>
  <c r="BG228"/>
  <c r="BF228"/>
  <c r="T228"/>
  <c r="R228"/>
  <c r="P228"/>
  <c r="BI224"/>
  <c r="BH224"/>
  <c r="BG224"/>
  <c r="BF224"/>
  <c r="T224"/>
  <c r="R224"/>
  <c r="P224"/>
  <c r="BI220"/>
  <c r="BH220"/>
  <c r="BG220"/>
  <c r="BF220"/>
  <c r="T220"/>
  <c r="R220"/>
  <c r="P220"/>
  <c r="BI217"/>
  <c r="BH217"/>
  <c r="BG217"/>
  <c r="BF217"/>
  <c r="T217"/>
  <c r="R217"/>
  <c r="P217"/>
  <c r="BI214"/>
  <c r="BH214"/>
  <c r="BG214"/>
  <c r="BF214"/>
  <c r="T214"/>
  <c r="R214"/>
  <c r="P214"/>
  <c r="BI211"/>
  <c r="BH211"/>
  <c r="BG211"/>
  <c r="BF211"/>
  <c r="T211"/>
  <c r="R211"/>
  <c r="P211"/>
  <c r="BI208"/>
  <c r="BH208"/>
  <c r="BG208"/>
  <c r="BF208"/>
  <c r="T208"/>
  <c r="R208"/>
  <c r="P208"/>
  <c r="BI205"/>
  <c r="BH205"/>
  <c r="BG205"/>
  <c r="BF205"/>
  <c r="T205"/>
  <c r="R205"/>
  <c r="P205"/>
  <c r="BI202"/>
  <c r="BH202"/>
  <c r="BG202"/>
  <c r="BF202"/>
  <c r="T202"/>
  <c r="R202"/>
  <c r="P202"/>
  <c r="BI193"/>
  <c r="BH193"/>
  <c r="BG193"/>
  <c r="BF193"/>
  <c r="T193"/>
  <c r="R193"/>
  <c r="P193"/>
  <c r="BI184"/>
  <c r="BH184"/>
  <c r="BG184"/>
  <c r="BF184"/>
  <c r="T184"/>
  <c r="R184"/>
  <c r="P184"/>
  <c r="BI179"/>
  <c r="BH179"/>
  <c r="BG179"/>
  <c r="BF179"/>
  <c r="T179"/>
  <c r="T178"/>
  <c r="R179"/>
  <c r="R178"/>
  <c r="P179"/>
  <c r="P178"/>
  <c r="BI174"/>
  <c r="BH174"/>
  <c r="BG174"/>
  <c r="BF174"/>
  <c r="T174"/>
  <c r="R174"/>
  <c r="P174"/>
  <c r="BI170"/>
  <c r="BH170"/>
  <c r="BG170"/>
  <c r="BF170"/>
  <c r="T170"/>
  <c r="R170"/>
  <c r="P170"/>
  <c r="BI167"/>
  <c r="BH167"/>
  <c r="BG167"/>
  <c r="BF167"/>
  <c r="T167"/>
  <c r="R167"/>
  <c r="P167"/>
  <c r="BI163"/>
  <c r="BH163"/>
  <c r="BG163"/>
  <c r="BF163"/>
  <c r="T163"/>
  <c r="R163"/>
  <c r="P163"/>
  <c r="BI160"/>
  <c r="BH160"/>
  <c r="BG160"/>
  <c r="BF160"/>
  <c r="T160"/>
  <c r="R160"/>
  <c r="P160"/>
  <c r="BI156"/>
  <c r="BH156"/>
  <c r="BG156"/>
  <c r="BF156"/>
  <c r="T156"/>
  <c r="R156"/>
  <c r="P156"/>
  <c r="BI153"/>
  <c r="BH153"/>
  <c r="BG153"/>
  <c r="BF153"/>
  <c r="T153"/>
  <c r="R153"/>
  <c r="P153"/>
  <c r="BI148"/>
  <c r="BH148"/>
  <c r="BG148"/>
  <c r="BF148"/>
  <c r="T148"/>
  <c r="R148"/>
  <c r="P148"/>
  <c r="BI144"/>
  <c r="BH144"/>
  <c r="BG144"/>
  <c r="BF144"/>
  <c r="T144"/>
  <c r="R144"/>
  <c r="P144"/>
  <c r="BI140"/>
  <c r="BH140"/>
  <c r="BG140"/>
  <c r="BF140"/>
  <c r="T140"/>
  <c r="R140"/>
  <c r="P140"/>
  <c r="BI136"/>
  <c r="BH136"/>
  <c r="BG136"/>
  <c r="BF136"/>
  <c r="T136"/>
  <c r="R136"/>
  <c r="P136"/>
  <c r="BI133"/>
  <c r="BH133"/>
  <c r="BG133"/>
  <c r="BF133"/>
  <c r="T133"/>
  <c r="R133"/>
  <c r="P133"/>
  <c r="J126"/>
  <c r="F126"/>
  <c r="F124"/>
  <c r="E122"/>
  <c r="J93"/>
  <c r="F93"/>
  <c r="F91"/>
  <c r="E89"/>
  <c r="J26"/>
  <c r="E26"/>
  <c r="J127"/>
  <c r="J25"/>
  <c r="J20"/>
  <c r="E20"/>
  <c r="F127"/>
  <c r="J19"/>
  <c r="J14"/>
  <c r="J124"/>
  <c r="E7"/>
  <c r="E118"/>
  <c i="2" r="J39"/>
  <c r="J38"/>
  <c i="1" r="AY96"/>
  <c i="2" r="J37"/>
  <c i="1" r="AX96"/>
  <c i="2" r="BI135"/>
  <c r="BH135"/>
  <c r="BG135"/>
  <c r="BF135"/>
  <c r="T135"/>
  <c r="R135"/>
  <c r="P135"/>
  <c r="BI133"/>
  <c r="BH133"/>
  <c r="BG133"/>
  <c r="BF133"/>
  <c r="T133"/>
  <c r="R133"/>
  <c r="P133"/>
  <c r="BI131"/>
  <c r="BH131"/>
  <c r="BG131"/>
  <c r="BF131"/>
  <c r="T131"/>
  <c r="R131"/>
  <c r="P131"/>
  <c r="BI129"/>
  <c r="BH129"/>
  <c r="BG129"/>
  <c r="BF129"/>
  <c r="T129"/>
  <c r="R129"/>
  <c r="P129"/>
  <c r="BI127"/>
  <c r="BH127"/>
  <c r="BG127"/>
  <c r="BF127"/>
  <c r="T127"/>
  <c r="R127"/>
  <c r="P127"/>
  <c r="BI125"/>
  <c r="BH125"/>
  <c r="BG125"/>
  <c r="BF125"/>
  <c r="T125"/>
  <c r="R125"/>
  <c r="P125"/>
  <c r="J118"/>
  <c r="F118"/>
  <c r="F116"/>
  <c r="E114"/>
  <c r="J93"/>
  <c r="F93"/>
  <c r="F91"/>
  <c r="E89"/>
  <c r="J26"/>
  <c r="E26"/>
  <c r="J119"/>
  <c r="J25"/>
  <c r="J20"/>
  <c r="E20"/>
  <c r="F119"/>
  <c r="J19"/>
  <c r="J14"/>
  <c r="J116"/>
  <c r="E7"/>
  <c r="E110"/>
  <c i="1" r="L90"/>
  <c r="AM90"/>
  <c r="AM89"/>
  <c r="L89"/>
  <c r="AM87"/>
  <c r="L87"/>
  <c r="L85"/>
  <c r="L84"/>
  <c i="2" r="BK131"/>
  <c r="BK129"/>
  <c i="1" r="AS95"/>
  <c i="3" r="J406"/>
  <c r="BK366"/>
  <c r="J293"/>
  <c r="BK260"/>
  <c r="J236"/>
  <c r="J217"/>
  <c r="BK193"/>
  <c r="BK160"/>
  <c r="J431"/>
  <c r="BK423"/>
  <c r="J378"/>
  <c r="J326"/>
  <c r="J290"/>
  <c r="J260"/>
  <c r="BK244"/>
  <c r="J205"/>
  <c r="BK153"/>
  <c r="BK421"/>
  <c r="J397"/>
  <c r="BK343"/>
  <c r="BK274"/>
  <c r="J240"/>
  <c r="J220"/>
  <c r="BK202"/>
  <c r="J174"/>
  <c r="BK140"/>
  <c r="BK431"/>
  <c r="J404"/>
  <c r="BK326"/>
  <c r="BK305"/>
  <c r="BK287"/>
  <c r="J244"/>
  <c r="BK170"/>
  <c r="J148"/>
  <c i="2" r="J133"/>
  <c r="J131"/>
  <c i="1" r="AS97"/>
  <c i="3" r="BK400"/>
  <c r="J382"/>
  <c r="BK296"/>
  <c r="J274"/>
  <c r="BK248"/>
  <c r="J228"/>
  <c r="J208"/>
  <c r="BK167"/>
  <c r="J156"/>
  <c r="BK427"/>
  <c r="J400"/>
  <c r="J372"/>
  <c r="J323"/>
  <c r="J281"/>
  <c r="BK256"/>
  <c r="BK220"/>
  <c r="BK174"/>
  <c r="J144"/>
  <c r="J423"/>
  <c r="BK414"/>
  <c r="BK378"/>
  <c r="BK293"/>
  <c r="BK266"/>
  <c r="J232"/>
  <c r="J211"/>
  <c r="J170"/>
  <c r="J153"/>
  <c r="BK133"/>
  <c r="BK406"/>
  <c r="J360"/>
  <c r="J311"/>
  <c r="BK290"/>
  <c r="J263"/>
  <c r="J193"/>
  <c r="J136"/>
  <c i="2" r="J125"/>
  <c r="J135"/>
  <c r="J127"/>
  <c r="BK127"/>
  <c i="3" r="J417"/>
  <c r="J394"/>
  <c r="BK311"/>
  <c r="BK281"/>
  <c r="J256"/>
  <c r="BK240"/>
  <c r="J224"/>
  <c r="J202"/>
  <c r="J163"/>
  <c r="J414"/>
  <c r="J388"/>
  <c r="J343"/>
  <c r="J305"/>
  <c r="J266"/>
  <c r="J252"/>
  <c r="BK214"/>
  <c r="J167"/>
  <c r="J140"/>
  <c r="BK404"/>
  <c r="BK372"/>
  <c r="J284"/>
  <c r="BK263"/>
  <c r="BK224"/>
  <c r="BK205"/>
  <c r="BK179"/>
  <c r="J160"/>
  <c r="BK136"/>
  <c r="J421"/>
  <c r="BK394"/>
  <c r="J317"/>
  <c r="J296"/>
  <c r="BK284"/>
  <c r="BK228"/>
  <c r="BK163"/>
  <c i="2" r="BK135"/>
  <c r="BK133"/>
  <c r="J129"/>
  <c r="BK125"/>
  <c i="3" r="BK397"/>
  <c r="J299"/>
  <c r="BK278"/>
  <c r="BK252"/>
  <c r="BK232"/>
  <c r="BK211"/>
  <c r="BK184"/>
  <c r="J133"/>
  <c r="BK425"/>
  <c r="BK410"/>
  <c r="BK382"/>
  <c r="BK360"/>
  <c r="BK317"/>
  <c r="J287"/>
  <c r="J248"/>
  <c r="BK217"/>
  <c r="J179"/>
  <c r="BK148"/>
  <c r="J427"/>
  <c r="J410"/>
  <c r="J366"/>
  <c r="J278"/>
  <c r="BK270"/>
  <c r="BK236"/>
  <c r="BK208"/>
  <c r="J184"/>
  <c r="BK144"/>
  <c r="J425"/>
  <c r="BK417"/>
  <c r="BK388"/>
  <c r="BK323"/>
  <c r="BK299"/>
  <c r="J270"/>
  <c r="J214"/>
  <c r="BK156"/>
  <c l="1" r="P132"/>
  <c r="T143"/>
  <c i="2" r="P124"/>
  <c r="P123"/>
  <c r="P122"/>
  <c i="1" r="AU96"/>
  <c i="2" r="R124"/>
  <c r="R123"/>
  <c r="R122"/>
  <c i="3" r="T132"/>
  <c r="P143"/>
  <c r="BK152"/>
  <c r="J152"/>
  <c r="J102"/>
  <c r="T152"/>
  <c r="P183"/>
  <c r="BK183"/>
  <c r="J183"/>
  <c r="J105"/>
  <c r="T183"/>
  <c r="T420"/>
  <c i="2" r="BK124"/>
  <c r="J124"/>
  <c r="J100"/>
  <c r="T124"/>
  <c r="T123"/>
  <c r="T122"/>
  <c i="3" r="BK132"/>
  <c r="J132"/>
  <c r="J100"/>
  <c r="R132"/>
  <c r="BK143"/>
  <c r="J143"/>
  <c r="J101"/>
  <c r="R143"/>
  <c r="P152"/>
  <c r="R152"/>
  <c r="R183"/>
  <c r="R182"/>
  <c r="BK420"/>
  <c r="J420"/>
  <c r="J106"/>
  <c r="P420"/>
  <c r="R420"/>
  <c r="BK178"/>
  <c r="J178"/>
  <c r="J103"/>
  <c r="BK430"/>
  <c r="BK429"/>
  <c r="J429"/>
  <c r="J107"/>
  <c r="J91"/>
  <c r="BE136"/>
  <c r="BE156"/>
  <c r="BE174"/>
  <c r="BE202"/>
  <c r="BE205"/>
  <c r="BE214"/>
  <c r="BE217"/>
  <c r="BE220"/>
  <c r="BE236"/>
  <c r="BE274"/>
  <c r="BE278"/>
  <c r="BE281"/>
  <c r="BE360"/>
  <c r="BE366"/>
  <c r="BE378"/>
  <c r="BE397"/>
  <c r="BE425"/>
  <c r="BE427"/>
  <c r="J94"/>
  <c r="BE144"/>
  <c r="BE163"/>
  <c r="BE167"/>
  <c r="BE244"/>
  <c r="BE248"/>
  <c r="BE252"/>
  <c r="BE256"/>
  <c r="BE260"/>
  <c r="BE263"/>
  <c r="BE299"/>
  <c r="BE311"/>
  <c r="BE317"/>
  <c r="BE382"/>
  <c r="BE388"/>
  <c r="BE417"/>
  <c r="BE431"/>
  <c r="F94"/>
  <c r="BE160"/>
  <c r="BE184"/>
  <c r="BE193"/>
  <c r="BE208"/>
  <c r="BE224"/>
  <c r="BE228"/>
  <c r="BE232"/>
  <c r="BE270"/>
  <c r="BE287"/>
  <c r="BE293"/>
  <c r="BE296"/>
  <c r="BE394"/>
  <c r="BE400"/>
  <c r="BE404"/>
  <c r="BE406"/>
  <c r="BE414"/>
  <c r="BE421"/>
  <c r="BE423"/>
  <c r="E85"/>
  <c r="BE133"/>
  <c r="BE140"/>
  <c r="BE148"/>
  <c r="BE153"/>
  <c r="BE170"/>
  <c r="BE179"/>
  <c r="BE211"/>
  <c r="BE240"/>
  <c r="BE266"/>
  <c r="BE284"/>
  <c r="BE290"/>
  <c r="BE305"/>
  <c r="BE323"/>
  <c r="BE326"/>
  <c r="BE343"/>
  <c r="BE372"/>
  <c r="BE410"/>
  <c i="2" r="E85"/>
  <c r="J91"/>
  <c r="F94"/>
  <c r="J94"/>
  <c r="BE127"/>
  <c r="BE131"/>
  <c r="BE129"/>
  <c r="BE133"/>
  <c r="BE135"/>
  <c r="BE125"/>
  <c r="F36"/>
  <c i="1" r="BA96"/>
  <c r="BA95"/>
  <c r="AW95"/>
  <c r="AS94"/>
  <c i="3" r="F37"/>
  <c i="1" r="BB98"/>
  <c r="BB97"/>
  <c r="AX97"/>
  <c i="3" r="J36"/>
  <c i="1" r="AW98"/>
  <c r="AU95"/>
  <c i="2" r="F37"/>
  <c i="1" r="BB96"/>
  <c r="BB95"/>
  <c r="AX95"/>
  <c i="2" r="F38"/>
  <c i="1" r="BC96"/>
  <c r="BC95"/>
  <c r="AY95"/>
  <c i="3" r="F39"/>
  <c i="1" r="BD98"/>
  <c r="BD97"/>
  <c i="3" r="F38"/>
  <c i="1" r="BC98"/>
  <c r="BC97"/>
  <c r="AY97"/>
  <c i="2" r="F39"/>
  <c i="1" r="BD96"/>
  <c r="BD95"/>
  <c i="2" r="J36"/>
  <c i="1" r="AW96"/>
  <c i="3" r="F36"/>
  <c i="1" r="BA98"/>
  <c r="BA97"/>
  <c r="AW97"/>
  <c i="3" l="1" r="R131"/>
  <c r="R130"/>
  <c r="P182"/>
  <c r="T182"/>
  <c r="T131"/>
  <c r="T130"/>
  <c r="P131"/>
  <c r="P130"/>
  <c i="1" r="AU98"/>
  <c i="2" r="BK123"/>
  <c r="J123"/>
  <c r="J99"/>
  <c i="3" r="BK131"/>
  <c r="J131"/>
  <c r="J99"/>
  <c r="BK182"/>
  <c r="J182"/>
  <c r="J104"/>
  <c r="J430"/>
  <c r="J108"/>
  <c i="1" r="AU97"/>
  <c i="2" r="F35"/>
  <c i="1" r="AZ96"/>
  <c r="AZ95"/>
  <c r="AV95"/>
  <c r="AT95"/>
  <c r="BA94"/>
  <c r="AW94"/>
  <c r="AK30"/>
  <c r="BC94"/>
  <c r="AY94"/>
  <c i="2" r="J35"/>
  <c i="1" r="AV96"/>
  <c r="AT96"/>
  <c r="BB94"/>
  <c r="AX94"/>
  <c r="BD94"/>
  <c r="W33"/>
  <c i="3" r="F35"/>
  <c i="1" r="AZ98"/>
  <c r="AZ97"/>
  <c r="AV97"/>
  <c r="AT97"/>
  <c i="3" r="J35"/>
  <c i="1" r="AV98"/>
  <c r="AT98"/>
  <c i="3" l="1" r="BK130"/>
  <c r="J130"/>
  <c r="J98"/>
  <c i="2" r="BK122"/>
  <c r="J122"/>
  <c i="1" r="AU94"/>
  <c r="W31"/>
  <c i="2" r="J32"/>
  <c i="1" r="AG96"/>
  <c r="AG95"/>
  <c r="W32"/>
  <c r="W30"/>
  <c r="AZ94"/>
  <c r="AV94"/>
  <c r="AK29"/>
  <c l="1" r="AN95"/>
  <c i="2" r="J41"/>
  <c r="J98"/>
  <c i="1" r="AN96"/>
  <c r="W29"/>
  <c i="3" r="J32"/>
  <c i="1" r="AG98"/>
  <c r="AG97"/>
  <c r="AT94"/>
  <c i="3" l="1" r="J41"/>
  <c i="1" r="AN97"/>
  <c r="AN98"/>
  <c r="AG94"/>
  <c r="AK26"/>
  <c r="AK35"/>
  <c l="1" r="AN94"/>
</calcChain>
</file>

<file path=xl/sharedStrings.xml><?xml version="1.0" encoding="utf-8"?>
<sst xmlns="http://schemas.openxmlformats.org/spreadsheetml/2006/main">
  <si>
    <t>Export Komplet</t>
  </si>
  <si>
    <t/>
  </si>
  <si>
    <t>2.0</t>
  </si>
  <si>
    <t>ZAMOK</t>
  </si>
  <si>
    <t>False</t>
  </si>
  <si>
    <t>{6affa461-b4c4-4643-b317-bfc26cd7771f}</t>
  </si>
  <si>
    <t>0,01</t>
  </si>
  <si>
    <t>21</t>
  </si>
  <si>
    <t>12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</si>
  <si>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</si>
  <si>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</si>
  <si>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</si>
  <si>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</si>
  <si>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</si>
  <si>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24-041</t>
  </si>
  <si>
    <t xml:space="preserve"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</si>
  <si>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</si>
  <si>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Nemocnice Jihlava – rekonstrukce ležaté kanalizace – projektová dokumentace</t>
  </si>
  <si>
    <t>KSO:</t>
  </si>
  <si>
    <t>801 11 12</t>
  </si>
  <si>
    <t>CC-CZ:</t>
  </si>
  <si>
    <t>Místo:</t>
  </si>
  <si>
    <t>areál Nemocnice Jihlava - pavilon D</t>
  </si>
  <si>
    <t>Datum:</t>
  </si>
  <si>
    <t>24. 9. 2024</t>
  </si>
  <si>
    <t>Zadavatel:</t>
  </si>
  <si>
    <t>IČ:</t>
  </si>
  <si>
    <t>70890749</t>
  </si>
  <si>
    <t>Kraj Vysočina</t>
  </si>
  <si>
    <t>DIČ:</t>
  </si>
  <si>
    <t>Uchazeč:</t>
  </si>
  <si>
    <t>Vyplň údaj</t>
  </si>
  <si>
    <t>Projektant:</t>
  </si>
  <si>
    <t>28094026</t>
  </si>
  <si>
    <t>PROJEKT CENTRUM NOVA s.r.o.</t>
  </si>
  <si>
    <t>True</t>
  </si>
  <si>
    <t>Zpracovatel:</t>
  </si>
  <si>
    <t xml:space="preserve"> </t>
  </si>
  <si>
    <t>Poznámka:</t>
  </si>
  <si>
    <t>- Uchazeč o veřejnou zakázku je povinen při oceňování soutěžního SOUPISU PRACÍ ocenit veškeré položky uvedené v soupisech a provést kontrolu funkce aritmetických vzorců jednotlivých položkových SOUPISŮ ve vazbě na jednotlivé oddíly, rekapitulace a krycí listy._x000d_
- Kde není výslovně uvedeno, bude pracovní postup a technologie provádění stanovena oprávněnou osobou zhotovitele _x000d_
- Pro sestavení SOUPISU PRACÍ v podrobnostech vymezených vyhl. č. 169/2016Sb. byla použita v převážné míře cenová soustava ÚRS._x000d_
- V rámci nabídkových cen nutno zohlednit max. možné odstávky technologií viz. průvodní zpráva._x000d_
- V případě nejasností u některé z položek uváděných v supisu prací, kontaktuje uchazeč zadavatele._x000d_
- Vlastní položky, komplety, soubory a položky s vyšší cenou než dle ceníku jsou stanoveny na základě zkušeností projektanta z období 3 let a odpovídají situaci na trhu.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</si>
  <si>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</si>
  <si>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</si>
  <si>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</si>
  <si>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</si>
  <si>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</si>
  <si>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</si>
  <si>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</si>
  <si>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</si>
  <si>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</si>
  <si>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</si>
  <si>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</si>
  <si>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</si>
  <si>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</si>
  <si>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</si>
  <si>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</si>
  <si>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</si>
  <si>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</si>
  <si>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</si>
  <si>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</si>
  <si>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</si>
  <si>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</si>
  <si>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</si>
  <si>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</si>
  <si>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</si>
  <si>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</si>
  <si>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</si>
  <si>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</si>
  <si>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</si>
  <si>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</si>
  <si>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</si>
  <si>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</si>
  <si>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</si>
  <si>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</si>
  <si>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</si>
  <si>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</si>
  <si>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</si>
  <si>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</si>
  <si>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</si>
  <si>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</si>
  <si>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</si>
  <si>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</si>
  <si>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</si>
  <si>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</si>
  <si>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</si>
  <si>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VRN</t>
  </si>
  <si>
    <t>Vedlejší a ostatní rozpočtové náklady</t>
  </si>
  <si>
    <t>STA</t>
  </si>
  <si>
    <t>1</t>
  </si>
  <si>
    <t>{7f0285f2-212a-4d1f-9052-09e29506d721}</t>
  </si>
  <si>
    <t>2</t>
  </si>
  <si>
    <t>/</t>
  </si>
  <si>
    <t>Soupis</t>
  </si>
  <si>
    <t>{f2384b20-127e-4186-b717-5917df319107}</t>
  </si>
  <si>
    <t>SO-01</t>
  </si>
  <si>
    <t>Pavilon - D</t>
  </si>
  <si>
    <t>{788deaff-8da2-4b78-971d-b804771bf808}</t>
  </si>
  <si>
    <t>01</t>
  </si>
  <si>
    <t>Vnitřní kanalizace</t>
  </si>
  <si>
    <t>{9ab3b1d9-9ff1-458f-bb75-65ffc01f67d4}</t>
  </si>
  <si>
    <t>KRYCÍ LIST SOUPISU PRACÍ</t>
  </si>
  <si>
    <t>Objekt:</t>
  </si>
  <si>
    <t>VRN - Vedlejší a ostatní rozpočtové náklady</t>
  </si>
  <si>
    <t>Soupis:</t>
  </si>
  <si>
    <t xml:space="preserve">- U veškerých dodávek a výrobků bude do ceny zahrnuta jejich montáž vč. dodávky potřebného kotvení, doplňkového materiálu, staveništní a mimo staveništní dopravy v případě že tyto činnosti nejsou oceněny v samostatných položkách jednotlivých částí soupisu prací. U vybraných výrobků je nutné do ceny díla zahrnout zpracování dodavatelské případně výrobní dokumentace, dále výrobu prototypů, provádění barevného a materiálového vzorkování apod. - Uchazeč o veřejnou zakázku je povinen při oceňování soutěžního SOUPISU PRACÍ ocenit veškeré položky uvedené v soupisech a provést kontrolu funkce aritmetických vzorců jednotlivých položkových SOUPISŮ ve vazbě na jednotlivé oddíly, rekapitulace a krycí listy. - Kde není výslovně uvedeno, bude pracovní postup a technologie provádění stanovena oprávněnou osobou zhotovitele  - V případě nejasností u některé z položek uváděných v soupisu prací, kontaktuje uchazeč zadavatele. - Vlastní položky, komplety, soubory a položky s vyšší cenou než dle ceníku jsou stanoveny na základě zkušeností projektanta z období 3 let a odpovídají situaci na trhu. - Tento soupis prací je nedílnou součástí komplexního celkového soupisu na předmětnou akci. - Tento soupis prací řeší vedlejší a ostatní náklady dle vyhl. 169/2016Sb. §9 a 10 v tomto jediném společném soupisu pro všechny uváděné stavební, provozní a inženýrské objekty v zakázce, rovněž i pro všechny etapy výstavby. </t>
  </si>
  <si>
    <t>REKAPITULACE ČLENĚNÍ SOUPISU PRACÍ</t>
  </si>
  <si>
    <t>Kód dílu - Popis</t>
  </si>
  <si>
    <t>Cena celkem [CZK]</t>
  </si>
  <si>
    <t>Náklady ze soupisu prací</t>
  </si>
  <si>
    <t>-1</t>
  </si>
  <si>
    <t>OST - Ostatní</t>
  </si>
  <si>
    <t xml:space="preserve">    O02 - Vedlejší a ostatní náklady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</si>
  <si>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</si>
  <si>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</si>
  <si>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</si>
  <si>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</si>
  <si>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</si>
  <si>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</si>
  <si>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</si>
  <si>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</si>
  <si>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</si>
  <si>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</si>
  <si>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</si>
  <si>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</si>
  <si>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</si>
  <si>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OST</t>
  </si>
  <si>
    <t>Ostatní</t>
  </si>
  <si>
    <t>4</t>
  </si>
  <si>
    <t>ROZPOCET</t>
  </si>
  <si>
    <t>O02</t>
  </si>
  <si>
    <t>Vedlejší a ostatní náklady</t>
  </si>
  <si>
    <t>K</t>
  </si>
  <si>
    <t>0100</t>
  </si>
  <si>
    <t>Zařízení staveniště</t>
  </si>
  <si>
    <t>kpl</t>
  </si>
  <si>
    <t>1240126341</t>
  </si>
  <si>
    <t>PP</t>
  </si>
  <si>
    <t xml:space="preserve">Veškeré náklady a činnosti související s vybudováním, provozem a likvidací staveniště v rozsahu vyžadujícím řádné provedení  díla.
Stavební zařízení pro sklad, hygienické zázemí a administrativní činnost stavby (stavební buňky dle potřeby stavby).
Zajištění připojení staveniště na elektrickou energii, vodu, odpad a odvodnění staveniště. 
Provádění každodenního hrubého úklidu staveniště a průběžné likvidace vznikajících odpadů oprávněnou osobou. 
Pravidelné čištění a úklid příjezdových a přístupových komunikací.
Oplocení staveniště (trvalé a dočasné). Ostraha staveniště. 
Uvedení ploch dotčených stavbou do původního stavu.</t>
  </si>
  <si>
    <t>0101</t>
  </si>
  <si>
    <t>Bezpečnost a ochrana zdraví při práci (BOZP)</t>
  </si>
  <si>
    <t>1394522077</t>
  </si>
  <si>
    <t xml:space="preserve">Veškeré prvky zajišťující bezpečnost a ochranu zdraví při práci - dodávka, montáž, údržba, obnova a demontáž se zohledněním trvalého provozu objektu.
(trvalé oplocení, mobilní oplocení, výstražné značení, přechody výkopů, atd. ) </t>
  </si>
  <si>
    <t>3</t>
  </si>
  <si>
    <t>0401</t>
  </si>
  <si>
    <t xml:space="preserve">Projektová dokumentace skutečného provedení  po dokončení stavby</t>
  </si>
  <si>
    <t>-1773495778</t>
  </si>
  <si>
    <t>Projektová dokumentace skutečného provedení 3x tištěně a 3x elektronicky na CD</t>
  </si>
  <si>
    <t>0505</t>
  </si>
  <si>
    <t xml:space="preserve">Kompletace dokladové části stavby k předání a převzetí díla </t>
  </si>
  <si>
    <t>1047780156</t>
  </si>
  <si>
    <t xml:space="preserve">Doklady o vlastnostech materiálů, o provedených zkouškách a měření, o výchozích kontrolách provozuschopnosti,  o zaškolení obsluhy, revizní zprávy-bez závad, doklady o oprávnění k provádění prací, doklady o likvidaci odpadů, návody k obsluze, kopie záručních listů   - 3x tištěně a 1x  na CD nosiči</t>
  </si>
  <si>
    <t>5</t>
  </si>
  <si>
    <t>0601</t>
  </si>
  <si>
    <t>Zpracování a předložení harmonogramů</t>
  </si>
  <si>
    <t>1477048399</t>
  </si>
  <si>
    <t xml:space="preserve">Náklady na vyhotovení a předložení finančního a časového harmonogramu prací a plnění vč. průběžné aktualizace harmonogramu během výstavby. </t>
  </si>
  <si>
    <t>6</t>
  </si>
  <si>
    <t>0603</t>
  </si>
  <si>
    <t>Náklady spojené prováděním stavby uvnitř stávajícího objektu za provozu</t>
  </si>
  <si>
    <t>-263860188</t>
  </si>
  <si>
    <t xml:space="preserve">Náklady spojené s prováděním stavby uvnitř stávajícího objektu za stávajícícho provozu objektu vč. technologií. Omezení vlivu stavby - zakrytí konstrukcí a technologií (prach, hluk, vibrace), zajištění konstrukcí a technologií proti poškození. 
Náklady na pravidelný úklid objektu, omezení manipulačních a stavebních ploch, další související omezující vlivy. Koordinace postupu výstavby s nepřetržitým celodenním provozem objektu a areálu.                                                                                                                                                          </t>
  </si>
  <si>
    <t>SO-01 - Pavilon - D</t>
  </si>
  <si>
    <t>01 - Vnitřní kanalizace</t>
  </si>
  <si>
    <t xml:space="preserve">- Uchazeč o veřejnou zakázku je povinen při oceňování soutěžního SOUPISU PRACÍ ocenit veškeré položky uvedené v soupisech a provést kontrolu funkce aritmetických vzorců jednotlivých položkových SOUPISŮ ve vazbě na jednotlivé oddíly, rekapitulace a krycí listy. - Kde není výslovně uvedeno, bude pracovní postup a technologie provádění stanovena oprávněnou osobou zhotovitele  - Pro sestavení SOUPISU PRACÍ v podrobnostech vymezených vyhl. č. 169/2016Sb. byla použita v převážné míře cenová soustava ÚRS. - V rámci nabídkových cen nutno zohlednit max. možné odstávky technologií viz. průvodní zpráva. - V případě nejasností u některé z položek uváděných v supisu prací, kontaktuje uchazeč zadavatele. - Vlastní položky, komplety, soubory a položky s vyšší cenou než dle ceníku jsou stanoveny na základě zkušeností projektanta z období 3 let a odpovídají situaci na trhu. - Tento soupis prací je nedílnou součástí komplexního celkového soupisu na předmětnou akci.</t>
  </si>
  <si>
    <t>HSV - Práce a dodávky HSV</t>
  </si>
  <si>
    <t xml:space="preserve">    6 - Úpravy povrchů, podlahy a osazování výplní</t>
  </si>
  <si>
    <t xml:space="preserve">    9 - Ostatní konstrukce a práce, bourání</t>
  </si>
  <si>
    <t xml:space="preserve">    997 - Přesun sutě</t>
  </si>
  <si>
    <t xml:space="preserve">    998 - Přesun hmot</t>
  </si>
  <si>
    <t>PSV - Práce a dodávky PSV</t>
  </si>
  <si>
    <t xml:space="preserve">    721 - Zdravotechnika - vnitřní kanalizace</t>
  </si>
  <si>
    <t xml:space="preserve">    727 - Zdravotechnika - požární ochrana</t>
  </si>
  <si>
    <t>M - Práce a dodávky M</t>
  </si>
  <si>
    <t xml:space="preserve">    23-M - Montáže potrubí</t>
  </si>
  <si>
    <t>HSV</t>
  </si>
  <si>
    <t>Práce a dodávky HSV</t>
  </si>
  <si>
    <t>Úpravy povrchů, podlahy a osazování výplní</t>
  </si>
  <si>
    <t>612131101</t>
  </si>
  <si>
    <t>Cementový postřik vnitřních stěn nanášený celoplošně ručně</t>
  </si>
  <si>
    <t>m2</t>
  </si>
  <si>
    <t>CS ÚRS 2024 02</t>
  </si>
  <si>
    <t>-662976471</t>
  </si>
  <si>
    <t>Podkladní a spojovací vrstva vnitřních omítaných ploch cementový postřik nanášený ručně celoplošně stěn</t>
  </si>
  <si>
    <t>Online PSC</t>
  </si>
  <si>
    <t>https://podminky.urs.cz/item/CS_URS_2024_02/612131101</t>
  </si>
  <si>
    <t>612321121</t>
  </si>
  <si>
    <t>Vápenocementová omítka hladká jednovrstvá vnitřních stěn nanášená ručně</t>
  </si>
  <si>
    <t>-242040595</t>
  </si>
  <si>
    <t>Omítka vápenocementová vnitřních ploch nanášená ručně jednovrstvá, tloušťky do 10 mm hladká svislých konstrukcí stěn</t>
  </si>
  <si>
    <t>https://podminky.urs.cz/item/CS_URS_2024_02/612321121</t>
  </si>
  <si>
    <t>VV</t>
  </si>
  <si>
    <t>80*0.5</t>
  </si>
  <si>
    <t>612321191</t>
  </si>
  <si>
    <t>Příplatek k vápenocementové omítce vnitřních stěn za každých dalších 5 mm tloušťky ručně</t>
  </si>
  <si>
    <t>-1655589692</t>
  </si>
  <si>
    <t>Omítka vápenocementová vnitřních ploch nanášená ručně Příplatek k cenám za každých dalších i započatých 5 mm tloušťky omítky přes 10 mm stěn</t>
  </si>
  <si>
    <t>https://podminky.urs.cz/item/CS_URS_2024_02/612321191</t>
  </si>
  <si>
    <t>9</t>
  </si>
  <si>
    <t>Ostatní konstrukce a práce, bourání</t>
  </si>
  <si>
    <t>962032230</t>
  </si>
  <si>
    <t>Bourání zdiva z cihel pálených nebo vápenopískových na MV nebo MVC do 1 m3</t>
  </si>
  <si>
    <t>m3</t>
  </si>
  <si>
    <t>-1084727759</t>
  </si>
  <si>
    <t>Bourání zdiva nadzákladového z cihel pálených plných nebo lícových nebo vápenopískových, na maltu vápennou nebo vápenocementovou, objemu do 1 m3</t>
  </si>
  <si>
    <t>https://podminky.urs.cz/item/CS_URS_2024_02/962032230</t>
  </si>
  <si>
    <t>24*0.5</t>
  </si>
  <si>
    <t>978015391</t>
  </si>
  <si>
    <t>Otlučení (osekání) vnější vápenné nebo vápenocementové omítky stupně členitosti 1 a 2 v rozsahu přes 80 do 100 %</t>
  </si>
  <si>
    <t>-166911001</t>
  </si>
  <si>
    <t>Otlučení vápenných nebo vápenocementových omítek vnějších ploch s vyškrabáním spar a s očištěním zdiva stupně členitosti 1 a 2, v rozsahu přes 80 do 100 %</t>
  </si>
  <si>
    <t>https://podminky.urs.cz/item/CS_URS_2024_02/978015391</t>
  </si>
  <si>
    <t>238.15026*0.5</t>
  </si>
  <si>
    <t>997</t>
  </si>
  <si>
    <t>Přesun sutě</t>
  </si>
  <si>
    <t>997013211</t>
  </si>
  <si>
    <t>Vnitrostaveništní doprava suti a vybouraných hmot pro budovy v do 6 m ručně</t>
  </si>
  <si>
    <t>t</t>
  </si>
  <si>
    <t>1004795306</t>
  </si>
  <si>
    <t>Vnitrostaveništní doprava suti a vybouraných hmot vodorovně do 50 m s naložením ručně pro budovy a haly výšky do 6 m</t>
  </si>
  <si>
    <t>https://podminky.urs.cz/item/CS_URS_2024_02/997013211</t>
  </si>
  <si>
    <t>7</t>
  </si>
  <si>
    <t>997013219</t>
  </si>
  <si>
    <t>Příplatek k vnitrostaveništní dopravě suti a vybouraných hmot za zvětšenou dopravu suti ZKD 10 m</t>
  </si>
  <si>
    <t>-134893769</t>
  </si>
  <si>
    <t>Vnitrostaveništní doprava suti a vybouraných hmot vodorovně do 50 m s naložením Příplatek k cenám -3111 až -3217 za zvětšenou vodorovnou dopravu přes vymezenou dopravní vzdálenost za každých dalších započatých 10 m</t>
  </si>
  <si>
    <t>https://podminky.urs.cz/item/CS_URS_2024_02/997013219</t>
  </si>
  <si>
    <t>39,53*10 'Přepočtené koeficientem množství</t>
  </si>
  <si>
    <t>8</t>
  </si>
  <si>
    <t>997013501</t>
  </si>
  <si>
    <t>Odvoz suti a vybouraných hmot na skládku nebo meziskládku do 1 km se složením</t>
  </si>
  <si>
    <t>2030432072</t>
  </si>
  <si>
    <t>Odvoz suti a vybouraných hmot na skládku nebo meziskládku se složením, na vzdálenost do 1 km</t>
  </si>
  <si>
    <t>https://podminky.urs.cz/item/CS_URS_2024_02/997013501</t>
  </si>
  <si>
    <t>997013509</t>
  </si>
  <si>
    <t>Příplatek k odvozu suti a vybouraných hmot na skládku ZKD 1 km přes 1 km</t>
  </si>
  <si>
    <t>-1654393649</t>
  </si>
  <si>
    <t>Odvoz suti a vybouraných hmot na skládku nebo meziskládku se složením, na vzdálenost Příplatek k ceně za každý další započatý 1 km přes 1 km</t>
  </si>
  <si>
    <t>https://podminky.urs.cz/item/CS_URS_2024_02/997013509</t>
  </si>
  <si>
    <t>39,53*7 'Přepočtené koeficientem množství</t>
  </si>
  <si>
    <t>10</t>
  </si>
  <si>
    <t>997013603</t>
  </si>
  <si>
    <t>Poplatek za uložení na skládce (skládkovné) stavebního odpadu cihelného kód odpadu 17 01 02</t>
  </si>
  <si>
    <t>534071295</t>
  </si>
  <si>
    <t>Poplatek za uložení stavebního odpadu na skládce (skládkovné) cihelného zatříděného do Katalogu odpadů pod kódem 17 01 02</t>
  </si>
  <si>
    <t>https://podminky.urs.cz/item/CS_URS_2024_02/997013603</t>
  </si>
  <si>
    <t>11</t>
  </si>
  <si>
    <t>997013631</t>
  </si>
  <si>
    <t>Poplatek za uložení na skládce (skládkovné) stavebního odpadu směsného kód odpadu 17 09 04</t>
  </si>
  <si>
    <t>-210406186</t>
  </si>
  <si>
    <t>Poplatek za uložení stavebního odpadu na skládce (skládkovné) směsného stavebního a demoličního zatříděného do Katalogu odpadů pod kódem 17 09 04</t>
  </si>
  <si>
    <t>https://podminky.urs.cz/item/CS_URS_2024_02/997013631</t>
  </si>
  <si>
    <t>39.53-0.332-21.6</t>
  </si>
  <si>
    <t>997013813</t>
  </si>
  <si>
    <t>Poplatek za uložení na skládce (skládkovné) stavebního odpadu z plastických hmot kód odpadu 17 02 03</t>
  </si>
  <si>
    <t>-1913417162</t>
  </si>
  <si>
    <t>Poplatek za uložení stavebního odpadu na skládce (skládkovné) z plastických hmot zatříděného do Katalogu odpadů pod kódem 17 02 03</t>
  </si>
  <si>
    <t>https://podminky.urs.cz/item/CS_URS_2024_02/997013813</t>
  </si>
  <si>
    <t>0,093+0,121+0,118</t>
  </si>
  <si>
    <t>998</t>
  </si>
  <si>
    <t>Přesun hmot</t>
  </si>
  <si>
    <t>13</t>
  </si>
  <si>
    <t>998018001</t>
  </si>
  <si>
    <t>Přesun hmot pro budovy ruční pro budovy v do 6 m</t>
  </si>
  <si>
    <t>-1162661835</t>
  </si>
  <si>
    <t>Přesun hmot pro budovy občanské výstavby, bydlení, výrobu a služby ruční (bez užití mechanizace) vodorovná dopravní vzdálenost do 100 m pro budovy s jakoukoliv nosnou konstrukcí výšky do 6 m</t>
  </si>
  <si>
    <t>https://podminky.urs.cz/item/CS_URS_2024_02/998018001</t>
  </si>
  <si>
    <t>PSV</t>
  </si>
  <si>
    <t>Práce a dodávky PSV</t>
  </si>
  <si>
    <t>721</t>
  </si>
  <si>
    <t>Zdravotechnika - vnitřní kanalizace</t>
  </si>
  <si>
    <t>14</t>
  </si>
  <si>
    <t>721140802</t>
  </si>
  <si>
    <t>Demontáž potrubí litinové DN do 100</t>
  </si>
  <si>
    <t>m</t>
  </si>
  <si>
    <t>16</t>
  </si>
  <si>
    <t>63541832</t>
  </si>
  <si>
    <t>Demontáž potrubí z litinových trub odpadních nebo dešťových do DN 100</t>
  </si>
  <si>
    <t>https://podminky.urs.cz/item/CS_URS_2024_02/721140802</t>
  </si>
  <si>
    <t>3+2.5+1.5+5+6+2+19+2</t>
  </si>
  <si>
    <t>11+10+2+11+4+6+2</t>
  </si>
  <si>
    <t>9+2+6+2+9+2+12+4+2.5+2+2+5+6+14</t>
  </si>
  <si>
    <t>1+10+3+3+6+3+3+2.5</t>
  </si>
  <si>
    <t>4+4+7+2+5+9+4+5+4</t>
  </si>
  <si>
    <t>Součet</t>
  </si>
  <si>
    <t>15</t>
  </si>
  <si>
    <t>721140806</t>
  </si>
  <si>
    <t>Demontáž potrubí litinové DN přes 100 do 200</t>
  </si>
  <si>
    <t>1950436510</t>
  </si>
  <si>
    <t>Demontáž potrubí z litinových trub odpadních nebo dešťových přes 100 do DN 200</t>
  </si>
  <si>
    <t>https://podminky.urs.cz/item/CS_URS_2024_02/721140806</t>
  </si>
  <si>
    <t>2.5+3.5+2.5+4+6+6+3.5</t>
  </si>
  <si>
    <t>7.5+2+1+8+2+6+11</t>
  </si>
  <si>
    <t>13+2+12+14+13+10.5+5+1+3+1+6+2+4+4</t>
  </si>
  <si>
    <t>10+2+5+5+3+6</t>
  </si>
  <si>
    <t>7+4+13+6+5+1.5+4.5</t>
  </si>
  <si>
    <t>721140912</t>
  </si>
  <si>
    <t>Potrubí litinové propojení potrubí DN 50</t>
  </si>
  <si>
    <t>kus</t>
  </si>
  <si>
    <t>-602192587</t>
  </si>
  <si>
    <t>Opravy odpadního potrubí litinového propojení dosavadního potrubí DN 50</t>
  </si>
  <si>
    <t>https://podminky.urs.cz/item/CS_URS_2024_02/721140912</t>
  </si>
  <si>
    <t>17</t>
  </si>
  <si>
    <t>721140913</t>
  </si>
  <si>
    <t>Potrubí litinové propojení potrubí DN 75</t>
  </si>
  <si>
    <t>63264076</t>
  </si>
  <si>
    <t>Opravy odpadního potrubí litinového propojení dosavadního potrubí DN 75</t>
  </si>
  <si>
    <t>https://podminky.urs.cz/item/CS_URS_2024_02/721140913</t>
  </si>
  <si>
    <t>18</t>
  </si>
  <si>
    <t>721140915</t>
  </si>
  <si>
    <t>Potrubí litinové propojení potrubí DN 100</t>
  </si>
  <si>
    <t>509078069</t>
  </si>
  <si>
    <t>Opravy odpadního potrubí litinového propojení dosavadního potrubí DN 100</t>
  </si>
  <si>
    <t>https://podminky.urs.cz/item/CS_URS_2024_02/721140915</t>
  </si>
  <si>
    <t>19</t>
  </si>
  <si>
    <t>721140916</t>
  </si>
  <si>
    <t>Potrubí litinové propojení potrubí DN 125</t>
  </si>
  <si>
    <t>1472123439</t>
  </si>
  <si>
    <t>Opravy odpadního potrubí litinového propojení dosavadního potrubí DN 125</t>
  </si>
  <si>
    <t>https://podminky.urs.cz/item/CS_URS_2024_02/721140916</t>
  </si>
  <si>
    <t>20</t>
  </si>
  <si>
    <t>721140917</t>
  </si>
  <si>
    <t>Potrubí litinové propojení potrubí DN 150</t>
  </si>
  <si>
    <t>1206648878</t>
  </si>
  <si>
    <t>Opravy odpadního potrubí litinového propojení dosavadního potrubí DN 150</t>
  </si>
  <si>
    <t>https://podminky.urs.cz/item/CS_URS_2024_02/721140917</t>
  </si>
  <si>
    <t>721140918</t>
  </si>
  <si>
    <t>Potrubí litinové propojení potrubí DN 200</t>
  </si>
  <si>
    <t>-2098715964</t>
  </si>
  <si>
    <t>Opravy odpadního potrubí litinového propojení dosavadního potrubí DN 200</t>
  </si>
  <si>
    <t>https://podminky.urs.cz/item/CS_URS_2024_02/721140918</t>
  </si>
  <si>
    <t>22</t>
  </si>
  <si>
    <t>721140922</t>
  </si>
  <si>
    <t>Potrubí litinové odpadní krácení trub do DN 50</t>
  </si>
  <si>
    <t>-1072633369</t>
  </si>
  <si>
    <t>Opravy odpadního potrubí litinového krácení trub DN 50</t>
  </si>
  <si>
    <t>https://podminky.urs.cz/item/CS_URS_2024_02/721140922</t>
  </si>
  <si>
    <t>2+7+4+2+4</t>
  </si>
  <si>
    <t>23</t>
  </si>
  <si>
    <t>721140923</t>
  </si>
  <si>
    <t>Potrubí litinové odpadní krácení trub DN 75</t>
  </si>
  <si>
    <t>1581646058</t>
  </si>
  <si>
    <t>Opravy odpadního potrubí litinového krácení trub DN 75</t>
  </si>
  <si>
    <t>https://podminky.urs.cz/item/CS_URS_2024_02/721140923</t>
  </si>
  <si>
    <t>1+1+12+3+3</t>
  </si>
  <si>
    <t>24</t>
  </si>
  <si>
    <t>721140925</t>
  </si>
  <si>
    <t>Potrubí litinové odpadní krácení trub DN 100</t>
  </si>
  <si>
    <t>-73254735</t>
  </si>
  <si>
    <t>Opravy odpadního potrubí litinového krácení trub DN 100</t>
  </si>
  <si>
    <t>https://podminky.urs.cz/item/CS_URS_2024_02/721140925</t>
  </si>
  <si>
    <t>8+10+6+10+10</t>
  </si>
  <si>
    <t>25</t>
  </si>
  <si>
    <t>721140926</t>
  </si>
  <si>
    <t>Potrubí litinové odpadní krácení trub DN 125</t>
  </si>
  <si>
    <t>-638099281</t>
  </si>
  <si>
    <t>Opravy odpadního potrubí litinového krácení trub DN 125</t>
  </si>
  <si>
    <t>https://podminky.urs.cz/item/CS_URS_2024_02/721140926</t>
  </si>
  <si>
    <t>1+3+2+1</t>
  </si>
  <si>
    <t>26</t>
  </si>
  <si>
    <t>721140927</t>
  </si>
  <si>
    <t>Potrubí litinové odpadní krácení trub DN 150</t>
  </si>
  <si>
    <t>-1748254597</t>
  </si>
  <si>
    <t>Opravy odpadního potrubí litinového krácení trub DN 150</t>
  </si>
  <si>
    <t>https://podminky.urs.cz/item/CS_URS_2024_02/721140927</t>
  </si>
  <si>
    <t>2+1+1+1</t>
  </si>
  <si>
    <t>27</t>
  </si>
  <si>
    <t>721140928</t>
  </si>
  <si>
    <t>Potrubí litinové odpadní krácení trub DN 200</t>
  </si>
  <si>
    <t>1481826534</t>
  </si>
  <si>
    <t>Opravy odpadního potrubí litinového krácení trub DN 200</t>
  </si>
  <si>
    <t>https://podminky.urs.cz/item/CS_URS_2024_02/721140928</t>
  </si>
  <si>
    <t>1+1+1+1</t>
  </si>
  <si>
    <t>28</t>
  </si>
  <si>
    <t>721170972</t>
  </si>
  <si>
    <t>Potrubí z PVC krácení trub DN 50</t>
  </si>
  <si>
    <t>-1982408957</t>
  </si>
  <si>
    <t>Opravy odpadního potrubí plastového krácení trub DN 50</t>
  </si>
  <si>
    <t>https://podminky.urs.cz/item/CS_URS_2024_02/721170972</t>
  </si>
  <si>
    <t>1+3+1+4+1</t>
  </si>
  <si>
    <t>29</t>
  </si>
  <si>
    <t>721170973</t>
  </si>
  <si>
    <t>Potrubí z PVC krácení trub DN 70</t>
  </si>
  <si>
    <t>-1882236893</t>
  </si>
  <si>
    <t>Opravy odpadního potrubí plastového krácení trub DN 70</t>
  </si>
  <si>
    <t>https://podminky.urs.cz/item/CS_URS_2024_02/721170973</t>
  </si>
  <si>
    <t>1+2+1+2</t>
  </si>
  <si>
    <t>30</t>
  </si>
  <si>
    <t>721170974</t>
  </si>
  <si>
    <t>Potrubí z PVC krácení trub DN 110</t>
  </si>
  <si>
    <t>1467735125</t>
  </si>
  <si>
    <t>Opravy odpadního potrubí plastového krácení trub DN 110</t>
  </si>
  <si>
    <t>https://podminky.urs.cz/item/CS_URS_2024_02/721170974</t>
  </si>
  <si>
    <t>1+2+1+1</t>
  </si>
  <si>
    <t>31</t>
  </si>
  <si>
    <t>721170975</t>
  </si>
  <si>
    <t>Potrubí z PVC krácení trub DN 125</t>
  </si>
  <si>
    <t>-1915340458</t>
  </si>
  <si>
    <t>Opravy odpadního potrubí plastového krácení trub DN 125</t>
  </si>
  <si>
    <t>https://podminky.urs.cz/item/CS_URS_2024_02/721170975</t>
  </si>
  <si>
    <t>1+1</t>
  </si>
  <si>
    <t>32</t>
  </si>
  <si>
    <t>721170976</t>
  </si>
  <si>
    <t>Potrubí z PVC krácení trub DN 150</t>
  </si>
  <si>
    <t>1913208418</t>
  </si>
  <si>
    <t>Opravy odpadního potrubí plastového krácení trub DN 150</t>
  </si>
  <si>
    <t>https://podminky.urs.cz/item/CS_URS_2024_02/721170976</t>
  </si>
  <si>
    <t>33</t>
  </si>
  <si>
    <t>721170977</t>
  </si>
  <si>
    <t>Potrubí z PVC krácení trub DN 200</t>
  </si>
  <si>
    <t>2016964657</t>
  </si>
  <si>
    <t>Opravy odpadního potrubí plastového krácení trub DN 200</t>
  </si>
  <si>
    <t>https://podminky.urs.cz/item/CS_URS_2024_02/721170977</t>
  </si>
  <si>
    <t>34</t>
  </si>
  <si>
    <t>721171803</t>
  </si>
  <si>
    <t>Demontáž potrubí z PVC D do 75</t>
  </si>
  <si>
    <t>-501706311</t>
  </si>
  <si>
    <t>Demontáž potrubí z novodurových trub odpadních nebo připojovacích do D 75</t>
  </si>
  <si>
    <t>https://podminky.urs.cz/item/CS_URS_2024_02/721171803</t>
  </si>
  <si>
    <t>1+9+4+5+5+2+2+8+7.5+6-5</t>
  </si>
  <si>
    <t>35</t>
  </si>
  <si>
    <t>721171808</t>
  </si>
  <si>
    <t>Demontáž potrubí z PVC D přes 75 do 114</t>
  </si>
  <si>
    <t>2125672562</t>
  </si>
  <si>
    <t>Demontáž potrubí z novodurových trub odpadních nebo připojovacích přes 75 do D 114</t>
  </si>
  <si>
    <t>https://podminky.urs.cz/item/CS_URS_2024_02/721171808</t>
  </si>
  <si>
    <t>7+2.5+4+24+2+4+3+2+2+2+3.5+3+2</t>
  </si>
  <si>
    <t>36</t>
  </si>
  <si>
    <t>721171809</t>
  </si>
  <si>
    <t>Demontáž potrubí z PVC D přes 114 do 200</t>
  </si>
  <si>
    <t>-13161183</t>
  </si>
  <si>
    <t>Demontáž potrubí z novodurových trub odpadních nebo připojovacích přes 114 do D 200</t>
  </si>
  <si>
    <t>https://podminky.urs.cz/item/CS_URS_2024_02/721171809</t>
  </si>
  <si>
    <t>4+5+4+18+2+6+6</t>
  </si>
  <si>
    <t>37</t>
  </si>
  <si>
    <t>721171912</t>
  </si>
  <si>
    <t>Potrubí z PP propojení potrubí DN 40</t>
  </si>
  <si>
    <t>-563208127</t>
  </si>
  <si>
    <t>Opravy odpadního potrubí plastového propojení dosavadního potrubí DN 40</t>
  </si>
  <si>
    <t>https://podminky.urs.cz/item/CS_URS_2024_02/721171912</t>
  </si>
  <si>
    <t>38</t>
  </si>
  <si>
    <t>721171913</t>
  </si>
  <si>
    <t>Potrubí z PP propojení potrubí DN 50</t>
  </si>
  <si>
    <t>1431201357</t>
  </si>
  <si>
    <t>Opravy odpadního potrubí plastového propojení dosavadního potrubí DN 50</t>
  </si>
  <si>
    <t>https://podminky.urs.cz/item/CS_URS_2024_02/721171913</t>
  </si>
  <si>
    <t>39</t>
  </si>
  <si>
    <t>721171914</t>
  </si>
  <si>
    <t>Potrubí z PP propojení potrubí DN 75</t>
  </si>
  <si>
    <t>-2032846215</t>
  </si>
  <si>
    <t>Opravy odpadního potrubí plastového propojení dosavadního potrubí DN 75</t>
  </si>
  <si>
    <t>https://podminky.urs.cz/item/CS_URS_2024_02/721171914</t>
  </si>
  <si>
    <t>40</t>
  </si>
  <si>
    <t>721171915</t>
  </si>
  <si>
    <t>Potrubí z PP propojení potrubí DN 110</t>
  </si>
  <si>
    <t>-99567901</t>
  </si>
  <si>
    <t>Opravy odpadního potrubí plastového propojení dosavadního potrubí DN 110</t>
  </si>
  <si>
    <t>https://podminky.urs.cz/item/CS_URS_2024_02/721171915</t>
  </si>
  <si>
    <t>41</t>
  </si>
  <si>
    <t>721171916</t>
  </si>
  <si>
    <t>Potrubí z PP propojení potrubí DN 125</t>
  </si>
  <si>
    <t>-669245479</t>
  </si>
  <si>
    <t>Opravy odpadního potrubí plastového propojení dosavadního potrubí DN 125</t>
  </si>
  <si>
    <t>https://podminky.urs.cz/item/CS_URS_2024_02/721171916</t>
  </si>
  <si>
    <t>42</t>
  </si>
  <si>
    <t>721171917</t>
  </si>
  <si>
    <t>Potrubí z PP propojení potrubí DN 160</t>
  </si>
  <si>
    <t>-1368894201</t>
  </si>
  <si>
    <t>Opravy odpadního potrubí plastového propojení dosavadního potrubí DN 160</t>
  </si>
  <si>
    <t>https://podminky.urs.cz/item/CS_URS_2024_02/721171917</t>
  </si>
  <si>
    <t>43</t>
  </si>
  <si>
    <t>721171918</t>
  </si>
  <si>
    <t>Potrubí z PP propojení potrubí DN 200</t>
  </si>
  <si>
    <t>-1992990960</t>
  </si>
  <si>
    <t>Opravy odpadního potrubí plastového propojení dosavadního potrubí DN 200</t>
  </si>
  <si>
    <t>https://podminky.urs.cz/item/CS_URS_2024_02/721171918</t>
  </si>
  <si>
    <t>44</t>
  </si>
  <si>
    <t>721174004</t>
  </si>
  <si>
    <t>Potrubí kanalizační z PP svodné DN 75</t>
  </si>
  <si>
    <t>-167825940</t>
  </si>
  <si>
    <t>Potrubí z trub polypropylenových svodné (ležaté) DN 75</t>
  </si>
  <si>
    <t>https://podminky.urs.cz/item/CS_URS_2024_02/721174004</t>
  </si>
  <si>
    <t>10+1.5+5+2+5+1+1+10+2.5</t>
  </si>
  <si>
    <t>6+1+4+2.5+1.5+2+6+1+12+3</t>
  </si>
  <si>
    <t>45</t>
  </si>
  <si>
    <t>721174005</t>
  </si>
  <si>
    <t>Potrubí kanalizační z PP svodné DN 110</t>
  </si>
  <si>
    <t>577248690</t>
  </si>
  <si>
    <t>Potrubí z trub polypropylenových svodné (ležaté) DN 110</t>
  </si>
  <si>
    <t>https://podminky.urs.cz/item/CS_URS_2024_02/721174005</t>
  </si>
  <si>
    <t>5+13+8+1+6+7+5+4+8+4+9+2+2+3+1</t>
  </si>
  <si>
    <t>1+3+6+4+2+1.5+2+4+7.5+6+8+1.5+8+7+1.5</t>
  </si>
  <si>
    <t>46</t>
  </si>
  <si>
    <t>721174006</t>
  </si>
  <si>
    <t>Potrubí kanalizační z PP svodné DN 125</t>
  </si>
  <si>
    <t>-1143638946</t>
  </si>
  <si>
    <t>Potrubí z trub polypropylenových svodné (ležaté) DN 125</t>
  </si>
  <si>
    <t>https://podminky.urs.cz/item/CS_URS_2024_02/721174006</t>
  </si>
  <si>
    <t>2+2+1+3.5+4</t>
  </si>
  <si>
    <t>3+8+5+4+4+2+1.5+3+1+1+1</t>
  </si>
  <si>
    <t>47</t>
  </si>
  <si>
    <t>721174007</t>
  </si>
  <si>
    <t>Potrubí kanalizační z PP svodné DN 160</t>
  </si>
  <si>
    <t>-1294321122</t>
  </si>
  <si>
    <t>Potrubí z trub polypropylenových svodné (ležaté) DN 160</t>
  </si>
  <si>
    <t>https://podminky.urs.cz/item/CS_URS_2024_02/721174007</t>
  </si>
  <si>
    <t>3.5+5+5+1+10+1+1+12+10+9+6+2+3+11</t>
  </si>
  <si>
    <t>10+18.5+3+3+7+10+1+7</t>
  </si>
  <si>
    <t>48</t>
  </si>
  <si>
    <t>72117522R</t>
  </si>
  <si>
    <t>Potrubí kanalizační z PP svodné, SN10, KG - SYSTEM d200x6,2 mm</t>
  </si>
  <si>
    <t>-1329533744</t>
  </si>
  <si>
    <t>Plastové potrubí kanalizační z PP svodné (ležaté), SN10, KG - SYSTEM d200x6,2 mm
vč. tvarovek, trubních objímek a kotvení</t>
  </si>
  <si>
    <t>11+11+8+6</t>
  </si>
  <si>
    <t>49</t>
  </si>
  <si>
    <t>7211751R</t>
  </si>
  <si>
    <t>Montáž podpěry kanalizace vedené na podlahu suterénu (zámečnický atip - viz. PD "Půdorys kanalizace - návrh")</t>
  </si>
  <si>
    <t>1721393983</t>
  </si>
  <si>
    <t>Kanalizace d110</t>
  </si>
  <si>
    <t>(5+8+8+1+1+3+8+2+2+4+2+4+1)/1.1</t>
  </si>
  <si>
    <t>0.455</t>
  </si>
  <si>
    <t>Mezisoučet</t>
  </si>
  <si>
    <t>Kanalizace d125</t>
  </si>
  <si>
    <t>(2+4+9+3+4+4+8+2+19+2+2+1)/1.25</t>
  </si>
  <si>
    <t>Kanalizace d160</t>
  </si>
  <si>
    <t>(6+12+13+10+9+3+11+14+6+7+11+17)/1.6</t>
  </si>
  <si>
    <t>0.625</t>
  </si>
  <si>
    <t>Kanaliuzace d200</t>
  </si>
  <si>
    <t>(11+5+8+12)/2</t>
  </si>
  <si>
    <t>186*1,10215 'Přepočtené koeficientem množství</t>
  </si>
  <si>
    <t>50</t>
  </si>
  <si>
    <t>M</t>
  </si>
  <si>
    <t>7211752R</t>
  </si>
  <si>
    <t xml:space="preserve"> Podpěra kanalizace vedená na podlahu suterénu (zámečnický atip - viz. PD "Půdorys kanalizace - návrh")</t>
  </si>
  <si>
    <t>-290763512</t>
  </si>
  <si>
    <t>51</t>
  </si>
  <si>
    <t>721174024</t>
  </si>
  <si>
    <t>Potrubí kanalizační z PP odpadní DN 75</t>
  </si>
  <si>
    <t>110772614</t>
  </si>
  <si>
    <t>Potrubí z trub polypropylenových odpadní (svislé) DN 75</t>
  </si>
  <si>
    <t>https://podminky.urs.cz/item/CS_URS_2024_02/721174024</t>
  </si>
  <si>
    <t>2+2+2+2+2</t>
  </si>
  <si>
    <t>4+2+2+2</t>
  </si>
  <si>
    <t>52</t>
  </si>
  <si>
    <t>721174025</t>
  </si>
  <si>
    <t>Potrubí kanalizační z PP odpadní DN 110</t>
  </si>
  <si>
    <t>1385178218</t>
  </si>
  <si>
    <t>Potrubí z trub polypropylenových odpadní (svislé) DN 110</t>
  </si>
  <si>
    <t>https://podminky.urs.cz/item/CS_URS_2024_02/721174025</t>
  </si>
  <si>
    <t>2+2+2+2+2+2+2</t>
  </si>
  <si>
    <t>2+2+2+2+2+2+2+2+2+2+2</t>
  </si>
  <si>
    <t>53</t>
  </si>
  <si>
    <t>721174026</t>
  </si>
  <si>
    <t>Potrubí kanalizační z PP odpadní DN 125</t>
  </si>
  <si>
    <t>-1838272286</t>
  </si>
  <si>
    <t>Potrubí z trub polypropylenových odpadní (svislé) DN 125</t>
  </si>
  <si>
    <t>https://podminky.urs.cz/item/CS_URS_2024_02/721174026</t>
  </si>
  <si>
    <t>2+2+2++4</t>
  </si>
  <si>
    <t>2+2+2+2+2+2+2+2</t>
  </si>
  <si>
    <t>54</t>
  </si>
  <si>
    <t>721174027</t>
  </si>
  <si>
    <t>Potrubí kanalizační z PP odpadní DN 160</t>
  </si>
  <si>
    <t>-1520116399</t>
  </si>
  <si>
    <t>Potrubí z trub polypropylenových odpadní (svislé) DN 160</t>
  </si>
  <si>
    <t>https://podminky.urs.cz/item/CS_URS_2024_02/721174027</t>
  </si>
  <si>
    <t>2+2+2+2</t>
  </si>
  <si>
    <t>55</t>
  </si>
  <si>
    <t>721174042</t>
  </si>
  <si>
    <t>Potrubí kanalizační z PP připojovací DN 40</t>
  </si>
  <si>
    <t>1560130446</t>
  </si>
  <si>
    <t>Potrubí z trub polypropylenových připojovací DN 40</t>
  </si>
  <si>
    <t>https://podminky.urs.cz/item/CS_URS_2024_02/721174042</t>
  </si>
  <si>
    <t>2+2+1+1+1.5</t>
  </si>
  <si>
    <t>56</t>
  </si>
  <si>
    <t>721174043</t>
  </si>
  <si>
    <t>Potrubí kanalizační z PP připojovací DN 50</t>
  </si>
  <si>
    <t>-1449562759</t>
  </si>
  <si>
    <t>Potrubí z trub polypropylenových připojovací DN 50</t>
  </si>
  <si>
    <t>https://podminky.urs.cz/item/CS_URS_2024_02/721174043</t>
  </si>
  <si>
    <t>2+4+1+2+1.5+5+1</t>
  </si>
  <si>
    <t>5+3.5+3+3+4+1+1.5+1.5+1.5+1.5+2+1</t>
  </si>
  <si>
    <t>57</t>
  </si>
  <si>
    <t>722170801</t>
  </si>
  <si>
    <t>Demontáž rozvodů vody z plastů D do 25</t>
  </si>
  <si>
    <t>-1069105882</t>
  </si>
  <si>
    <t>Demontáž rozvodů vody z plastů do Ø 25 mm</t>
  </si>
  <si>
    <t>https://podminky.urs.cz/item/CS_URS_2024_02/722170801</t>
  </si>
  <si>
    <t>58</t>
  </si>
  <si>
    <t>722173913</t>
  </si>
  <si>
    <t>Potrubí plastové spoje svar polyfuze D přes 20 do 25 mm</t>
  </si>
  <si>
    <t>1619823419</t>
  </si>
  <si>
    <t>Spoje rozvodů vody z plastů svary polyfuzí D přes 20 do 25 mm</t>
  </si>
  <si>
    <t>https://podminky.urs.cz/item/CS_URS_2024_02/722173913</t>
  </si>
  <si>
    <t>59</t>
  </si>
  <si>
    <t>722174023</t>
  </si>
  <si>
    <t>Potrubí vodovodní plastové PPR svar polyfúze PN 20 D 25x4,2 mm</t>
  </si>
  <si>
    <t>-843357489</t>
  </si>
  <si>
    <t>Potrubí z plastových trubek z polypropylenu PPR svařovaných polyfúzně PN 20 (SDR 6) D 25 x 4,2</t>
  </si>
  <si>
    <t>https://podminky.urs.cz/item/CS_URS_2024_02/722174023</t>
  </si>
  <si>
    <t>8+4</t>
  </si>
  <si>
    <t>60</t>
  </si>
  <si>
    <t>7212210R</t>
  </si>
  <si>
    <t>Zednické a stavební přípomoce pro vnitřní kanalizaci</t>
  </si>
  <si>
    <t>1773709088</t>
  </si>
  <si>
    <t>Zednické a stavební přípomoce pro vnitřní kanalizaci
 - vyfrézování drážek do zdi a podlahy, provedení průrazů prostupů ve stropních konstrukcích a zdech
 - hrubé zapravení drážek a prostupů po provedení instalace potrubí</t>
  </si>
  <si>
    <t>61</t>
  </si>
  <si>
    <t>721290111</t>
  </si>
  <si>
    <t>Zkouška těsnosti potrubí kanalizace vodou DN do 125</t>
  </si>
  <si>
    <t>1241490859</t>
  </si>
  <si>
    <t>Zkouška těsnosti kanalizace v objektech vodou do DN 125</t>
  </si>
  <si>
    <t>https://podminky.urs.cz/item/CS_URS_2024_02/721290111</t>
  </si>
  <si>
    <t>77+141+46+20+36+26+8.5+45+12</t>
  </si>
  <si>
    <t>62</t>
  </si>
  <si>
    <t>721290112</t>
  </si>
  <si>
    <t>Zkouška těsnosti potrubí kanalizace vodou DN 150/DN 200</t>
  </si>
  <si>
    <t>-7439772</t>
  </si>
  <si>
    <t>Zkouška těsnosti kanalizace v objektech vodou DN 150 nebo DN 200</t>
  </si>
  <si>
    <t>https://podminky.urs.cz/item/CS_URS_2024_02/721290112</t>
  </si>
  <si>
    <t>8+36+139</t>
  </si>
  <si>
    <t>63</t>
  </si>
  <si>
    <t>998721121</t>
  </si>
  <si>
    <t>Přesun hmot tonážní pro vnitřní kanalizaci ruční v objektech v do 6 m</t>
  </si>
  <si>
    <t>-1153169925</t>
  </si>
  <si>
    <t>Přesun hmot pro vnitřní kanalizaci stanovený z hmotnosti přesunovaného materiálu vodorovná dopravní vzdálenost do 50 m ruční (bez užití mechanizace) v objektech výšky do 6 m</t>
  </si>
  <si>
    <t>https://podminky.urs.cz/item/CS_URS_2024_02/998721121</t>
  </si>
  <si>
    <t>64</t>
  </si>
  <si>
    <t>998721129</t>
  </si>
  <si>
    <t>Příplatek k ručnímu přesunu hmot tonážnímu pro vnitřní kanalizaci za zvětšený přesun ZKD 50 m</t>
  </si>
  <si>
    <t>-482537313</t>
  </si>
  <si>
    <t>Přesun hmot pro vnitřní kanalizaci stanovený z hmotnosti přesunovaného materiálu vodorovná dopravní vzdálenost do 50 m Příplatek k cenám za ruční zvětšený přesun přes vymezenou vodorovnou dopravní vzdálenost za každých dalších započatých 50 m</t>
  </si>
  <si>
    <t>https://podminky.urs.cz/item/CS_URS_2024_02/998721129</t>
  </si>
  <si>
    <t>727</t>
  </si>
  <si>
    <t>Zdravotechnika - požární ochrana</t>
  </si>
  <si>
    <t>65</t>
  </si>
  <si>
    <t>727222121</t>
  </si>
  <si>
    <t>Protipožární manžeta prostupu plastového potrubí bez izolace D 32 mm stěnou požární odolnost EI 120</t>
  </si>
  <si>
    <t>730792021</t>
  </si>
  <si>
    <t>https://podminky.urs.cz/item/CS_URS_2024_02/727222121</t>
  </si>
  <si>
    <t>66</t>
  </si>
  <si>
    <t>727222125</t>
  </si>
  <si>
    <t>Protipožární manžeta prostupu plastového potrubí bez izolace D 75 mm stěnou požární odolnost EI 120</t>
  </si>
  <si>
    <t>2116587952</t>
  </si>
  <si>
    <t>https://podminky.urs.cz/item/CS_URS_2024_02/727222125</t>
  </si>
  <si>
    <t>67</t>
  </si>
  <si>
    <t>727222127</t>
  </si>
  <si>
    <t>Protipožární manžeta prostupu plastového potrubí bez izolace D 110 mm stěnou požární odolnost EI 120</t>
  </si>
  <si>
    <t>-1997798732</t>
  </si>
  <si>
    <t>https://podminky.urs.cz/item/CS_URS_2024_02/727222127</t>
  </si>
  <si>
    <t>68</t>
  </si>
  <si>
    <t>727222129</t>
  </si>
  <si>
    <t>Protipožární manžeta prostupu plastového potrubí bez izolace D 160 mm stěnou požární odolnost EI 120</t>
  </si>
  <si>
    <t>765829668</t>
  </si>
  <si>
    <t>https://podminky.urs.cz/item/CS_URS_2024_02/727222129</t>
  </si>
  <si>
    <t>Práce a dodávky M</t>
  </si>
  <si>
    <t>23-M</t>
  </si>
  <si>
    <t>Montáže potrubí</t>
  </si>
  <si>
    <t>69</t>
  </si>
  <si>
    <t>230082100</t>
  </si>
  <si>
    <t>Demontáž potrubí do šrotu přes 10 do 50 kg D 219 mm tl 6,3 mm</t>
  </si>
  <si>
    <t>1289791088</t>
  </si>
  <si>
    <t>Demontáž ocelového potrubí do šrotu hmotnosti přes 10 do 50 kg připojovací rozměr Ø 219, tl. 6,3 mm</t>
  </si>
  <si>
    <t>https://podminky.urs.cz/item/CS_URS_2024_02/230082100</t>
  </si>
  <si>
    <t>3*2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</si>
</sst>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43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800080"/>
      <name val="Arial CE"/>
    </font>
    <font>
      <sz val="8"/>
      <color rgb="FF0000A8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8"/>
      <color theme="10"/>
      <name val="Wingdings 2"/>
    </font>
    <font>
      <b/>
      <sz val="10"/>
      <color rgb="FF00336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sz val="7"/>
      <name val="Arial CE"/>
    </font>
    <font>
      <sz val="7"/>
      <color rgb="FF979797"/>
      <name val="Arial CE"/>
    </font>
    <font>
      <i/>
      <u/>
      <sz val="7"/>
      <color rgb="FF979797"/>
      <name val="Calibri"/>
      <scheme val="minor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</borders>
  <cellStyleXfs count="2">
    <xf numFmtId="0" fontId="0" fillId="0" borderId="0"/>
    <xf numFmtId="0" fontId="42" fillId="0" borderId="0" applyNumberFormat="0" applyFill="0" applyBorder="0" applyAlignment="0" applyProtection="0"/>
  </cellStyleXfs>
  <cellXfs count="307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4" fillId="0" borderId="0" xfId="0" applyFont="1" applyAlignment="1" applyProtection="1">
      <alignment horizontal="left"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7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7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0" fillId="0" borderId="0" xfId="0" applyFont="1" applyAlignment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8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4" fontId="18" fillId="0" borderId="5" xfId="0" applyNumberFormat="1" applyFont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19" fillId="0" borderId="0" xfId="0" applyNumberFormat="1" applyFont="1" applyAlignment="1" applyProtection="1">
      <alignment vertical="center"/>
    </xf>
    <xf numFmtId="0" fontId="1" fillId="0" borderId="3" xfId="0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4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/>
    </xf>
    <xf numFmtId="0" fontId="4" fillId="3" borderId="7" xfId="0" applyFont="1" applyFill="1" applyBorder="1" applyAlignment="1" applyProtection="1">
      <alignment horizontal="left" vertical="center"/>
    </xf>
    <xf numFmtId="4" fontId="4" fillId="3" borderId="7" xfId="0" applyNumberFormat="1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20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0" fillId="0" borderId="3" xfId="0" applyBorder="1" applyAlignment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3" xfId="0" applyFont="1" applyBorder="1" applyAlignment="1">
      <alignment vertical="center"/>
    </xf>
    <xf numFmtId="0" fontId="18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1" fillId="0" borderId="11" xfId="0" applyFont="1" applyBorder="1" applyAlignment="1">
      <alignment horizontal="center" vertical="center"/>
    </xf>
    <xf numFmtId="0" fontId="21" fillId="0" borderId="12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2" fillId="0" borderId="14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22" fillId="0" borderId="14" xfId="0" applyFont="1" applyBorder="1" applyAlignment="1" applyProtection="1">
      <alignment horizontal="left" vertical="center"/>
    </xf>
    <xf numFmtId="0" fontId="22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23" fillId="4" borderId="6" xfId="0" applyFont="1" applyFill="1" applyBorder="1" applyAlignment="1" applyProtection="1">
      <alignment horizontal="center" vertical="center"/>
    </xf>
    <xf numFmtId="0" fontId="23" fillId="4" borderId="7" xfId="0" applyFont="1" applyFill="1" applyBorder="1" applyAlignment="1" applyProtection="1">
      <alignment horizontal="left" vertical="center"/>
    </xf>
    <xf numFmtId="0" fontId="0" fillId="4" borderId="7" xfId="0" applyFont="1" applyFill="1" applyBorder="1" applyAlignment="1" applyProtection="1">
      <alignment vertical="center"/>
    </xf>
    <xf numFmtId="0" fontId="23" fillId="4" borderId="7" xfId="0" applyFont="1" applyFill="1" applyBorder="1" applyAlignment="1" applyProtection="1">
      <alignment horizontal="center" vertical="center"/>
    </xf>
    <xf numFmtId="0" fontId="23" fillId="4" borderId="7" xfId="0" applyFont="1" applyFill="1" applyBorder="1" applyAlignment="1" applyProtection="1">
      <alignment horizontal="right" vertical="center"/>
    </xf>
    <xf numFmtId="0" fontId="23" fillId="4" borderId="8" xfId="0" applyFont="1" applyFill="1" applyBorder="1" applyAlignment="1" applyProtection="1">
      <alignment horizontal="left" vertical="center"/>
    </xf>
    <xf numFmtId="0" fontId="23" fillId="4" borderId="0" xfId="0" applyFont="1" applyFill="1" applyAlignment="1" applyProtection="1">
      <alignment horizontal="center" vertical="center"/>
    </xf>
    <xf numFmtId="0" fontId="24" fillId="0" borderId="16" xfId="0" applyFont="1" applyBorder="1" applyAlignment="1" applyProtection="1">
      <alignment horizontal="center" vertical="center" wrapText="1"/>
    </xf>
    <xf numFmtId="0" fontId="24" fillId="0" borderId="17" xfId="0" applyFont="1" applyBorder="1" applyAlignment="1" applyProtection="1">
      <alignment horizontal="center" vertical="center" wrapText="1"/>
    </xf>
    <xf numFmtId="0" fontId="24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5" fillId="0" borderId="0" xfId="0" applyFont="1" applyAlignment="1" applyProtection="1">
      <alignment horizontal="left" vertical="center"/>
    </xf>
    <xf numFmtId="0" fontId="25" fillId="0" borderId="0" xfId="0" applyFont="1" applyAlignment="1" applyProtection="1">
      <alignment vertical="center"/>
    </xf>
    <xf numFmtId="4" fontId="25" fillId="0" borderId="0" xfId="0" applyNumberFormat="1" applyFont="1" applyAlignment="1" applyProtection="1">
      <alignment horizontal="right" vertical="center"/>
    </xf>
    <xf numFmtId="4" fontId="25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21" fillId="0" borderId="14" xfId="0" applyNumberFormat="1" applyFont="1" applyBorder="1" applyAlignment="1" applyProtection="1">
      <alignment vertical="center"/>
    </xf>
    <xf numFmtId="4" fontId="21" fillId="0" borderId="0" xfId="0" applyNumberFormat="1" applyFont="1" applyBorder="1" applyAlignment="1" applyProtection="1">
      <alignment vertical="center"/>
    </xf>
    <xf numFmtId="166" fontId="21" fillId="0" borderId="0" xfId="0" applyNumberFormat="1" applyFont="1" applyBorder="1" applyAlignment="1" applyProtection="1">
      <alignment vertical="center"/>
    </xf>
    <xf numFmtId="4" fontId="21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5" fillId="0" borderId="3" xfId="0" applyFont="1" applyBorder="1" applyAlignment="1" applyProtection="1">
      <alignment vertical="center"/>
    </xf>
    <xf numFmtId="0" fontId="27" fillId="0" borderId="0" xfId="0" applyFont="1" applyAlignment="1" applyProtection="1">
      <alignment vertical="center"/>
    </xf>
    <xf numFmtId="0" fontId="27" fillId="0" borderId="0" xfId="0" applyFont="1" applyAlignment="1" applyProtection="1">
      <alignment horizontal="left" vertical="center" wrapText="1"/>
    </xf>
    <xf numFmtId="0" fontId="28" fillId="0" borderId="0" xfId="0" applyFont="1" applyAlignment="1" applyProtection="1">
      <alignment vertical="center"/>
    </xf>
    <xf numFmtId="4" fontId="28" fillId="0" borderId="0" xfId="0" applyNumberFormat="1" applyFont="1" applyAlignment="1" applyProtection="1">
      <alignment horizontal="right" vertical="center"/>
    </xf>
    <xf numFmtId="4" fontId="28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29" fillId="0" borderId="14" xfId="0" applyNumberFormat="1" applyFont="1" applyBorder="1" applyAlignment="1" applyProtection="1">
      <alignment vertical="center"/>
    </xf>
    <xf numFmtId="4" fontId="29" fillId="0" borderId="0" xfId="0" applyNumberFormat="1" applyFont="1" applyBorder="1" applyAlignment="1" applyProtection="1">
      <alignment vertical="center"/>
    </xf>
    <xf numFmtId="166" fontId="29" fillId="0" borderId="0" xfId="0" applyNumberFormat="1" applyFont="1" applyBorder="1" applyAlignment="1" applyProtection="1">
      <alignment vertical="center"/>
    </xf>
    <xf numFmtId="4" fontId="29" fillId="0" borderId="15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0" fontId="30" fillId="0" borderId="0" xfId="1" applyFont="1" applyAlignment="1">
      <alignment horizontal="center" vertical="center"/>
    </xf>
    <xf numFmtId="0" fontId="7" fillId="0" borderId="0" xfId="0" applyFont="1" applyAlignment="1" applyProtection="1">
      <alignment vertical="center"/>
    </xf>
    <xf numFmtId="0" fontId="31" fillId="0" borderId="0" xfId="0" applyFont="1" applyAlignment="1" applyProtection="1">
      <alignment horizontal="left" vertical="center" wrapText="1"/>
    </xf>
    <xf numFmtId="4" fontId="7" fillId="0" borderId="0" xfId="0" applyNumberFormat="1" applyFont="1" applyAlignment="1" applyProtection="1">
      <alignment vertical="center"/>
    </xf>
    <xf numFmtId="0" fontId="2" fillId="0" borderId="0" xfId="0" applyFont="1" applyAlignment="1" applyProtection="1">
      <alignment horizontal="center" vertical="center"/>
    </xf>
    <xf numFmtId="4" fontId="1" fillId="0" borderId="14" xfId="0" applyNumberFormat="1" applyFont="1" applyBorder="1" applyAlignment="1" applyProtection="1">
      <alignment vertical="center"/>
    </xf>
    <xf numFmtId="4" fontId="1" fillId="0" borderId="0" xfId="0" applyNumberFormat="1" applyFont="1" applyBorder="1" applyAlignment="1" applyProtection="1">
      <alignment vertical="center"/>
    </xf>
    <xf numFmtId="166" fontId="1" fillId="0" borderId="0" xfId="0" applyNumberFormat="1" applyFont="1" applyBorder="1" applyAlignment="1" applyProtection="1">
      <alignment vertical="center"/>
    </xf>
    <xf numFmtId="4" fontId="1" fillId="0" borderId="15" xfId="0" applyNumberFormat="1" applyFont="1" applyBorder="1" applyAlignment="1" applyProtection="1">
      <alignment vertical="center"/>
    </xf>
    <xf numFmtId="0" fontId="2" fillId="0" borderId="0" xfId="0" applyFont="1" applyAlignment="1">
      <alignment horizontal="left" vertical="center"/>
    </xf>
    <xf numFmtId="4" fontId="1" fillId="0" borderId="19" xfId="0" applyNumberFormat="1" applyFont="1" applyBorder="1" applyAlignment="1" applyProtection="1">
      <alignment vertical="center"/>
    </xf>
    <xf numFmtId="4" fontId="1" fillId="0" borderId="20" xfId="0" applyNumberFormat="1" applyFont="1" applyBorder="1" applyAlignment="1" applyProtection="1">
      <alignment vertical="center"/>
    </xf>
    <xf numFmtId="166" fontId="1" fillId="0" borderId="20" xfId="0" applyNumberFormat="1" applyFont="1" applyBorder="1" applyAlignment="1" applyProtection="1">
      <alignment vertical="center"/>
    </xf>
    <xf numFmtId="4" fontId="1" fillId="0" borderId="21" xfId="0" applyNumberFormat="1" applyFont="1" applyBorder="1" applyAlignment="1" applyProtection="1">
      <alignment vertical="center"/>
    </xf>
    <xf numFmtId="0" fontId="0" fillId="0" borderId="1" xfId="0" applyBorder="1"/>
    <xf numFmtId="0" fontId="0" fillId="0" borderId="2" xfId="0" applyBorder="1"/>
    <xf numFmtId="0" fontId="14" fillId="0" borderId="0" xfId="0" applyFont="1" applyAlignment="1">
      <alignment horizontal="left" vertical="center"/>
    </xf>
    <xf numFmtId="0" fontId="3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>
      <alignment vertical="center"/>
    </xf>
    <xf numFmtId="0" fontId="18" fillId="0" borderId="0" xfId="0" applyFont="1" applyAlignment="1">
      <alignment horizontal="left" vertical="center"/>
    </xf>
    <xf numFmtId="4" fontId="25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2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20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1" fillId="0" borderId="0" xfId="0" applyFont="1" applyAlignment="1" applyProtection="1">
      <alignment horizontal="left" vertical="center" wrapText="1"/>
    </xf>
    <xf numFmtId="0" fontId="23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3" fillId="4" borderId="0" xfId="0" applyFont="1" applyFill="1" applyAlignment="1" applyProtection="1">
      <alignment horizontal="right" vertical="center"/>
    </xf>
    <xf numFmtId="0" fontId="33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4" fontId="7" fillId="0" borderId="20" xfId="0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23" fillId="4" borderId="16" xfId="0" applyFont="1" applyFill="1" applyBorder="1" applyAlignment="1" applyProtection="1">
      <alignment horizontal="center" vertical="center" wrapText="1"/>
    </xf>
    <xf numFmtId="0" fontId="23" fillId="4" borderId="17" xfId="0" applyFont="1" applyFill="1" applyBorder="1" applyAlignment="1" applyProtection="1">
      <alignment horizontal="center" vertical="center" wrapText="1"/>
    </xf>
    <xf numFmtId="0" fontId="23" fillId="4" borderId="18" xfId="0" applyFont="1" applyFill="1" applyBorder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5" fillId="0" borderId="0" xfId="0" applyNumberFormat="1" applyFont="1" applyAlignment="1" applyProtection="1"/>
    <xf numFmtId="0" fontId="0" fillId="0" borderId="12" xfId="0" applyBorder="1" applyAlignment="1" applyProtection="1">
      <alignment vertical="center"/>
    </xf>
    <xf numFmtId="166" fontId="34" fillId="0" borderId="12" xfId="0" applyNumberFormat="1" applyFont="1" applyBorder="1" applyAlignment="1" applyProtection="1"/>
    <xf numFmtId="166" fontId="34" fillId="0" borderId="13" xfId="0" applyNumberFormat="1" applyFont="1" applyBorder="1" applyAlignment="1" applyProtection="1"/>
    <xf numFmtId="4" fontId="35" fillId="0" borderId="0" xfId="0" applyNumberFormat="1" applyFont="1" applyAlignment="1">
      <alignment vertical="center"/>
    </xf>
    <xf numFmtId="0" fontId="8" fillId="0" borderId="3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3" xfId="0" applyFont="1" applyBorder="1" applyAlignment="1"/>
    <xf numFmtId="0" fontId="8" fillId="0" borderId="14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5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3" fillId="0" borderId="22" xfId="0" applyFont="1" applyBorder="1" applyAlignment="1" applyProtection="1">
      <alignment horizontal="center" vertical="center"/>
    </xf>
    <xf numFmtId="49" fontId="23" fillId="0" borderId="22" xfId="0" applyNumberFormat="1" applyFont="1" applyBorder="1" applyAlignment="1" applyProtection="1">
      <alignment horizontal="left" vertical="center" wrapText="1"/>
    </xf>
    <xf numFmtId="0" fontId="23" fillId="0" borderId="22" xfId="0" applyFont="1" applyBorder="1" applyAlignment="1" applyProtection="1">
      <alignment horizontal="left" vertical="center" wrapText="1"/>
    </xf>
    <xf numFmtId="0" fontId="23" fillId="0" borderId="22" xfId="0" applyFont="1" applyBorder="1" applyAlignment="1" applyProtection="1">
      <alignment horizontal="center" vertical="center" wrapText="1"/>
    </xf>
    <xf numFmtId="167" fontId="23" fillId="0" borderId="22" xfId="0" applyNumberFormat="1" applyFont="1" applyBorder="1" applyAlignment="1" applyProtection="1">
      <alignment vertical="center"/>
    </xf>
    <xf numFmtId="4" fontId="23" fillId="2" borderId="22" xfId="0" applyNumberFormat="1" applyFont="1" applyFill="1" applyBorder="1" applyAlignment="1" applyProtection="1">
      <alignment vertical="center"/>
      <protection locked="0"/>
    </xf>
    <xf numFmtId="4" fontId="23" fillId="0" borderId="22" xfId="0" applyNumberFormat="1" applyFont="1" applyBorder="1" applyAlignment="1" applyProtection="1">
      <alignment vertical="center"/>
    </xf>
    <xf numFmtId="0" fontId="24" fillId="2" borderId="14" xfId="0" applyFont="1" applyFill="1" applyBorder="1" applyAlignment="1" applyProtection="1">
      <alignment horizontal="left" vertical="center"/>
      <protection locked="0"/>
    </xf>
    <xf numFmtId="0" fontId="24" fillId="0" borderId="0" xfId="0" applyFont="1" applyBorder="1" applyAlignment="1" applyProtection="1">
      <alignment horizontal="center" vertical="center"/>
    </xf>
    <xf numFmtId="166" fontId="24" fillId="0" borderId="0" xfId="0" applyNumberFormat="1" applyFont="1" applyBorder="1" applyAlignment="1" applyProtection="1">
      <alignment vertical="center"/>
    </xf>
    <xf numFmtId="166" fontId="24" fillId="0" borderId="15" xfId="0" applyNumberFormat="1" applyFont="1" applyBorder="1" applyAlignment="1" applyProtection="1">
      <alignment vertical="center"/>
    </xf>
    <xf numFmtId="0" fontId="23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6" fillId="0" borderId="0" xfId="0" applyFont="1" applyAlignment="1" applyProtection="1">
      <alignment horizontal="left" vertical="center"/>
    </xf>
    <xf numFmtId="0" fontId="37" fillId="0" borderId="0" xfId="0" applyFont="1" applyAlignment="1" applyProtection="1">
      <alignment horizontal="left"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4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0" fillId="0" borderId="19" xfId="0" applyFont="1" applyBorder="1" applyAlignment="1" applyProtection="1">
      <alignment vertical="center"/>
    </xf>
    <xf numFmtId="0" fontId="0" fillId="0" borderId="20" xfId="0" applyBorder="1" applyAlignment="1" applyProtection="1">
      <alignment vertical="center"/>
    </xf>
    <xf numFmtId="0" fontId="0" fillId="0" borderId="20" xfId="0" applyFont="1" applyBorder="1" applyAlignment="1" applyProtection="1">
      <alignment vertical="center"/>
    </xf>
    <xf numFmtId="0" fontId="0" fillId="0" borderId="21" xfId="0" applyFont="1" applyBorder="1" applyAlignment="1" applyProtection="1">
      <alignment vertical="center"/>
    </xf>
    <xf numFmtId="0" fontId="38" fillId="0" borderId="0" xfId="0" applyFont="1" applyAlignment="1" applyProtection="1">
      <alignment horizontal="left" vertical="center"/>
    </xf>
    <xf numFmtId="0" fontId="39" fillId="0" borderId="0" xfId="1" applyFont="1" applyAlignment="1" applyProtection="1">
      <alignment vertical="center" wrapText="1"/>
    </xf>
    <xf numFmtId="0" fontId="9" fillId="0" borderId="3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167" fontId="9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3" xfId="0" applyFont="1" applyBorder="1" applyAlignment="1">
      <alignment vertical="center"/>
    </xf>
    <xf numFmtId="0" fontId="9" fillId="0" borderId="14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3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3" xfId="0" applyFont="1" applyBorder="1" applyAlignment="1">
      <alignment vertical="center"/>
    </xf>
    <xf numFmtId="0" fontId="10" fillId="0" borderId="14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11" fillId="0" borderId="3" xfId="0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 wrapText="1"/>
    </xf>
    <xf numFmtId="0" fontId="11" fillId="0" borderId="0" xfId="0" applyFont="1" applyAlignment="1" applyProtection="1">
      <alignment vertical="center"/>
      <protection locked="0"/>
    </xf>
    <xf numFmtId="0" fontId="11" fillId="0" borderId="3" xfId="0" applyFont="1" applyBorder="1" applyAlignment="1">
      <alignment vertical="center"/>
    </xf>
    <xf numFmtId="0" fontId="11" fillId="0" borderId="14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1" fillId="0" borderId="15" xfId="0" applyFont="1" applyBorder="1" applyAlignment="1" applyProtection="1">
      <alignment vertical="center"/>
    </xf>
    <xf numFmtId="0" fontId="11" fillId="0" borderId="0" xfId="0" applyFont="1" applyAlignment="1">
      <alignment horizontal="left" vertical="center"/>
    </xf>
    <xf numFmtId="0" fontId="12" fillId="0" borderId="3" xfId="0" applyFont="1" applyBorder="1" applyAlignment="1" applyProtection="1">
      <alignment vertical="center"/>
    </xf>
    <xf numFmtId="0" fontId="12" fillId="0" borderId="0" xfId="0" applyFont="1" applyAlignment="1" applyProtection="1">
      <alignment vertical="center"/>
    </xf>
    <xf numFmtId="0" fontId="12" fillId="0" borderId="0" xfId="0" applyFont="1" applyAlignment="1" applyProtection="1">
      <alignment horizontal="left" vertical="center"/>
    </xf>
    <xf numFmtId="0" fontId="12" fillId="0" borderId="0" xfId="0" applyFont="1" applyAlignment="1" applyProtection="1">
      <alignment horizontal="left" vertical="center" wrapText="1"/>
    </xf>
    <xf numFmtId="167" fontId="12" fillId="0" borderId="0" xfId="0" applyNumberFormat="1" applyFont="1" applyAlignment="1" applyProtection="1">
      <alignment vertical="center"/>
    </xf>
    <xf numFmtId="0" fontId="12" fillId="0" borderId="0" xfId="0" applyFont="1" applyAlignment="1" applyProtection="1">
      <alignment vertical="center"/>
      <protection locked="0"/>
    </xf>
    <xf numFmtId="0" fontId="12" fillId="0" borderId="3" xfId="0" applyFont="1" applyBorder="1" applyAlignment="1">
      <alignment vertical="center"/>
    </xf>
    <xf numFmtId="0" fontId="12" fillId="0" borderId="14" xfId="0" applyFont="1" applyBorder="1" applyAlignment="1" applyProtection="1">
      <alignment vertical="center"/>
    </xf>
    <xf numFmtId="0" fontId="12" fillId="0" borderId="0" xfId="0" applyFont="1" applyBorder="1" applyAlignment="1" applyProtection="1">
      <alignment vertical="center"/>
    </xf>
    <xf numFmtId="0" fontId="12" fillId="0" borderId="15" xfId="0" applyFont="1" applyBorder="1" applyAlignment="1" applyProtection="1">
      <alignment vertical="center"/>
    </xf>
    <xf numFmtId="0" fontId="12" fillId="0" borderId="0" xfId="0" applyFont="1" applyAlignment="1">
      <alignment horizontal="left" vertical="center"/>
    </xf>
    <xf numFmtId="0" fontId="40" fillId="0" borderId="22" xfId="0" applyFont="1" applyBorder="1" applyAlignment="1" applyProtection="1">
      <alignment horizontal="center" vertical="center"/>
    </xf>
    <xf numFmtId="49" fontId="40" fillId="0" borderId="22" xfId="0" applyNumberFormat="1" applyFont="1" applyBorder="1" applyAlignment="1" applyProtection="1">
      <alignment horizontal="left" vertical="center" wrapText="1"/>
    </xf>
    <xf numFmtId="0" fontId="40" fillId="0" borderId="22" xfId="0" applyFont="1" applyBorder="1" applyAlignment="1" applyProtection="1">
      <alignment horizontal="left" vertical="center" wrapText="1"/>
    </xf>
    <xf numFmtId="0" fontId="40" fillId="0" borderId="22" xfId="0" applyFont="1" applyBorder="1" applyAlignment="1" applyProtection="1">
      <alignment horizontal="center" vertical="center" wrapText="1"/>
    </xf>
    <xf numFmtId="167" fontId="40" fillId="0" borderId="22" xfId="0" applyNumberFormat="1" applyFont="1" applyBorder="1" applyAlignment="1" applyProtection="1">
      <alignment vertical="center"/>
    </xf>
    <xf numFmtId="4" fontId="40" fillId="2" borderId="22" xfId="0" applyNumberFormat="1" applyFont="1" applyFill="1" applyBorder="1" applyAlignment="1" applyProtection="1">
      <alignment vertical="center"/>
      <protection locked="0"/>
    </xf>
    <xf numFmtId="4" fontId="40" fillId="0" borderId="22" xfId="0" applyNumberFormat="1" applyFont="1" applyBorder="1" applyAlignment="1" applyProtection="1">
      <alignment vertical="center"/>
    </xf>
    <xf numFmtId="0" fontId="41" fillId="0" borderId="3" xfId="0" applyFont="1" applyBorder="1" applyAlignment="1">
      <alignment vertical="center"/>
    </xf>
    <xf numFmtId="0" fontId="40" fillId="2" borderId="14" xfId="0" applyFont="1" applyFill="1" applyBorder="1" applyAlignment="1" applyProtection="1">
      <alignment horizontal="left" vertical="center"/>
      <protection locked="0"/>
    </xf>
    <xf numFmtId="0" fontId="40" fillId="0" borderId="0" xfId="0" applyFont="1" applyBorder="1" applyAlignment="1" applyProtection="1">
      <alignment horizontal="center" vertical="center"/>
    </xf>
    <xf numFmtId="0" fontId="9" fillId="0" borderId="19" xfId="0" applyFont="1" applyBorder="1" applyAlignment="1" applyProtection="1">
      <alignment vertical="center"/>
    </xf>
    <xf numFmtId="0" fontId="9" fillId="0" borderId="20" xfId="0" applyFont="1" applyBorder="1" applyAlignment="1" applyProtection="1">
      <alignment vertical="center"/>
    </xf>
    <xf numFmtId="0" fontId="9" fillId="0" borderId="21" xfId="0" applyFont="1" applyBorder="1" applyAlignment="1" applyProtection="1">
      <alignment vertical="center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styles" Target="styles.xml" /><Relationship Id="rId5" Type="http://schemas.openxmlformats.org/officeDocument/2006/relationships/theme" Target="theme/theme1.xml" /><Relationship Id="rId6" Type="http://schemas.openxmlformats.org/officeDocument/2006/relationships/calcChain" Target="calcChain.xml" /><Relationship Id="rId7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3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drawing" Target="../drawings/drawing2.xml" /></Relationships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4_02/612131101" TargetMode="External" /><Relationship Id="rId2" Type="http://schemas.openxmlformats.org/officeDocument/2006/relationships/hyperlink" Target="https://podminky.urs.cz/item/CS_URS_2024_02/612321121" TargetMode="External" /><Relationship Id="rId3" Type="http://schemas.openxmlformats.org/officeDocument/2006/relationships/hyperlink" Target="https://podminky.urs.cz/item/CS_URS_2024_02/612321191" TargetMode="External" /><Relationship Id="rId4" Type="http://schemas.openxmlformats.org/officeDocument/2006/relationships/hyperlink" Target="https://podminky.urs.cz/item/CS_URS_2024_02/962032230" TargetMode="External" /><Relationship Id="rId5" Type="http://schemas.openxmlformats.org/officeDocument/2006/relationships/hyperlink" Target="https://podminky.urs.cz/item/CS_URS_2024_02/978015391" TargetMode="External" /><Relationship Id="rId6" Type="http://schemas.openxmlformats.org/officeDocument/2006/relationships/hyperlink" Target="https://podminky.urs.cz/item/CS_URS_2024_02/997013211" TargetMode="External" /><Relationship Id="rId7" Type="http://schemas.openxmlformats.org/officeDocument/2006/relationships/hyperlink" Target="https://podminky.urs.cz/item/CS_URS_2024_02/997013219" TargetMode="External" /><Relationship Id="rId8" Type="http://schemas.openxmlformats.org/officeDocument/2006/relationships/hyperlink" Target="https://podminky.urs.cz/item/CS_URS_2024_02/997013501" TargetMode="External" /><Relationship Id="rId9" Type="http://schemas.openxmlformats.org/officeDocument/2006/relationships/hyperlink" Target="https://podminky.urs.cz/item/CS_URS_2024_02/997013509" TargetMode="External" /><Relationship Id="rId10" Type="http://schemas.openxmlformats.org/officeDocument/2006/relationships/hyperlink" Target="https://podminky.urs.cz/item/CS_URS_2024_02/997013603" TargetMode="External" /><Relationship Id="rId11" Type="http://schemas.openxmlformats.org/officeDocument/2006/relationships/hyperlink" Target="https://podminky.urs.cz/item/CS_URS_2024_02/997013631" TargetMode="External" /><Relationship Id="rId12" Type="http://schemas.openxmlformats.org/officeDocument/2006/relationships/hyperlink" Target="https://podminky.urs.cz/item/CS_URS_2024_02/997013813" TargetMode="External" /><Relationship Id="rId13" Type="http://schemas.openxmlformats.org/officeDocument/2006/relationships/hyperlink" Target="https://podminky.urs.cz/item/CS_URS_2024_02/998018001" TargetMode="External" /><Relationship Id="rId14" Type="http://schemas.openxmlformats.org/officeDocument/2006/relationships/hyperlink" Target="https://podminky.urs.cz/item/CS_URS_2024_02/721140802" TargetMode="External" /><Relationship Id="rId15" Type="http://schemas.openxmlformats.org/officeDocument/2006/relationships/hyperlink" Target="https://podminky.urs.cz/item/CS_URS_2024_02/721140806" TargetMode="External" /><Relationship Id="rId16" Type="http://schemas.openxmlformats.org/officeDocument/2006/relationships/hyperlink" Target="https://podminky.urs.cz/item/CS_URS_2024_02/721140912" TargetMode="External" /><Relationship Id="rId17" Type="http://schemas.openxmlformats.org/officeDocument/2006/relationships/hyperlink" Target="https://podminky.urs.cz/item/CS_URS_2024_02/721140913" TargetMode="External" /><Relationship Id="rId18" Type="http://schemas.openxmlformats.org/officeDocument/2006/relationships/hyperlink" Target="https://podminky.urs.cz/item/CS_URS_2024_02/721140915" TargetMode="External" /><Relationship Id="rId19" Type="http://schemas.openxmlformats.org/officeDocument/2006/relationships/hyperlink" Target="https://podminky.urs.cz/item/CS_URS_2024_02/721140916" TargetMode="External" /><Relationship Id="rId20" Type="http://schemas.openxmlformats.org/officeDocument/2006/relationships/hyperlink" Target="https://podminky.urs.cz/item/CS_URS_2024_02/721140917" TargetMode="External" /><Relationship Id="rId21" Type="http://schemas.openxmlformats.org/officeDocument/2006/relationships/hyperlink" Target="https://podminky.urs.cz/item/CS_URS_2024_02/721140918" TargetMode="External" /><Relationship Id="rId22" Type="http://schemas.openxmlformats.org/officeDocument/2006/relationships/hyperlink" Target="https://podminky.urs.cz/item/CS_URS_2024_02/721140922" TargetMode="External" /><Relationship Id="rId23" Type="http://schemas.openxmlformats.org/officeDocument/2006/relationships/hyperlink" Target="https://podminky.urs.cz/item/CS_URS_2024_02/721140923" TargetMode="External" /><Relationship Id="rId24" Type="http://schemas.openxmlformats.org/officeDocument/2006/relationships/hyperlink" Target="https://podminky.urs.cz/item/CS_URS_2024_02/721140925" TargetMode="External" /><Relationship Id="rId25" Type="http://schemas.openxmlformats.org/officeDocument/2006/relationships/hyperlink" Target="https://podminky.urs.cz/item/CS_URS_2024_02/721140926" TargetMode="External" /><Relationship Id="rId26" Type="http://schemas.openxmlformats.org/officeDocument/2006/relationships/hyperlink" Target="https://podminky.urs.cz/item/CS_URS_2024_02/721140927" TargetMode="External" /><Relationship Id="rId27" Type="http://schemas.openxmlformats.org/officeDocument/2006/relationships/hyperlink" Target="https://podminky.urs.cz/item/CS_URS_2024_02/721140928" TargetMode="External" /><Relationship Id="rId28" Type="http://schemas.openxmlformats.org/officeDocument/2006/relationships/hyperlink" Target="https://podminky.urs.cz/item/CS_URS_2024_02/721170972" TargetMode="External" /><Relationship Id="rId29" Type="http://schemas.openxmlformats.org/officeDocument/2006/relationships/hyperlink" Target="https://podminky.urs.cz/item/CS_URS_2024_02/721170973" TargetMode="External" /><Relationship Id="rId30" Type="http://schemas.openxmlformats.org/officeDocument/2006/relationships/hyperlink" Target="https://podminky.urs.cz/item/CS_URS_2024_02/721170974" TargetMode="External" /><Relationship Id="rId31" Type="http://schemas.openxmlformats.org/officeDocument/2006/relationships/hyperlink" Target="https://podminky.urs.cz/item/CS_URS_2024_02/721170975" TargetMode="External" /><Relationship Id="rId32" Type="http://schemas.openxmlformats.org/officeDocument/2006/relationships/hyperlink" Target="https://podminky.urs.cz/item/CS_URS_2024_02/721170976" TargetMode="External" /><Relationship Id="rId33" Type="http://schemas.openxmlformats.org/officeDocument/2006/relationships/hyperlink" Target="https://podminky.urs.cz/item/CS_URS_2024_02/721170977" TargetMode="External" /><Relationship Id="rId34" Type="http://schemas.openxmlformats.org/officeDocument/2006/relationships/hyperlink" Target="https://podminky.urs.cz/item/CS_URS_2024_02/721171803" TargetMode="External" /><Relationship Id="rId35" Type="http://schemas.openxmlformats.org/officeDocument/2006/relationships/hyperlink" Target="https://podminky.urs.cz/item/CS_URS_2024_02/721171808" TargetMode="External" /><Relationship Id="rId36" Type="http://schemas.openxmlformats.org/officeDocument/2006/relationships/hyperlink" Target="https://podminky.urs.cz/item/CS_URS_2024_02/721171809" TargetMode="External" /><Relationship Id="rId37" Type="http://schemas.openxmlformats.org/officeDocument/2006/relationships/hyperlink" Target="https://podminky.urs.cz/item/CS_URS_2024_02/721171912" TargetMode="External" /><Relationship Id="rId38" Type="http://schemas.openxmlformats.org/officeDocument/2006/relationships/hyperlink" Target="https://podminky.urs.cz/item/CS_URS_2024_02/721171913" TargetMode="External" /><Relationship Id="rId39" Type="http://schemas.openxmlformats.org/officeDocument/2006/relationships/hyperlink" Target="https://podminky.urs.cz/item/CS_URS_2024_02/721171914" TargetMode="External" /><Relationship Id="rId40" Type="http://schemas.openxmlformats.org/officeDocument/2006/relationships/hyperlink" Target="https://podminky.urs.cz/item/CS_URS_2024_02/721171915" TargetMode="External" /><Relationship Id="rId41" Type="http://schemas.openxmlformats.org/officeDocument/2006/relationships/hyperlink" Target="https://podminky.urs.cz/item/CS_URS_2024_02/721171916" TargetMode="External" /><Relationship Id="rId42" Type="http://schemas.openxmlformats.org/officeDocument/2006/relationships/hyperlink" Target="https://podminky.urs.cz/item/CS_URS_2024_02/721171917" TargetMode="External" /><Relationship Id="rId43" Type="http://schemas.openxmlformats.org/officeDocument/2006/relationships/hyperlink" Target="https://podminky.urs.cz/item/CS_URS_2024_02/721171918" TargetMode="External" /><Relationship Id="rId44" Type="http://schemas.openxmlformats.org/officeDocument/2006/relationships/hyperlink" Target="https://podminky.urs.cz/item/CS_URS_2024_02/721174004" TargetMode="External" /><Relationship Id="rId45" Type="http://schemas.openxmlformats.org/officeDocument/2006/relationships/hyperlink" Target="https://podminky.urs.cz/item/CS_URS_2024_02/721174005" TargetMode="External" /><Relationship Id="rId46" Type="http://schemas.openxmlformats.org/officeDocument/2006/relationships/hyperlink" Target="https://podminky.urs.cz/item/CS_URS_2024_02/721174006" TargetMode="External" /><Relationship Id="rId47" Type="http://schemas.openxmlformats.org/officeDocument/2006/relationships/hyperlink" Target="https://podminky.urs.cz/item/CS_URS_2024_02/721174007" TargetMode="External" /><Relationship Id="rId48" Type="http://schemas.openxmlformats.org/officeDocument/2006/relationships/hyperlink" Target="https://podminky.urs.cz/item/CS_URS_2024_02/721174024" TargetMode="External" /><Relationship Id="rId49" Type="http://schemas.openxmlformats.org/officeDocument/2006/relationships/hyperlink" Target="https://podminky.urs.cz/item/CS_URS_2024_02/721174025" TargetMode="External" /><Relationship Id="rId50" Type="http://schemas.openxmlformats.org/officeDocument/2006/relationships/hyperlink" Target="https://podminky.urs.cz/item/CS_URS_2024_02/721174026" TargetMode="External" /><Relationship Id="rId51" Type="http://schemas.openxmlformats.org/officeDocument/2006/relationships/hyperlink" Target="https://podminky.urs.cz/item/CS_URS_2024_02/721174027" TargetMode="External" /><Relationship Id="rId52" Type="http://schemas.openxmlformats.org/officeDocument/2006/relationships/hyperlink" Target="https://podminky.urs.cz/item/CS_URS_2024_02/721174042" TargetMode="External" /><Relationship Id="rId53" Type="http://schemas.openxmlformats.org/officeDocument/2006/relationships/hyperlink" Target="https://podminky.urs.cz/item/CS_URS_2024_02/721174043" TargetMode="External" /><Relationship Id="rId54" Type="http://schemas.openxmlformats.org/officeDocument/2006/relationships/hyperlink" Target="https://podminky.urs.cz/item/CS_URS_2024_02/722170801" TargetMode="External" /><Relationship Id="rId55" Type="http://schemas.openxmlformats.org/officeDocument/2006/relationships/hyperlink" Target="https://podminky.urs.cz/item/CS_URS_2024_02/722173913" TargetMode="External" /><Relationship Id="rId56" Type="http://schemas.openxmlformats.org/officeDocument/2006/relationships/hyperlink" Target="https://podminky.urs.cz/item/CS_URS_2024_02/722174023" TargetMode="External" /><Relationship Id="rId57" Type="http://schemas.openxmlformats.org/officeDocument/2006/relationships/hyperlink" Target="https://podminky.urs.cz/item/CS_URS_2024_02/721290111" TargetMode="External" /><Relationship Id="rId58" Type="http://schemas.openxmlformats.org/officeDocument/2006/relationships/hyperlink" Target="https://podminky.urs.cz/item/CS_URS_2024_02/721290112" TargetMode="External" /><Relationship Id="rId59" Type="http://schemas.openxmlformats.org/officeDocument/2006/relationships/hyperlink" Target="https://podminky.urs.cz/item/CS_URS_2024_02/998721121" TargetMode="External" /><Relationship Id="rId60" Type="http://schemas.openxmlformats.org/officeDocument/2006/relationships/hyperlink" Target="https://podminky.urs.cz/item/CS_URS_2024_02/998721129" TargetMode="External" /><Relationship Id="rId61" Type="http://schemas.openxmlformats.org/officeDocument/2006/relationships/hyperlink" Target="https://podminky.urs.cz/item/CS_URS_2024_02/727222121" TargetMode="External" /><Relationship Id="rId62" Type="http://schemas.openxmlformats.org/officeDocument/2006/relationships/hyperlink" Target="https://podminky.urs.cz/item/CS_URS_2024_02/727222125" TargetMode="External" /><Relationship Id="rId63" Type="http://schemas.openxmlformats.org/officeDocument/2006/relationships/hyperlink" Target="https://podminky.urs.cz/item/CS_URS_2024_02/727222127" TargetMode="External" /><Relationship Id="rId64" Type="http://schemas.openxmlformats.org/officeDocument/2006/relationships/hyperlink" Target="https://podminky.urs.cz/item/CS_URS_2024_02/727222129" TargetMode="External" /><Relationship Id="rId65" Type="http://schemas.openxmlformats.org/officeDocument/2006/relationships/hyperlink" Target="https://podminky.urs.cz/item/CS_URS_2024_02/230082100" TargetMode="External" /><Relationship Id="rId66" Type="http://schemas.openxmlformats.org/officeDocument/2006/relationships/drawing" Target="../drawings/drawing3.xml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hidden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7" t="s">
        <v>0</v>
      </c>
      <c r="AZ1" s="17" t="s">
        <v>1</v>
      </c>
      <c r="BA1" s="17" t="s">
        <v>2</v>
      </c>
      <c r="BB1" s="17" t="s">
        <v>3</v>
      </c>
      <c r="BT1" s="17" t="s">
        <v>4</v>
      </c>
      <c r="BU1" s="17" t="s">
        <v>4</v>
      </c>
      <c r="BV1" s="17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8" t="s">
        <v>6</v>
      </c>
      <c r="BT2" s="18" t="s">
        <v>7</v>
      </c>
    </row>
    <row r="3" s="1" customFormat="1" ht="6.96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1"/>
      <c r="BS3" s="18" t="s">
        <v>6</v>
      </c>
      <c r="BT3" s="18" t="s">
        <v>8</v>
      </c>
    </row>
    <row r="4" s="1" customFormat="1" ht="24.96" customHeight="1">
      <c r="B4" s="22"/>
      <c r="C4" s="23"/>
      <c r="D4" s="24" t="s">
        <v>9</v>
      </c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1"/>
      <c r="AS4" s="25" t="s">
        <v>10</v>
      </c>
      <c r="BE4" s="26" t="s">
        <v>11</v>
      </c>
      <c r="BS4" s="18" t="s">
        <v>12</v>
      </c>
    </row>
    <row r="5" s="1" customFormat="1" ht="12" customHeight="1">
      <c r="B5" s="22"/>
      <c r="C5" s="23"/>
      <c r="D5" s="27" t="s">
        <v>13</v>
      </c>
      <c r="E5" s="23"/>
      <c r="F5" s="23"/>
      <c r="G5" s="23"/>
      <c r="H5" s="23"/>
      <c r="I5" s="23"/>
      <c r="J5" s="23"/>
      <c r="K5" s="28" t="s">
        <v>14</v>
      </c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  <c r="AQ5" s="23"/>
      <c r="AR5" s="21"/>
      <c r="BE5" s="29" t="s">
        <v>15</v>
      </c>
      <c r="BS5" s="18" t="s">
        <v>6</v>
      </c>
    </row>
    <row r="6" s="1" customFormat="1" ht="36.96" customHeight="1">
      <c r="B6" s="22"/>
      <c r="C6" s="23"/>
      <c r="D6" s="30" t="s">
        <v>16</v>
      </c>
      <c r="E6" s="23"/>
      <c r="F6" s="23"/>
      <c r="G6" s="23"/>
      <c r="H6" s="23"/>
      <c r="I6" s="23"/>
      <c r="J6" s="23"/>
      <c r="K6" s="31" t="s">
        <v>17</v>
      </c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1"/>
      <c r="BE6" s="32"/>
      <c r="BS6" s="18" t="s">
        <v>6</v>
      </c>
    </row>
    <row r="7" s="1" customFormat="1" ht="12" customHeight="1">
      <c r="B7" s="22"/>
      <c r="C7" s="23"/>
      <c r="D7" s="33" t="s">
        <v>18</v>
      </c>
      <c r="E7" s="23"/>
      <c r="F7" s="23"/>
      <c r="G7" s="23"/>
      <c r="H7" s="23"/>
      <c r="I7" s="23"/>
      <c r="J7" s="23"/>
      <c r="K7" s="28" t="s">
        <v>19</v>
      </c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33" t="s">
        <v>20</v>
      </c>
      <c r="AL7" s="23"/>
      <c r="AM7" s="23"/>
      <c r="AN7" s="28" t="s">
        <v>1</v>
      </c>
      <c r="AO7" s="23"/>
      <c r="AP7" s="23"/>
      <c r="AQ7" s="23"/>
      <c r="AR7" s="21"/>
      <c r="BE7" s="32"/>
      <c r="BS7" s="18" t="s">
        <v>6</v>
      </c>
    </row>
    <row r="8" s="1" customFormat="1" ht="12" customHeight="1">
      <c r="B8" s="22"/>
      <c r="C8" s="23"/>
      <c r="D8" s="33" t="s">
        <v>21</v>
      </c>
      <c r="E8" s="23"/>
      <c r="F8" s="23"/>
      <c r="G8" s="23"/>
      <c r="H8" s="23"/>
      <c r="I8" s="23"/>
      <c r="J8" s="23"/>
      <c r="K8" s="28" t="s">
        <v>22</v>
      </c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33" t="s">
        <v>23</v>
      </c>
      <c r="AL8" s="23"/>
      <c r="AM8" s="23"/>
      <c r="AN8" s="34" t="s">
        <v>24</v>
      </c>
      <c r="AO8" s="23"/>
      <c r="AP8" s="23"/>
      <c r="AQ8" s="23"/>
      <c r="AR8" s="21"/>
      <c r="BE8" s="32"/>
      <c r="BS8" s="18" t="s">
        <v>6</v>
      </c>
    </row>
    <row r="9" s="1" customFormat="1" ht="14.4" customHeight="1">
      <c r="B9" s="22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  <c r="AR9" s="21"/>
      <c r="BE9" s="32"/>
      <c r="BS9" s="18" t="s">
        <v>6</v>
      </c>
    </row>
    <row r="10" s="1" customFormat="1" ht="12" customHeight="1">
      <c r="B10" s="22"/>
      <c r="C10" s="23"/>
      <c r="D10" s="33" t="s">
        <v>25</v>
      </c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33" t="s">
        <v>26</v>
      </c>
      <c r="AL10" s="23"/>
      <c r="AM10" s="23"/>
      <c r="AN10" s="28" t="s">
        <v>27</v>
      </c>
      <c r="AO10" s="23"/>
      <c r="AP10" s="23"/>
      <c r="AQ10" s="23"/>
      <c r="AR10" s="21"/>
      <c r="BE10" s="32"/>
      <c r="BS10" s="18" t="s">
        <v>6</v>
      </c>
    </row>
    <row r="11" s="1" customFormat="1" ht="18.48" customHeight="1">
      <c r="B11" s="22"/>
      <c r="C11" s="23"/>
      <c r="D11" s="23"/>
      <c r="E11" s="28" t="s">
        <v>28</v>
      </c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33" t="s">
        <v>29</v>
      </c>
      <c r="AL11" s="23"/>
      <c r="AM11" s="23"/>
      <c r="AN11" s="28" t="s">
        <v>1</v>
      </c>
      <c r="AO11" s="23"/>
      <c r="AP11" s="23"/>
      <c r="AQ11" s="23"/>
      <c r="AR11" s="21"/>
      <c r="BE11" s="32"/>
      <c r="BS11" s="18" t="s">
        <v>6</v>
      </c>
    </row>
    <row r="12" s="1" customFormat="1" ht="6.96" customHeight="1">
      <c r="B12" s="22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1"/>
      <c r="BE12" s="32"/>
      <c r="BS12" s="18" t="s">
        <v>6</v>
      </c>
    </row>
    <row r="13" s="1" customFormat="1" ht="12" customHeight="1">
      <c r="B13" s="22"/>
      <c r="C13" s="23"/>
      <c r="D13" s="33" t="s">
        <v>30</v>
      </c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33" t="s">
        <v>26</v>
      </c>
      <c r="AL13" s="23"/>
      <c r="AM13" s="23"/>
      <c r="AN13" s="35" t="s">
        <v>31</v>
      </c>
      <c r="AO13" s="23"/>
      <c r="AP13" s="23"/>
      <c r="AQ13" s="23"/>
      <c r="AR13" s="21"/>
      <c r="BE13" s="32"/>
      <c r="BS13" s="18" t="s">
        <v>6</v>
      </c>
    </row>
    <row r="14">
      <c r="B14" s="22"/>
      <c r="C14" s="23"/>
      <c r="D14" s="23"/>
      <c r="E14" s="35" t="s">
        <v>31</v>
      </c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3" t="s">
        <v>29</v>
      </c>
      <c r="AL14" s="23"/>
      <c r="AM14" s="23"/>
      <c r="AN14" s="35" t="s">
        <v>31</v>
      </c>
      <c r="AO14" s="23"/>
      <c r="AP14" s="23"/>
      <c r="AQ14" s="23"/>
      <c r="AR14" s="21"/>
      <c r="BE14" s="32"/>
      <c r="BS14" s="18" t="s">
        <v>6</v>
      </c>
    </row>
    <row r="15" s="1" customFormat="1" ht="6.96" customHeight="1">
      <c r="B15" s="22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1"/>
      <c r="BE15" s="32"/>
      <c r="BS15" s="18" t="s">
        <v>4</v>
      </c>
    </row>
    <row r="16" s="1" customFormat="1" ht="12" customHeight="1">
      <c r="B16" s="22"/>
      <c r="C16" s="23"/>
      <c r="D16" s="33" t="s">
        <v>32</v>
      </c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33" t="s">
        <v>26</v>
      </c>
      <c r="AL16" s="23"/>
      <c r="AM16" s="23"/>
      <c r="AN16" s="28" t="s">
        <v>33</v>
      </c>
      <c r="AO16" s="23"/>
      <c r="AP16" s="23"/>
      <c r="AQ16" s="23"/>
      <c r="AR16" s="21"/>
      <c r="BE16" s="32"/>
      <c r="BS16" s="18" t="s">
        <v>4</v>
      </c>
    </row>
    <row r="17" s="1" customFormat="1" ht="18.48" customHeight="1">
      <c r="B17" s="22"/>
      <c r="C17" s="23"/>
      <c r="D17" s="23"/>
      <c r="E17" s="28" t="s">
        <v>34</v>
      </c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33" t="s">
        <v>29</v>
      </c>
      <c r="AL17" s="23"/>
      <c r="AM17" s="23"/>
      <c r="AN17" s="28" t="s">
        <v>1</v>
      </c>
      <c r="AO17" s="23"/>
      <c r="AP17" s="23"/>
      <c r="AQ17" s="23"/>
      <c r="AR17" s="21"/>
      <c r="BE17" s="32"/>
      <c r="BS17" s="18" t="s">
        <v>35</v>
      </c>
    </row>
    <row r="18" s="1" customFormat="1" ht="6.96" customHeight="1">
      <c r="B18" s="2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1"/>
      <c r="BE18" s="32"/>
      <c r="BS18" s="18" t="s">
        <v>6</v>
      </c>
    </row>
    <row r="19" s="1" customFormat="1" ht="12" customHeight="1">
      <c r="B19" s="22"/>
      <c r="C19" s="23"/>
      <c r="D19" s="33" t="s">
        <v>36</v>
      </c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33" t="s">
        <v>26</v>
      </c>
      <c r="AL19" s="23"/>
      <c r="AM19" s="23"/>
      <c r="AN19" s="28" t="s">
        <v>1</v>
      </c>
      <c r="AO19" s="23"/>
      <c r="AP19" s="23"/>
      <c r="AQ19" s="23"/>
      <c r="AR19" s="21"/>
      <c r="BE19" s="32"/>
      <c r="BS19" s="18" t="s">
        <v>6</v>
      </c>
    </row>
    <row r="20" s="1" customFormat="1" ht="18.48" customHeight="1">
      <c r="B20" s="22"/>
      <c r="C20" s="23"/>
      <c r="D20" s="23"/>
      <c r="E20" s="28" t="s">
        <v>37</v>
      </c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33" t="s">
        <v>29</v>
      </c>
      <c r="AL20" s="23"/>
      <c r="AM20" s="23"/>
      <c r="AN20" s="28" t="s">
        <v>1</v>
      </c>
      <c r="AO20" s="23"/>
      <c r="AP20" s="23"/>
      <c r="AQ20" s="23"/>
      <c r="AR20" s="21"/>
      <c r="BE20" s="32"/>
      <c r="BS20" s="18" t="s">
        <v>35</v>
      </c>
    </row>
    <row r="21" s="1" customFormat="1" ht="6.96" customHeight="1">
      <c r="B21" s="22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1"/>
      <c r="BE21" s="32"/>
    </row>
    <row r="22" s="1" customFormat="1" ht="12" customHeight="1">
      <c r="B22" s="22"/>
      <c r="C22" s="23"/>
      <c r="D22" s="33" t="s">
        <v>38</v>
      </c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1"/>
      <c r="BE22" s="32"/>
    </row>
    <row r="23" s="1" customFormat="1" ht="119.25" customHeight="1">
      <c r="B23" s="22"/>
      <c r="C23" s="23"/>
      <c r="D23" s="23"/>
      <c r="E23" s="37" t="s">
        <v>39</v>
      </c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37"/>
      <c r="AH23" s="37"/>
      <c r="AI23" s="37"/>
      <c r="AJ23" s="37"/>
      <c r="AK23" s="37"/>
      <c r="AL23" s="37"/>
      <c r="AM23" s="37"/>
      <c r="AN23" s="37"/>
      <c r="AO23" s="23"/>
      <c r="AP23" s="23"/>
      <c r="AQ23" s="23"/>
      <c r="AR23" s="21"/>
      <c r="BE23" s="32"/>
    </row>
    <row r="24" s="1" customFormat="1" ht="6.96" customHeight="1">
      <c r="B24" s="22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21"/>
      <c r="BE24" s="32"/>
    </row>
    <row r="25" s="1" customFormat="1" ht="6.96" customHeight="1">
      <c r="B25" s="22"/>
      <c r="C25" s="23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23"/>
      <c r="AQ25" s="23"/>
      <c r="AR25" s="21"/>
      <c r="BE25" s="32"/>
    </row>
    <row r="26" s="2" customFormat="1" ht="25.92" customHeight="1">
      <c r="A26" s="39"/>
      <c r="B26" s="40"/>
      <c r="C26" s="41"/>
      <c r="D26" s="42" t="s">
        <v>40</v>
      </c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3"/>
      <c r="AG26" s="43"/>
      <c r="AH26" s="43"/>
      <c r="AI26" s="43"/>
      <c r="AJ26" s="43"/>
      <c r="AK26" s="44">
        <f>ROUND(AG94,2)</f>
        <v>0</v>
      </c>
      <c r="AL26" s="43"/>
      <c r="AM26" s="43"/>
      <c r="AN26" s="43"/>
      <c r="AO26" s="43"/>
      <c r="AP26" s="41"/>
      <c r="AQ26" s="41"/>
      <c r="AR26" s="45"/>
      <c r="BE26" s="32"/>
    </row>
    <row r="27" s="2" customFormat="1" ht="6.96" customHeight="1">
      <c r="A27" s="39"/>
      <c r="B27" s="40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5"/>
      <c r="BE27" s="32"/>
    </row>
    <row r="28" s="2" customFormat="1">
      <c r="A28" s="39"/>
      <c r="B28" s="40"/>
      <c r="C28" s="41"/>
      <c r="D28" s="41"/>
      <c r="E28" s="41"/>
      <c r="F28" s="41"/>
      <c r="G28" s="41"/>
      <c r="H28" s="41"/>
      <c r="I28" s="41"/>
      <c r="J28" s="41"/>
      <c r="K28" s="41"/>
      <c r="L28" s="46" t="s">
        <v>41</v>
      </c>
      <c r="M28" s="46"/>
      <c r="N28" s="46"/>
      <c r="O28" s="46"/>
      <c r="P28" s="46"/>
      <c r="Q28" s="41"/>
      <c r="R28" s="41"/>
      <c r="S28" s="41"/>
      <c r="T28" s="41"/>
      <c r="U28" s="41"/>
      <c r="V28" s="41"/>
      <c r="W28" s="46" t="s">
        <v>42</v>
      </c>
      <c r="X28" s="46"/>
      <c r="Y28" s="46"/>
      <c r="Z28" s="46"/>
      <c r="AA28" s="46"/>
      <c r="AB28" s="46"/>
      <c r="AC28" s="46"/>
      <c r="AD28" s="46"/>
      <c r="AE28" s="46"/>
      <c r="AF28" s="41"/>
      <c r="AG28" s="41"/>
      <c r="AH28" s="41"/>
      <c r="AI28" s="41"/>
      <c r="AJ28" s="41"/>
      <c r="AK28" s="46" t="s">
        <v>43</v>
      </c>
      <c r="AL28" s="46"/>
      <c r="AM28" s="46"/>
      <c r="AN28" s="46"/>
      <c r="AO28" s="46"/>
      <c r="AP28" s="41"/>
      <c r="AQ28" s="41"/>
      <c r="AR28" s="45"/>
      <c r="BE28" s="32"/>
    </row>
    <row r="29" s="3" customFormat="1" ht="14.4" customHeight="1">
      <c r="A29" s="3"/>
      <c r="B29" s="47"/>
      <c r="C29" s="48"/>
      <c r="D29" s="33" t="s">
        <v>44</v>
      </c>
      <c r="E29" s="48"/>
      <c r="F29" s="33" t="s">
        <v>45</v>
      </c>
      <c r="G29" s="48"/>
      <c r="H29" s="48"/>
      <c r="I29" s="48"/>
      <c r="J29" s="48"/>
      <c r="K29" s="48"/>
      <c r="L29" s="49">
        <v>0.20999999999999999</v>
      </c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50">
        <f>ROUND(AZ94, 2)</f>
        <v>0</v>
      </c>
      <c r="X29" s="48"/>
      <c r="Y29" s="48"/>
      <c r="Z29" s="48"/>
      <c r="AA29" s="48"/>
      <c r="AB29" s="48"/>
      <c r="AC29" s="48"/>
      <c r="AD29" s="48"/>
      <c r="AE29" s="48"/>
      <c r="AF29" s="48"/>
      <c r="AG29" s="48"/>
      <c r="AH29" s="48"/>
      <c r="AI29" s="48"/>
      <c r="AJ29" s="48"/>
      <c r="AK29" s="50">
        <f>ROUND(AV94, 2)</f>
        <v>0</v>
      </c>
      <c r="AL29" s="48"/>
      <c r="AM29" s="48"/>
      <c r="AN29" s="48"/>
      <c r="AO29" s="48"/>
      <c r="AP29" s="48"/>
      <c r="AQ29" s="48"/>
      <c r="AR29" s="51"/>
      <c r="BE29" s="52"/>
    </row>
    <row r="30" s="3" customFormat="1" ht="14.4" customHeight="1">
      <c r="A30" s="3"/>
      <c r="B30" s="47"/>
      <c r="C30" s="48"/>
      <c r="D30" s="48"/>
      <c r="E30" s="48"/>
      <c r="F30" s="33" t="s">
        <v>46</v>
      </c>
      <c r="G30" s="48"/>
      <c r="H30" s="48"/>
      <c r="I30" s="48"/>
      <c r="J30" s="48"/>
      <c r="K30" s="48"/>
      <c r="L30" s="49">
        <v>0.12</v>
      </c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50">
        <f>ROUND(BA94, 2)</f>
        <v>0</v>
      </c>
      <c r="X30" s="48"/>
      <c r="Y30" s="48"/>
      <c r="Z30" s="48"/>
      <c r="AA30" s="48"/>
      <c r="AB30" s="48"/>
      <c r="AC30" s="48"/>
      <c r="AD30" s="48"/>
      <c r="AE30" s="48"/>
      <c r="AF30" s="48"/>
      <c r="AG30" s="48"/>
      <c r="AH30" s="48"/>
      <c r="AI30" s="48"/>
      <c r="AJ30" s="48"/>
      <c r="AK30" s="50">
        <f>ROUND(AW94, 2)</f>
        <v>0</v>
      </c>
      <c r="AL30" s="48"/>
      <c r="AM30" s="48"/>
      <c r="AN30" s="48"/>
      <c r="AO30" s="48"/>
      <c r="AP30" s="48"/>
      <c r="AQ30" s="48"/>
      <c r="AR30" s="51"/>
      <c r="BE30" s="52"/>
    </row>
    <row r="31" hidden="1" s="3" customFormat="1" ht="14.4" customHeight="1">
      <c r="A31" s="3"/>
      <c r="B31" s="47"/>
      <c r="C31" s="48"/>
      <c r="D31" s="48"/>
      <c r="E31" s="48"/>
      <c r="F31" s="33" t="s">
        <v>47</v>
      </c>
      <c r="G31" s="48"/>
      <c r="H31" s="48"/>
      <c r="I31" s="48"/>
      <c r="J31" s="48"/>
      <c r="K31" s="48"/>
      <c r="L31" s="49">
        <v>0.20999999999999999</v>
      </c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50">
        <f>ROUND(BB94, 2)</f>
        <v>0</v>
      </c>
      <c r="X31" s="48"/>
      <c r="Y31" s="48"/>
      <c r="Z31" s="48"/>
      <c r="AA31" s="48"/>
      <c r="AB31" s="48"/>
      <c r="AC31" s="48"/>
      <c r="AD31" s="48"/>
      <c r="AE31" s="48"/>
      <c r="AF31" s="48"/>
      <c r="AG31" s="48"/>
      <c r="AH31" s="48"/>
      <c r="AI31" s="48"/>
      <c r="AJ31" s="48"/>
      <c r="AK31" s="50">
        <v>0</v>
      </c>
      <c r="AL31" s="48"/>
      <c r="AM31" s="48"/>
      <c r="AN31" s="48"/>
      <c r="AO31" s="48"/>
      <c r="AP31" s="48"/>
      <c r="AQ31" s="48"/>
      <c r="AR31" s="51"/>
      <c r="BE31" s="52"/>
    </row>
    <row r="32" hidden="1" s="3" customFormat="1" ht="14.4" customHeight="1">
      <c r="A32" s="3"/>
      <c r="B32" s="47"/>
      <c r="C32" s="48"/>
      <c r="D32" s="48"/>
      <c r="E32" s="48"/>
      <c r="F32" s="33" t="s">
        <v>48</v>
      </c>
      <c r="G32" s="48"/>
      <c r="H32" s="48"/>
      <c r="I32" s="48"/>
      <c r="J32" s="48"/>
      <c r="K32" s="48"/>
      <c r="L32" s="49">
        <v>0.12</v>
      </c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50">
        <f>ROUND(BC94, 2)</f>
        <v>0</v>
      </c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50">
        <v>0</v>
      </c>
      <c r="AL32" s="48"/>
      <c r="AM32" s="48"/>
      <c r="AN32" s="48"/>
      <c r="AO32" s="48"/>
      <c r="AP32" s="48"/>
      <c r="AQ32" s="48"/>
      <c r="AR32" s="51"/>
      <c r="BE32" s="52"/>
    </row>
    <row r="33" hidden="1" s="3" customFormat="1" ht="14.4" customHeight="1">
      <c r="A33" s="3"/>
      <c r="B33" s="47"/>
      <c r="C33" s="48"/>
      <c r="D33" s="48"/>
      <c r="E33" s="48"/>
      <c r="F33" s="33" t="s">
        <v>49</v>
      </c>
      <c r="G33" s="48"/>
      <c r="H33" s="48"/>
      <c r="I33" s="48"/>
      <c r="J33" s="48"/>
      <c r="K33" s="48"/>
      <c r="L33" s="49">
        <v>0</v>
      </c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50">
        <f>ROUND(BD94, 2)</f>
        <v>0</v>
      </c>
      <c r="X33" s="48"/>
      <c r="Y33" s="48"/>
      <c r="Z33" s="48"/>
      <c r="AA33" s="48"/>
      <c r="AB33" s="48"/>
      <c r="AC33" s="48"/>
      <c r="AD33" s="48"/>
      <c r="AE33" s="48"/>
      <c r="AF33" s="48"/>
      <c r="AG33" s="48"/>
      <c r="AH33" s="48"/>
      <c r="AI33" s="48"/>
      <c r="AJ33" s="48"/>
      <c r="AK33" s="50">
        <v>0</v>
      </c>
      <c r="AL33" s="48"/>
      <c r="AM33" s="48"/>
      <c r="AN33" s="48"/>
      <c r="AO33" s="48"/>
      <c r="AP33" s="48"/>
      <c r="AQ33" s="48"/>
      <c r="AR33" s="51"/>
      <c r="BE33" s="52"/>
    </row>
    <row r="34" s="2" customFormat="1" ht="6.96" customHeight="1">
      <c r="A34" s="39"/>
      <c r="B34" s="40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1"/>
      <c r="AD34" s="41"/>
      <c r="AE34" s="41"/>
      <c r="AF34" s="41"/>
      <c r="AG34" s="41"/>
      <c r="AH34" s="41"/>
      <c r="AI34" s="41"/>
      <c r="AJ34" s="41"/>
      <c r="AK34" s="41"/>
      <c r="AL34" s="41"/>
      <c r="AM34" s="41"/>
      <c r="AN34" s="41"/>
      <c r="AO34" s="41"/>
      <c r="AP34" s="41"/>
      <c r="AQ34" s="41"/>
      <c r="AR34" s="45"/>
      <c r="BE34" s="32"/>
    </row>
    <row r="35" s="2" customFormat="1" ht="25.92" customHeight="1">
      <c r="A35" s="39"/>
      <c r="B35" s="40"/>
      <c r="C35" s="53"/>
      <c r="D35" s="54" t="s">
        <v>50</v>
      </c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6" t="s">
        <v>51</v>
      </c>
      <c r="U35" s="55"/>
      <c r="V35" s="55"/>
      <c r="W35" s="55"/>
      <c r="X35" s="57" t="s">
        <v>52</v>
      </c>
      <c r="Y35" s="55"/>
      <c r="Z35" s="55"/>
      <c r="AA35" s="55"/>
      <c r="AB35" s="55"/>
      <c r="AC35" s="55"/>
      <c r="AD35" s="55"/>
      <c r="AE35" s="55"/>
      <c r="AF35" s="55"/>
      <c r="AG35" s="55"/>
      <c r="AH35" s="55"/>
      <c r="AI35" s="55"/>
      <c r="AJ35" s="55"/>
      <c r="AK35" s="58">
        <f>SUM(AK26:AK33)</f>
        <v>0</v>
      </c>
      <c r="AL35" s="55"/>
      <c r="AM35" s="55"/>
      <c r="AN35" s="55"/>
      <c r="AO35" s="59"/>
      <c r="AP35" s="53"/>
      <c r="AQ35" s="53"/>
      <c r="AR35" s="45"/>
      <c r="BE35" s="39"/>
    </row>
    <row r="36" s="2" customFormat="1" ht="6.96" customHeight="1">
      <c r="A36" s="39"/>
      <c r="B36" s="40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  <c r="AF36" s="41"/>
      <c r="AG36" s="41"/>
      <c r="AH36" s="41"/>
      <c r="AI36" s="41"/>
      <c r="AJ36" s="41"/>
      <c r="AK36" s="41"/>
      <c r="AL36" s="41"/>
      <c r="AM36" s="41"/>
      <c r="AN36" s="41"/>
      <c r="AO36" s="41"/>
      <c r="AP36" s="41"/>
      <c r="AQ36" s="41"/>
      <c r="AR36" s="45"/>
      <c r="BE36" s="39"/>
    </row>
    <row r="37" s="2" customFormat="1" ht="14.4" customHeight="1">
      <c r="A37" s="39"/>
      <c r="B37" s="40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  <c r="AF37" s="41"/>
      <c r="AG37" s="41"/>
      <c r="AH37" s="41"/>
      <c r="AI37" s="41"/>
      <c r="AJ37" s="41"/>
      <c r="AK37" s="41"/>
      <c r="AL37" s="41"/>
      <c r="AM37" s="41"/>
      <c r="AN37" s="41"/>
      <c r="AO37" s="41"/>
      <c r="AP37" s="41"/>
      <c r="AQ37" s="41"/>
      <c r="AR37" s="45"/>
      <c r="BE37" s="39"/>
    </row>
    <row r="38" s="1" customFormat="1" ht="14.4" customHeight="1">
      <c r="B38" s="22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3"/>
      <c r="AF38" s="23"/>
      <c r="AG38" s="23"/>
      <c r="AH38" s="23"/>
      <c r="AI38" s="23"/>
      <c r="AJ38" s="23"/>
      <c r="AK38" s="23"/>
      <c r="AL38" s="23"/>
      <c r="AM38" s="23"/>
      <c r="AN38" s="23"/>
      <c r="AO38" s="23"/>
      <c r="AP38" s="23"/>
      <c r="AQ38" s="23"/>
      <c r="AR38" s="21"/>
    </row>
    <row r="39" s="1" customFormat="1" ht="14.4" customHeight="1">
      <c r="B39" s="22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  <c r="AE39" s="23"/>
      <c r="AF39" s="23"/>
      <c r="AG39" s="23"/>
      <c r="AH39" s="23"/>
      <c r="AI39" s="23"/>
      <c r="AJ39" s="23"/>
      <c r="AK39" s="23"/>
      <c r="AL39" s="23"/>
      <c r="AM39" s="23"/>
      <c r="AN39" s="23"/>
      <c r="AO39" s="23"/>
      <c r="AP39" s="23"/>
      <c r="AQ39" s="23"/>
      <c r="AR39" s="21"/>
    </row>
    <row r="40" s="1" customFormat="1" ht="14.4" customHeight="1">
      <c r="B40" s="22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23"/>
      <c r="AF40" s="23"/>
      <c r="AG40" s="23"/>
      <c r="AH40" s="23"/>
      <c r="AI40" s="23"/>
      <c r="AJ40" s="23"/>
      <c r="AK40" s="23"/>
      <c r="AL40" s="23"/>
      <c r="AM40" s="23"/>
      <c r="AN40" s="23"/>
      <c r="AO40" s="23"/>
      <c r="AP40" s="23"/>
      <c r="AQ40" s="23"/>
      <c r="AR40" s="21"/>
    </row>
    <row r="41" s="1" customFormat="1" ht="14.4" customHeight="1">
      <c r="B41" s="22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G41" s="23"/>
      <c r="AH41" s="23"/>
      <c r="AI41" s="23"/>
      <c r="AJ41" s="23"/>
      <c r="AK41" s="23"/>
      <c r="AL41" s="23"/>
      <c r="AM41" s="23"/>
      <c r="AN41" s="23"/>
      <c r="AO41" s="23"/>
      <c r="AP41" s="23"/>
      <c r="AQ41" s="23"/>
      <c r="AR41" s="21"/>
    </row>
    <row r="42" s="1" customFormat="1" ht="14.4" customHeight="1">
      <c r="B42" s="22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23"/>
      <c r="AF42" s="23"/>
      <c r="AG42" s="23"/>
      <c r="AH42" s="23"/>
      <c r="AI42" s="23"/>
      <c r="AJ42" s="23"/>
      <c r="AK42" s="23"/>
      <c r="AL42" s="23"/>
      <c r="AM42" s="23"/>
      <c r="AN42" s="23"/>
      <c r="AO42" s="23"/>
      <c r="AP42" s="23"/>
      <c r="AQ42" s="23"/>
      <c r="AR42" s="21"/>
    </row>
    <row r="43" s="1" customFormat="1" ht="14.4" customHeight="1">
      <c r="B43" s="22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  <c r="AA43" s="23"/>
      <c r="AB43" s="23"/>
      <c r="AC43" s="23"/>
      <c r="AD43" s="23"/>
      <c r="AE43" s="23"/>
      <c r="AF43" s="23"/>
      <c r="AG43" s="23"/>
      <c r="AH43" s="23"/>
      <c r="AI43" s="23"/>
      <c r="AJ43" s="23"/>
      <c r="AK43" s="23"/>
      <c r="AL43" s="23"/>
      <c r="AM43" s="23"/>
      <c r="AN43" s="23"/>
      <c r="AO43" s="23"/>
      <c r="AP43" s="23"/>
      <c r="AQ43" s="23"/>
      <c r="AR43" s="21"/>
    </row>
    <row r="44" s="1" customFormat="1" ht="14.4" customHeight="1">
      <c r="B44" s="22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23"/>
      <c r="AE44" s="23"/>
      <c r="AF44" s="23"/>
      <c r="AG44" s="23"/>
      <c r="AH44" s="23"/>
      <c r="AI44" s="23"/>
      <c r="AJ44" s="23"/>
      <c r="AK44" s="23"/>
      <c r="AL44" s="23"/>
      <c r="AM44" s="23"/>
      <c r="AN44" s="23"/>
      <c r="AO44" s="23"/>
      <c r="AP44" s="23"/>
      <c r="AQ44" s="23"/>
      <c r="AR44" s="21"/>
    </row>
    <row r="45" s="1" customFormat="1" ht="14.4" customHeight="1">
      <c r="B45" s="22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23"/>
      <c r="AB45" s="23"/>
      <c r="AC45" s="23"/>
      <c r="AD45" s="23"/>
      <c r="AE45" s="23"/>
      <c r="AF45" s="23"/>
      <c r="AG45" s="23"/>
      <c r="AH45" s="23"/>
      <c r="AI45" s="23"/>
      <c r="AJ45" s="23"/>
      <c r="AK45" s="23"/>
      <c r="AL45" s="23"/>
      <c r="AM45" s="23"/>
      <c r="AN45" s="23"/>
      <c r="AO45" s="23"/>
      <c r="AP45" s="23"/>
      <c r="AQ45" s="23"/>
      <c r="AR45" s="21"/>
    </row>
    <row r="46" s="1" customFormat="1" ht="14.4" customHeight="1">
      <c r="B46" s="22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3"/>
      <c r="AD46" s="23"/>
      <c r="AE46" s="23"/>
      <c r="AF46" s="23"/>
      <c r="AG46" s="23"/>
      <c r="AH46" s="23"/>
      <c r="AI46" s="23"/>
      <c r="AJ46" s="23"/>
      <c r="AK46" s="23"/>
      <c r="AL46" s="23"/>
      <c r="AM46" s="23"/>
      <c r="AN46" s="23"/>
      <c r="AO46" s="23"/>
      <c r="AP46" s="23"/>
      <c r="AQ46" s="23"/>
      <c r="AR46" s="21"/>
    </row>
    <row r="47" s="1" customFormat="1" ht="14.4" customHeight="1">
      <c r="B47" s="22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  <c r="AG47" s="23"/>
      <c r="AH47" s="23"/>
      <c r="AI47" s="23"/>
      <c r="AJ47" s="23"/>
      <c r="AK47" s="23"/>
      <c r="AL47" s="23"/>
      <c r="AM47" s="23"/>
      <c r="AN47" s="23"/>
      <c r="AO47" s="23"/>
      <c r="AP47" s="23"/>
      <c r="AQ47" s="23"/>
      <c r="AR47" s="21"/>
    </row>
    <row r="48" s="1" customFormat="1" ht="14.4" customHeight="1">
      <c r="B48" s="22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23"/>
      <c r="AL48" s="23"/>
      <c r="AM48" s="23"/>
      <c r="AN48" s="23"/>
      <c r="AO48" s="23"/>
      <c r="AP48" s="23"/>
      <c r="AQ48" s="23"/>
      <c r="AR48" s="21"/>
    </row>
    <row r="49" s="2" customFormat="1" ht="14.4" customHeight="1">
      <c r="B49" s="60"/>
      <c r="C49" s="61"/>
      <c r="D49" s="62" t="s">
        <v>53</v>
      </c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2" t="s">
        <v>54</v>
      </c>
      <c r="AI49" s="63"/>
      <c r="AJ49" s="63"/>
      <c r="AK49" s="63"/>
      <c r="AL49" s="63"/>
      <c r="AM49" s="63"/>
      <c r="AN49" s="63"/>
      <c r="AO49" s="63"/>
      <c r="AP49" s="61"/>
      <c r="AQ49" s="61"/>
      <c r="AR49" s="64"/>
    </row>
    <row r="50">
      <c r="B50" s="22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  <c r="AD50" s="23"/>
      <c r="AE50" s="23"/>
      <c r="AF50" s="23"/>
      <c r="AG50" s="23"/>
      <c r="AH50" s="23"/>
      <c r="AI50" s="23"/>
      <c r="AJ50" s="23"/>
      <c r="AK50" s="23"/>
      <c r="AL50" s="23"/>
      <c r="AM50" s="23"/>
      <c r="AN50" s="23"/>
      <c r="AO50" s="23"/>
      <c r="AP50" s="23"/>
      <c r="AQ50" s="23"/>
      <c r="AR50" s="21"/>
    </row>
    <row r="51">
      <c r="B51" s="22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23"/>
      <c r="AF51" s="23"/>
      <c r="AG51" s="23"/>
      <c r="AH51" s="23"/>
      <c r="AI51" s="23"/>
      <c r="AJ51" s="23"/>
      <c r="AK51" s="23"/>
      <c r="AL51" s="23"/>
      <c r="AM51" s="23"/>
      <c r="AN51" s="23"/>
      <c r="AO51" s="23"/>
      <c r="AP51" s="23"/>
      <c r="AQ51" s="23"/>
      <c r="AR51" s="21"/>
    </row>
    <row r="52">
      <c r="B52" s="22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23"/>
      <c r="AL52" s="23"/>
      <c r="AM52" s="23"/>
      <c r="AN52" s="23"/>
      <c r="AO52" s="23"/>
      <c r="AP52" s="23"/>
      <c r="AQ52" s="23"/>
      <c r="AR52" s="21"/>
    </row>
    <row r="53">
      <c r="B53" s="22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23"/>
      <c r="AL53" s="23"/>
      <c r="AM53" s="23"/>
      <c r="AN53" s="23"/>
      <c r="AO53" s="23"/>
      <c r="AP53" s="23"/>
      <c r="AQ53" s="23"/>
      <c r="AR53" s="21"/>
    </row>
    <row r="54">
      <c r="B54" s="22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  <c r="Y54" s="23"/>
      <c r="Z54" s="23"/>
      <c r="AA54" s="23"/>
      <c r="AB54" s="23"/>
      <c r="AC54" s="23"/>
      <c r="AD54" s="23"/>
      <c r="AE54" s="23"/>
      <c r="AF54" s="23"/>
      <c r="AG54" s="23"/>
      <c r="AH54" s="23"/>
      <c r="AI54" s="23"/>
      <c r="AJ54" s="23"/>
      <c r="AK54" s="23"/>
      <c r="AL54" s="23"/>
      <c r="AM54" s="23"/>
      <c r="AN54" s="23"/>
      <c r="AO54" s="23"/>
      <c r="AP54" s="23"/>
      <c r="AQ54" s="23"/>
      <c r="AR54" s="21"/>
    </row>
    <row r="55">
      <c r="B55" s="22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3"/>
      <c r="AA55" s="23"/>
      <c r="AB55" s="23"/>
      <c r="AC55" s="23"/>
      <c r="AD55" s="23"/>
      <c r="AE55" s="23"/>
      <c r="AF55" s="23"/>
      <c r="AG55" s="23"/>
      <c r="AH55" s="23"/>
      <c r="AI55" s="23"/>
      <c r="AJ55" s="23"/>
      <c r="AK55" s="23"/>
      <c r="AL55" s="23"/>
      <c r="AM55" s="23"/>
      <c r="AN55" s="23"/>
      <c r="AO55" s="23"/>
      <c r="AP55" s="23"/>
      <c r="AQ55" s="23"/>
      <c r="AR55" s="21"/>
    </row>
    <row r="56">
      <c r="B56" s="22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3"/>
      <c r="AA56" s="23"/>
      <c r="AB56" s="23"/>
      <c r="AC56" s="23"/>
      <c r="AD56" s="23"/>
      <c r="AE56" s="23"/>
      <c r="AF56" s="23"/>
      <c r="AG56" s="23"/>
      <c r="AH56" s="23"/>
      <c r="AI56" s="23"/>
      <c r="AJ56" s="23"/>
      <c r="AK56" s="23"/>
      <c r="AL56" s="23"/>
      <c r="AM56" s="23"/>
      <c r="AN56" s="23"/>
      <c r="AO56" s="23"/>
      <c r="AP56" s="23"/>
      <c r="AQ56" s="23"/>
      <c r="AR56" s="21"/>
    </row>
    <row r="57">
      <c r="B57" s="22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  <c r="Y57" s="23"/>
      <c r="Z57" s="23"/>
      <c r="AA57" s="23"/>
      <c r="AB57" s="23"/>
      <c r="AC57" s="23"/>
      <c r="AD57" s="23"/>
      <c r="AE57" s="23"/>
      <c r="AF57" s="23"/>
      <c r="AG57" s="23"/>
      <c r="AH57" s="23"/>
      <c r="AI57" s="23"/>
      <c r="AJ57" s="23"/>
      <c r="AK57" s="23"/>
      <c r="AL57" s="23"/>
      <c r="AM57" s="23"/>
      <c r="AN57" s="23"/>
      <c r="AO57" s="23"/>
      <c r="AP57" s="23"/>
      <c r="AQ57" s="23"/>
      <c r="AR57" s="21"/>
    </row>
    <row r="58">
      <c r="B58" s="22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23"/>
      <c r="Y58" s="23"/>
      <c r="Z58" s="23"/>
      <c r="AA58" s="23"/>
      <c r="AB58" s="23"/>
      <c r="AC58" s="23"/>
      <c r="AD58" s="23"/>
      <c r="AE58" s="23"/>
      <c r="AF58" s="23"/>
      <c r="AG58" s="23"/>
      <c r="AH58" s="23"/>
      <c r="AI58" s="23"/>
      <c r="AJ58" s="23"/>
      <c r="AK58" s="23"/>
      <c r="AL58" s="23"/>
      <c r="AM58" s="23"/>
      <c r="AN58" s="23"/>
      <c r="AO58" s="23"/>
      <c r="AP58" s="23"/>
      <c r="AQ58" s="23"/>
      <c r="AR58" s="21"/>
    </row>
    <row r="59"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1"/>
    </row>
    <row r="60" s="2" customFormat="1">
      <c r="A60" s="39"/>
      <c r="B60" s="40"/>
      <c r="C60" s="41"/>
      <c r="D60" s="65" t="s">
        <v>55</v>
      </c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  <c r="T60" s="43"/>
      <c r="U60" s="43"/>
      <c r="V60" s="65" t="s">
        <v>56</v>
      </c>
      <c r="W60" s="43"/>
      <c r="X60" s="43"/>
      <c r="Y60" s="43"/>
      <c r="Z60" s="43"/>
      <c r="AA60" s="43"/>
      <c r="AB60" s="43"/>
      <c r="AC60" s="43"/>
      <c r="AD60" s="43"/>
      <c r="AE60" s="43"/>
      <c r="AF60" s="43"/>
      <c r="AG60" s="43"/>
      <c r="AH60" s="65" t="s">
        <v>55</v>
      </c>
      <c r="AI60" s="43"/>
      <c r="AJ60" s="43"/>
      <c r="AK60" s="43"/>
      <c r="AL60" s="43"/>
      <c r="AM60" s="65" t="s">
        <v>56</v>
      </c>
      <c r="AN60" s="43"/>
      <c r="AO60" s="43"/>
      <c r="AP60" s="41"/>
      <c r="AQ60" s="41"/>
      <c r="AR60" s="45"/>
      <c r="BE60" s="39"/>
    </row>
    <row r="61">
      <c r="B61" s="22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23"/>
      <c r="AP61" s="23"/>
      <c r="AQ61" s="23"/>
      <c r="AR61" s="21"/>
    </row>
    <row r="62">
      <c r="B62" s="22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3"/>
      <c r="AC62" s="23"/>
      <c r="AD62" s="23"/>
      <c r="AE62" s="23"/>
      <c r="AF62" s="23"/>
      <c r="AG62" s="23"/>
      <c r="AH62" s="23"/>
      <c r="AI62" s="23"/>
      <c r="AJ62" s="23"/>
      <c r="AK62" s="23"/>
      <c r="AL62" s="23"/>
      <c r="AM62" s="23"/>
      <c r="AN62" s="23"/>
      <c r="AO62" s="23"/>
      <c r="AP62" s="23"/>
      <c r="AQ62" s="23"/>
      <c r="AR62" s="21"/>
    </row>
    <row r="63">
      <c r="B63" s="22"/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  <c r="Z63" s="23"/>
      <c r="AA63" s="23"/>
      <c r="AB63" s="23"/>
      <c r="AC63" s="23"/>
      <c r="AD63" s="23"/>
      <c r="AE63" s="23"/>
      <c r="AF63" s="23"/>
      <c r="AG63" s="23"/>
      <c r="AH63" s="23"/>
      <c r="AI63" s="23"/>
      <c r="AJ63" s="23"/>
      <c r="AK63" s="23"/>
      <c r="AL63" s="23"/>
      <c r="AM63" s="23"/>
      <c r="AN63" s="23"/>
      <c r="AO63" s="23"/>
      <c r="AP63" s="23"/>
      <c r="AQ63" s="23"/>
      <c r="AR63" s="21"/>
    </row>
    <row r="64" s="2" customFormat="1">
      <c r="A64" s="39"/>
      <c r="B64" s="40"/>
      <c r="C64" s="41"/>
      <c r="D64" s="62" t="s">
        <v>57</v>
      </c>
      <c r="E64" s="66"/>
      <c r="F64" s="66"/>
      <c r="G64" s="66"/>
      <c r="H64" s="66"/>
      <c r="I64" s="66"/>
      <c r="J64" s="66"/>
      <c r="K64" s="66"/>
      <c r="L64" s="66"/>
      <c r="M64" s="66"/>
      <c r="N64" s="66"/>
      <c r="O64" s="66"/>
      <c r="P64" s="66"/>
      <c r="Q64" s="66"/>
      <c r="R64" s="66"/>
      <c r="S64" s="66"/>
      <c r="T64" s="66"/>
      <c r="U64" s="66"/>
      <c r="V64" s="66"/>
      <c r="W64" s="66"/>
      <c r="X64" s="66"/>
      <c r="Y64" s="66"/>
      <c r="Z64" s="66"/>
      <c r="AA64" s="66"/>
      <c r="AB64" s="66"/>
      <c r="AC64" s="66"/>
      <c r="AD64" s="66"/>
      <c r="AE64" s="66"/>
      <c r="AF64" s="66"/>
      <c r="AG64" s="66"/>
      <c r="AH64" s="62" t="s">
        <v>58</v>
      </c>
      <c r="AI64" s="66"/>
      <c r="AJ64" s="66"/>
      <c r="AK64" s="66"/>
      <c r="AL64" s="66"/>
      <c r="AM64" s="66"/>
      <c r="AN64" s="66"/>
      <c r="AO64" s="66"/>
      <c r="AP64" s="41"/>
      <c r="AQ64" s="41"/>
      <c r="AR64" s="45"/>
      <c r="BE64" s="39"/>
    </row>
    <row r="65">
      <c r="B65" s="22"/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23"/>
      <c r="AI65" s="23"/>
      <c r="AJ65" s="23"/>
      <c r="AK65" s="23"/>
      <c r="AL65" s="23"/>
      <c r="AM65" s="23"/>
      <c r="AN65" s="23"/>
      <c r="AO65" s="23"/>
      <c r="AP65" s="23"/>
      <c r="AQ65" s="23"/>
      <c r="AR65" s="21"/>
    </row>
    <row r="66">
      <c r="B66" s="22"/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23"/>
      <c r="AL66" s="23"/>
      <c r="AM66" s="23"/>
      <c r="AN66" s="23"/>
      <c r="AO66" s="23"/>
      <c r="AP66" s="23"/>
      <c r="AQ66" s="23"/>
      <c r="AR66" s="21"/>
    </row>
    <row r="67">
      <c r="B67" s="22"/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23"/>
      <c r="AL67" s="23"/>
      <c r="AM67" s="23"/>
      <c r="AN67" s="23"/>
      <c r="AO67" s="23"/>
      <c r="AP67" s="23"/>
      <c r="AQ67" s="23"/>
      <c r="AR67" s="21"/>
    </row>
    <row r="68">
      <c r="B68" s="22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23"/>
      <c r="AF68" s="23"/>
      <c r="AG68" s="23"/>
      <c r="AH68" s="23"/>
      <c r="AI68" s="23"/>
      <c r="AJ68" s="23"/>
      <c r="AK68" s="23"/>
      <c r="AL68" s="23"/>
      <c r="AM68" s="23"/>
      <c r="AN68" s="23"/>
      <c r="AO68" s="23"/>
      <c r="AP68" s="23"/>
      <c r="AQ68" s="23"/>
      <c r="AR68" s="21"/>
    </row>
    <row r="69">
      <c r="B69" s="22"/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  <c r="Y69" s="23"/>
      <c r="Z69" s="23"/>
      <c r="AA69" s="23"/>
      <c r="AB69" s="23"/>
      <c r="AC69" s="23"/>
      <c r="AD69" s="23"/>
      <c r="AE69" s="23"/>
      <c r="AF69" s="23"/>
      <c r="AG69" s="23"/>
      <c r="AH69" s="23"/>
      <c r="AI69" s="23"/>
      <c r="AJ69" s="23"/>
      <c r="AK69" s="23"/>
      <c r="AL69" s="23"/>
      <c r="AM69" s="23"/>
      <c r="AN69" s="23"/>
      <c r="AO69" s="23"/>
      <c r="AP69" s="23"/>
      <c r="AQ69" s="23"/>
      <c r="AR69" s="21"/>
    </row>
    <row r="70">
      <c r="B70" s="22"/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3"/>
      <c r="V70" s="23"/>
      <c r="W70" s="23"/>
      <c r="X70" s="23"/>
      <c r="Y70" s="23"/>
      <c r="Z70" s="23"/>
      <c r="AA70" s="23"/>
      <c r="AB70" s="23"/>
      <c r="AC70" s="23"/>
      <c r="AD70" s="23"/>
      <c r="AE70" s="23"/>
      <c r="AF70" s="23"/>
      <c r="AG70" s="23"/>
      <c r="AH70" s="23"/>
      <c r="AI70" s="23"/>
      <c r="AJ70" s="23"/>
      <c r="AK70" s="23"/>
      <c r="AL70" s="23"/>
      <c r="AM70" s="23"/>
      <c r="AN70" s="23"/>
      <c r="AO70" s="23"/>
      <c r="AP70" s="23"/>
      <c r="AQ70" s="23"/>
      <c r="AR70" s="21"/>
    </row>
    <row r="71">
      <c r="B71" s="22"/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  <c r="T71" s="23"/>
      <c r="U71" s="23"/>
      <c r="V71" s="23"/>
      <c r="W71" s="23"/>
      <c r="X71" s="23"/>
      <c r="Y71" s="23"/>
      <c r="Z71" s="23"/>
      <c r="AA71" s="23"/>
      <c r="AB71" s="23"/>
      <c r="AC71" s="23"/>
      <c r="AD71" s="23"/>
      <c r="AE71" s="23"/>
      <c r="AF71" s="23"/>
      <c r="AG71" s="23"/>
      <c r="AH71" s="23"/>
      <c r="AI71" s="23"/>
      <c r="AJ71" s="23"/>
      <c r="AK71" s="23"/>
      <c r="AL71" s="23"/>
      <c r="AM71" s="23"/>
      <c r="AN71" s="23"/>
      <c r="AO71" s="23"/>
      <c r="AP71" s="23"/>
      <c r="AQ71" s="23"/>
      <c r="AR71" s="21"/>
    </row>
    <row r="72">
      <c r="B72" s="22"/>
      <c r="C72" s="23"/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  <c r="Y72" s="23"/>
      <c r="Z72" s="23"/>
      <c r="AA72" s="23"/>
      <c r="AB72" s="23"/>
      <c r="AC72" s="23"/>
      <c r="AD72" s="23"/>
      <c r="AE72" s="23"/>
      <c r="AF72" s="23"/>
      <c r="AG72" s="23"/>
      <c r="AH72" s="23"/>
      <c r="AI72" s="23"/>
      <c r="AJ72" s="23"/>
      <c r="AK72" s="23"/>
      <c r="AL72" s="23"/>
      <c r="AM72" s="23"/>
      <c r="AN72" s="23"/>
      <c r="AO72" s="23"/>
      <c r="AP72" s="23"/>
      <c r="AQ72" s="23"/>
      <c r="AR72" s="21"/>
    </row>
    <row r="73">
      <c r="B73" s="22"/>
      <c r="C73" s="23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  <c r="Z73" s="23"/>
      <c r="AA73" s="23"/>
      <c r="AB73" s="23"/>
      <c r="AC73" s="23"/>
      <c r="AD73" s="23"/>
      <c r="AE73" s="23"/>
      <c r="AF73" s="23"/>
      <c r="AG73" s="23"/>
      <c r="AH73" s="23"/>
      <c r="AI73" s="23"/>
      <c r="AJ73" s="23"/>
      <c r="AK73" s="23"/>
      <c r="AL73" s="23"/>
      <c r="AM73" s="23"/>
      <c r="AN73" s="23"/>
      <c r="AO73" s="23"/>
      <c r="AP73" s="23"/>
      <c r="AQ73" s="23"/>
      <c r="AR73" s="21"/>
    </row>
    <row r="74">
      <c r="B74" s="22"/>
      <c r="C74" s="23"/>
      <c r="D74" s="23"/>
      <c r="E74" s="23"/>
      <c r="F74" s="23"/>
      <c r="G74" s="23"/>
      <c r="H74" s="23"/>
      <c r="I74" s="23"/>
      <c r="J74" s="23"/>
      <c r="K74" s="23"/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23"/>
      <c r="Z74" s="23"/>
      <c r="AA74" s="23"/>
      <c r="AB74" s="23"/>
      <c r="AC74" s="23"/>
      <c r="AD74" s="23"/>
      <c r="AE74" s="23"/>
      <c r="AF74" s="23"/>
      <c r="AG74" s="23"/>
      <c r="AH74" s="23"/>
      <c r="AI74" s="23"/>
      <c r="AJ74" s="23"/>
      <c r="AK74" s="23"/>
      <c r="AL74" s="23"/>
      <c r="AM74" s="23"/>
      <c r="AN74" s="23"/>
      <c r="AO74" s="23"/>
      <c r="AP74" s="23"/>
      <c r="AQ74" s="23"/>
      <c r="AR74" s="21"/>
    </row>
    <row r="75" s="2" customFormat="1">
      <c r="A75" s="39"/>
      <c r="B75" s="40"/>
      <c r="C75" s="41"/>
      <c r="D75" s="65" t="s">
        <v>55</v>
      </c>
      <c r="E75" s="43"/>
      <c r="F75" s="43"/>
      <c r="G75" s="43"/>
      <c r="H75" s="43"/>
      <c r="I75" s="43"/>
      <c r="J75" s="43"/>
      <c r="K75" s="43"/>
      <c r="L75" s="43"/>
      <c r="M75" s="43"/>
      <c r="N75" s="43"/>
      <c r="O75" s="43"/>
      <c r="P75" s="43"/>
      <c r="Q75" s="43"/>
      <c r="R75" s="43"/>
      <c r="S75" s="43"/>
      <c r="T75" s="43"/>
      <c r="U75" s="43"/>
      <c r="V75" s="65" t="s">
        <v>56</v>
      </c>
      <c r="W75" s="43"/>
      <c r="X75" s="43"/>
      <c r="Y75" s="43"/>
      <c r="Z75" s="43"/>
      <c r="AA75" s="43"/>
      <c r="AB75" s="43"/>
      <c r="AC75" s="43"/>
      <c r="AD75" s="43"/>
      <c r="AE75" s="43"/>
      <c r="AF75" s="43"/>
      <c r="AG75" s="43"/>
      <c r="AH75" s="65" t="s">
        <v>55</v>
      </c>
      <c r="AI75" s="43"/>
      <c r="AJ75" s="43"/>
      <c r="AK75" s="43"/>
      <c r="AL75" s="43"/>
      <c r="AM75" s="65" t="s">
        <v>56</v>
      </c>
      <c r="AN75" s="43"/>
      <c r="AO75" s="43"/>
      <c r="AP75" s="41"/>
      <c r="AQ75" s="41"/>
      <c r="AR75" s="45"/>
      <c r="BE75" s="39"/>
    </row>
    <row r="76" s="2" customFormat="1">
      <c r="A76" s="39"/>
      <c r="B76" s="40"/>
      <c r="C76" s="41"/>
      <c r="D76" s="41"/>
      <c r="E76" s="41"/>
      <c r="F76" s="41"/>
      <c r="G76" s="41"/>
      <c r="H76" s="41"/>
      <c r="I76" s="41"/>
      <c r="J76" s="41"/>
      <c r="K76" s="41"/>
      <c r="L76" s="41"/>
      <c r="M76" s="41"/>
      <c r="N76" s="41"/>
      <c r="O76" s="41"/>
      <c r="P76" s="41"/>
      <c r="Q76" s="41"/>
      <c r="R76" s="41"/>
      <c r="S76" s="41"/>
      <c r="T76" s="41"/>
      <c r="U76" s="41"/>
      <c r="V76" s="41"/>
      <c r="W76" s="41"/>
      <c r="X76" s="41"/>
      <c r="Y76" s="41"/>
      <c r="Z76" s="41"/>
      <c r="AA76" s="41"/>
      <c r="AB76" s="41"/>
      <c r="AC76" s="41"/>
      <c r="AD76" s="41"/>
      <c r="AE76" s="41"/>
      <c r="AF76" s="41"/>
      <c r="AG76" s="41"/>
      <c r="AH76" s="41"/>
      <c r="AI76" s="41"/>
      <c r="AJ76" s="41"/>
      <c r="AK76" s="41"/>
      <c r="AL76" s="41"/>
      <c r="AM76" s="41"/>
      <c r="AN76" s="41"/>
      <c r="AO76" s="41"/>
      <c r="AP76" s="41"/>
      <c r="AQ76" s="41"/>
      <c r="AR76" s="45"/>
      <c r="BE76" s="39"/>
    </row>
    <row r="77" s="2" customFormat="1" ht="6.96" customHeight="1">
      <c r="A77" s="39"/>
      <c r="B77" s="67"/>
      <c r="C77" s="68"/>
      <c r="D77" s="68"/>
      <c r="E77" s="68"/>
      <c r="F77" s="68"/>
      <c r="G77" s="68"/>
      <c r="H77" s="68"/>
      <c r="I77" s="68"/>
      <c r="J77" s="68"/>
      <c r="K77" s="68"/>
      <c r="L77" s="68"/>
      <c r="M77" s="68"/>
      <c r="N77" s="68"/>
      <c r="O77" s="68"/>
      <c r="P77" s="68"/>
      <c r="Q77" s="68"/>
      <c r="R77" s="68"/>
      <c r="S77" s="68"/>
      <c r="T77" s="68"/>
      <c r="U77" s="68"/>
      <c r="V77" s="68"/>
      <c r="W77" s="68"/>
      <c r="X77" s="68"/>
      <c r="Y77" s="68"/>
      <c r="Z77" s="68"/>
      <c r="AA77" s="68"/>
      <c r="AB77" s="68"/>
      <c r="AC77" s="68"/>
      <c r="AD77" s="68"/>
      <c r="AE77" s="68"/>
      <c r="AF77" s="68"/>
      <c r="AG77" s="68"/>
      <c r="AH77" s="68"/>
      <c r="AI77" s="68"/>
      <c r="AJ77" s="68"/>
      <c r="AK77" s="68"/>
      <c r="AL77" s="68"/>
      <c r="AM77" s="68"/>
      <c r="AN77" s="68"/>
      <c r="AO77" s="68"/>
      <c r="AP77" s="68"/>
      <c r="AQ77" s="68"/>
      <c r="AR77" s="45"/>
      <c r="BE77" s="39"/>
    </row>
    <row r="81" s="2" customFormat="1" ht="6.96" customHeight="1">
      <c r="A81" s="39"/>
      <c r="B81" s="69"/>
      <c r="C81" s="70"/>
      <c r="D81" s="70"/>
      <c r="E81" s="70"/>
      <c r="F81" s="70"/>
      <c r="G81" s="70"/>
      <c r="H81" s="70"/>
      <c r="I81" s="70"/>
      <c r="J81" s="70"/>
      <c r="K81" s="70"/>
      <c r="L81" s="70"/>
      <c r="M81" s="70"/>
      <c r="N81" s="70"/>
      <c r="O81" s="70"/>
      <c r="P81" s="70"/>
      <c r="Q81" s="70"/>
      <c r="R81" s="70"/>
      <c r="S81" s="70"/>
      <c r="T81" s="70"/>
      <c r="U81" s="70"/>
      <c r="V81" s="70"/>
      <c r="W81" s="70"/>
      <c r="X81" s="70"/>
      <c r="Y81" s="70"/>
      <c r="Z81" s="70"/>
      <c r="AA81" s="70"/>
      <c r="AB81" s="70"/>
      <c r="AC81" s="70"/>
      <c r="AD81" s="70"/>
      <c r="AE81" s="70"/>
      <c r="AF81" s="70"/>
      <c r="AG81" s="70"/>
      <c r="AH81" s="70"/>
      <c r="AI81" s="70"/>
      <c r="AJ81" s="70"/>
      <c r="AK81" s="70"/>
      <c r="AL81" s="70"/>
      <c r="AM81" s="70"/>
      <c r="AN81" s="70"/>
      <c r="AO81" s="70"/>
      <c r="AP81" s="70"/>
      <c r="AQ81" s="70"/>
      <c r="AR81" s="45"/>
      <c r="BE81" s="39"/>
    </row>
    <row r="82" s="2" customFormat="1" ht="24.96" customHeight="1">
      <c r="A82" s="39"/>
      <c r="B82" s="40"/>
      <c r="C82" s="24" t="s">
        <v>59</v>
      </c>
      <c r="D82" s="41"/>
      <c r="E82" s="41"/>
      <c r="F82" s="41"/>
      <c r="G82" s="41"/>
      <c r="H82" s="41"/>
      <c r="I82" s="41"/>
      <c r="J82" s="41"/>
      <c r="K82" s="41"/>
      <c r="L82" s="41"/>
      <c r="M82" s="41"/>
      <c r="N82" s="41"/>
      <c r="O82" s="41"/>
      <c r="P82" s="41"/>
      <c r="Q82" s="41"/>
      <c r="R82" s="41"/>
      <c r="S82" s="41"/>
      <c r="T82" s="41"/>
      <c r="U82" s="41"/>
      <c r="V82" s="41"/>
      <c r="W82" s="41"/>
      <c r="X82" s="41"/>
      <c r="Y82" s="41"/>
      <c r="Z82" s="41"/>
      <c r="AA82" s="41"/>
      <c r="AB82" s="41"/>
      <c r="AC82" s="41"/>
      <c r="AD82" s="41"/>
      <c r="AE82" s="41"/>
      <c r="AF82" s="41"/>
      <c r="AG82" s="41"/>
      <c r="AH82" s="41"/>
      <c r="AI82" s="41"/>
      <c r="AJ82" s="41"/>
      <c r="AK82" s="41"/>
      <c r="AL82" s="41"/>
      <c r="AM82" s="41"/>
      <c r="AN82" s="41"/>
      <c r="AO82" s="41"/>
      <c r="AP82" s="41"/>
      <c r="AQ82" s="41"/>
      <c r="AR82" s="45"/>
      <c r="BE82" s="39"/>
    </row>
    <row r="83" s="2" customFormat="1" ht="6.96" customHeight="1">
      <c r="A83" s="39"/>
      <c r="B83" s="40"/>
      <c r="C83" s="41"/>
      <c r="D83" s="41"/>
      <c r="E83" s="41"/>
      <c r="F83" s="41"/>
      <c r="G83" s="41"/>
      <c r="H83" s="41"/>
      <c r="I83" s="41"/>
      <c r="J83" s="41"/>
      <c r="K83" s="41"/>
      <c r="L83" s="41"/>
      <c r="M83" s="41"/>
      <c r="N83" s="41"/>
      <c r="O83" s="41"/>
      <c r="P83" s="41"/>
      <c r="Q83" s="41"/>
      <c r="R83" s="41"/>
      <c r="S83" s="41"/>
      <c r="T83" s="41"/>
      <c r="U83" s="41"/>
      <c r="V83" s="41"/>
      <c r="W83" s="41"/>
      <c r="X83" s="41"/>
      <c r="Y83" s="41"/>
      <c r="Z83" s="41"/>
      <c r="AA83" s="41"/>
      <c r="AB83" s="41"/>
      <c r="AC83" s="41"/>
      <c r="AD83" s="41"/>
      <c r="AE83" s="41"/>
      <c r="AF83" s="41"/>
      <c r="AG83" s="41"/>
      <c r="AH83" s="41"/>
      <c r="AI83" s="41"/>
      <c r="AJ83" s="41"/>
      <c r="AK83" s="41"/>
      <c r="AL83" s="41"/>
      <c r="AM83" s="41"/>
      <c r="AN83" s="41"/>
      <c r="AO83" s="41"/>
      <c r="AP83" s="41"/>
      <c r="AQ83" s="41"/>
      <c r="AR83" s="45"/>
      <c r="BE83" s="39"/>
    </row>
    <row r="84" s="4" customFormat="1" ht="12" customHeight="1">
      <c r="A84" s="4"/>
      <c r="B84" s="71"/>
      <c r="C84" s="33" t="s">
        <v>13</v>
      </c>
      <c r="D84" s="72"/>
      <c r="E84" s="72"/>
      <c r="F84" s="72"/>
      <c r="G84" s="72"/>
      <c r="H84" s="72"/>
      <c r="I84" s="72"/>
      <c r="J84" s="72"/>
      <c r="K84" s="72"/>
      <c r="L84" s="72" t="str">
        <f>K5</f>
        <v>24-041</v>
      </c>
      <c r="M84" s="72"/>
      <c r="N84" s="72"/>
      <c r="O84" s="72"/>
      <c r="P84" s="72"/>
      <c r="Q84" s="72"/>
      <c r="R84" s="72"/>
      <c r="S84" s="72"/>
      <c r="T84" s="72"/>
      <c r="U84" s="72"/>
      <c r="V84" s="72"/>
      <c r="W84" s="72"/>
      <c r="X84" s="72"/>
      <c r="Y84" s="72"/>
      <c r="Z84" s="72"/>
      <c r="AA84" s="72"/>
      <c r="AB84" s="72"/>
      <c r="AC84" s="72"/>
      <c r="AD84" s="72"/>
      <c r="AE84" s="72"/>
      <c r="AF84" s="72"/>
      <c r="AG84" s="72"/>
      <c r="AH84" s="72"/>
      <c r="AI84" s="72"/>
      <c r="AJ84" s="72"/>
      <c r="AK84" s="72"/>
      <c r="AL84" s="72"/>
      <c r="AM84" s="72"/>
      <c r="AN84" s="72"/>
      <c r="AO84" s="72"/>
      <c r="AP84" s="72"/>
      <c r="AQ84" s="72"/>
      <c r="AR84" s="73"/>
      <c r="BE84" s="4"/>
    </row>
    <row r="85" s="5" customFormat="1" ht="36.96" customHeight="1">
      <c r="A85" s="5"/>
      <c r="B85" s="74"/>
      <c r="C85" s="75" t="s">
        <v>16</v>
      </c>
      <c r="D85" s="76"/>
      <c r="E85" s="76"/>
      <c r="F85" s="76"/>
      <c r="G85" s="76"/>
      <c r="H85" s="76"/>
      <c r="I85" s="76"/>
      <c r="J85" s="76"/>
      <c r="K85" s="76"/>
      <c r="L85" s="77" t="str">
        <f>K6</f>
        <v>Nemocnice Jihlava – rekonstrukce ležaté kanalizace – projektová dokumentace</v>
      </c>
      <c r="M85" s="76"/>
      <c r="N85" s="76"/>
      <c r="O85" s="76"/>
      <c r="P85" s="76"/>
      <c r="Q85" s="76"/>
      <c r="R85" s="76"/>
      <c r="S85" s="76"/>
      <c r="T85" s="76"/>
      <c r="U85" s="76"/>
      <c r="V85" s="76"/>
      <c r="W85" s="76"/>
      <c r="X85" s="76"/>
      <c r="Y85" s="76"/>
      <c r="Z85" s="76"/>
      <c r="AA85" s="76"/>
      <c r="AB85" s="76"/>
      <c r="AC85" s="76"/>
      <c r="AD85" s="76"/>
      <c r="AE85" s="76"/>
      <c r="AF85" s="76"/>
      <c r="AG85" s="76"/>
      <c r="AH85" s="76"/>
      <c r="AI85" s="76"/>
      <c r="AJ85" s="76"/>
      <c r="AK85" s="76"/>
      <c r="AL85" s="76"/>
      <c r="AM85" s="76"/>
      <c r="AN85" s="76"/>
      <c r="AO85" s="76"/>
      <c r="AP85" s="76"/>
      <c r="AQ85" s="76"/>
      <c r="AR85" s="78"/>
      <c r="BE85" s="5"/>
    </row>
    <row r="86" s="2" customFormat="1" ht="6.96" customHeight="1">
      <c r="A86" s="39"/>
      <c r="B86" s="40"/>
      <c r="C86" s="41"/>
      <c r="D86" s="41"/>
      <c r="E86" s="41"/>
      <c r="F86" s="41"/>
      <c r="G86" s="41"/>
      <c r="H86" s="41"/>
      <c r="I86" s="41"/>
      <c r="J86" s="41"/>
      <c r="K86" s="41"/>
      <c r="L86" s="41"/>
      <c r="M86" s="41"/>
      <c r="N86" s="41"/>
      <c r="O86" s="41"/>
      <c r="P86" s="41"/>
      <c r="Q86" s="41"/>
      <c r="R86" s="41"/>
      <c r="S86" s="41"/>
      <c r="T86" s="41"/>
      <c r="U86" s="41"/>
      <c r="V86" s="41"/>
      <c r="W86" s="41"/>
      <c r="X86" s="41"/>
      <c r="Y86" s="41"/>
      <c r="Z86" s="41"/>
      <c r="AA86" s="41"/>
      <c r="AB86" s="41"/>
      <c r="AC86" s="41"/>
      <c r="AD86" s="41"/>
      <c r="AE86" s="41"/>
      <c r="AF86" s="41"/>
      <c r="AG86" s="41"/>
      <c r="AH86" s="41"/>
      <c r="AI86" s="41"/>
      <c r="AJ86" s="41"/>
      <c r="AK86" s="41"/>
      <c r="AL86" s="41"/>
      <c r="AM86" s="41"/>
      <c r="AN86" s="41"/>
      <c r="AO86" s="41"/>
      <c r="AP86" s="41"/>
      <c r="AQ86" s="41"/>
      <c r="AR86" s="45"/>
      <c r="BE86" s="39"/>
    </row>
    <row r="87" s="2" customFormat="1" ht="12" customHeight="1">
      <c r="A87" s="39"/>
      <c r="B87" s="40"/>
      <c r="C87" s="33" t="s">
        <v>21</v>
      </c>
      <c r="D87" s="41"/>
      <c r="E87" s="41"/>
      <c r="F87" s="41"/>
      <c r="G87" s="41"/>
      <c r="H87" s="41"/>
      <c r="I87" s="41"/>
      <c r="J87" s="41"/>
      <c r="K87" s="41"/>
      <c r="L87" s="79" t="str">
        <f>IF(K8="","",K8)</f>
        <v>areál Nemocnice Jihlava - pavilon D</v>
      </c>
      <c r="M87" s="41"/>
      <c r="N87" s="41"/>
      <c r="O87" s="41"/>
      <c r="P87" s="41"/>
      <c r="Q87" s="41"/>
      <c r="R87" s="41"/>
      <c r="S87" s="41"/>
      <c r="T87" s="41"/>
      <c r="U87" s="41"/>
      <c r="V87" s="41"/>
      <c r="W87" s="41"/>
      <c r="X87" s="41"/>
      <c r="Y87" s="41"/>
      <c r="Z87" s="41"/>
      <c r="AA87" s="41"/>
      <c r="AB87" s="41"/>
      <c r="AC87" s="41"/>
      <c r="AD87" s="41"/>
      <c r="AE87" s="41"/>
      <c r="AF87" s="41"/>
      <c r="AG87" s="41"/>
      <c r="AH87" s="41"/>
      <c r="AI87" s="33" t="s">
        <v>23</v>
      </c>
      <c r="AJ87" s="41"/>
      <c r="AK87" s="41"/>
      <c r="AL87" s="41"/>
      <c r="AM87" s="80" t="str">
        <f>IF(AN8= "","",AN8)</f>
        <v>24. 9. 2024</v>
      </c>
      <c r="AN87" s="80"/>
      <c r="AO87" s="41"/>
      <c r="AP87" s="41"/>
      <c r="AQ87" s="41"/>
      <c r="AR87" s="45"/>
      <c r="BE87" s="39"/>
    </row>
    <row r="88" s="2" customFormat="1" ht="6.96" customHeight="1">
      <c r="A88" s="39"/>
      <c r="B88" s="40"/>
      <c r="C88" s="41"/>
      <c r="D88" s="41"/>
      <c r="E88" s="41"/>
      <c r="F88" s="41"/>
      <c r="G88" s="41"/>
      <c r="H88" s="41"/>
      <c r="I88" s="41"/>
      <c r="J88" s="41"/>
      <c r="K88" s="41"/>
      <c r="L88" s="41"/>
      <c r="M88" s="41"/>
      <c r="N88" s="41"/>
      <c r="O88" s="41"/>
      <c r="P88" s="41"/>
      <c r="Q88" s="41"/>
      <c r="R88" s="41"/>
      <c r="S88" s="41"/>
      <c r="T88" s="41"/>
      <c r="U88" s="41"/>
      <c r="V88" s="41"/>
      <c r="W88" s="41"/>
      <c r="X88" s="41"/>
      <c r="Y88" s="41"/>
      <c r="Z88" s="41"/>
      <c r="AA88" s="41"/>
      <c r="AB88" s="41"/>
      <c r="AC88" s="41"/>
      <c r="AD88" s="41"/>
      <c r="AE88" s="41"/>
      <c r="AF88" s="41"/>
      <c r="AG88" s="41"/>
      <c r="AH88" s="41"/>
      <c r="AI88" s="41"/>
      <c r="AJ88" s="41"/>
      <c r="AK88" s="41"/>
      <c r="AL88" s="41"/>
      <c r="AM88" s="41"/>
      <c r="AN88" s="41"/>
      <c r="AO88" s="41"/>
      <c r="AP88" s="41"/>
      <c r="AQ88" s="41"/>
      <c r="AR88" s="45"/>
      <c r="BE88" s="39"/>
    </row>
    <row r="89" s="2" customFormat="1" ht="25.65" customHeight="1">
      <c r="A89" s="39"/>
      <c r="B89" s="40"/>
      <c r="C89" s="33" t="s">
        <v>25</v>
      </c>
      <c r="D89" s="41"/>
      <c r="E89" s="41"/>
      <c r="F89" s="41"/>
      <c r="G89" s="41"/>
      <c r="H89" s="41"/>
      <c r="I89" s="41"/>
      <c r="J89" s="41"/>
      <c r="K89" s="41"/>
      <c r="L89" s="72" t="str">
        <f>IF(E11= "","",E11)</f>
        <v>Kraj Vysočina</v>
      </c>
      <c r="M89" s="41"/>
      <c r="N89" s="41"/>
      <c r="O89" s="41"/>
      <c r="P89" s="41"/>
      <c r="Q89" s="41"/>
      <c r="R89" s="41"/>
      <c r="S89" s="41"/>
      <c r="T89" s="41"/>
      <c r="U89" s="41"/>
      <c r="V89" s="41"/>
      <c r="W89" s="41"/>
      <c r="X89" s="41"/>
      <c r="Y89" s="41"/>
      <c r="Z89" s="41"/>
      <c r="AA89" s="41"/>
      <c r="AB89" s="41"/>
      <c r="AC89" s="41"/>
      <c r="AD89" s="41"/>
      <c r="AE89" s="41"/>
      <c r="AF89" s="41"/>
      <c r="AG89" s="41"/>
      <c r="AH89" s="41"/>
      <c r="AI89" s="33" t="s">
        <v>32</v>
      </c>
      <c r="AJ89" s="41"/>
      <c r="AK89" s="41"/>
      <c r="AL89" s="41"/>
      <c r="AM89" s="81" t="str">
        <f>IF(E17="","",E17)</f>
        <v>PROJEKT CENTRUM NOVA s.r.o.</v>
      </c>
      <c r="AN89" s="72"/>
      <c r="AO89" s="72"/>
      <c r="AP89" s="72"/>
      <c r="AQ89" s="41"/>
      <c r="AR89" s="45"/>
      <c r="AS89" s="82" t="s">
        <v>60</v>
      </c>
      <c r="AT89" s="83"/>
      <c r="AU89" s="84"/>
      <c r="AV89" s="84"/>
      <c r="AW89" s="84"/>
      <c r="AX89" s="84"/>
      <c r="AY89" s="84"/>
      <c r="AZ89" s="84"/>
      <c r="BA89" s="84"/>
      <c r="BB89" s="84"/>
      <c r="BC89" s="84"/>
      <c r="BD89" s="85"/>
      <c r="BE89" s="39"/>
    </row>
    <row r="90" s="2" customFormat="1" ht="15.15" customHeight="1">
      <c r="A90" s="39"/>
      <c r="B90" s="40"/>
      <c r="C90" s="33" t="s">
        <v>30</v>
      </c>
      <c r="D90" s="41"/>
      <c r="E90" s="41"/>
      <c r="F90" s="41"/>
      <c r="G90" s="41"/>
      <c r="H90" s="41"/>
      <c r="I90" s="41"/>
      <c r="J90" s="41"/>
      <c r="K90" s="41"/>
      <c r="L90" s="72" t="str">
        <f>IF(E14= "Vyplň údaj","",E14)</f>
        <v/>
      </c>
      <c r="M90" s="41"/>
      <c r="N90" s="41"/>
      <c r="O90" s="41"/>
      <c r="P90" s="41"/>
      <c r="Q90" s="41"/>
      <c r="R90" s="41"/>
      <c r="S90" s="41"/>
      <c r="T90" s="41"/>
      <c r="U90" s="41"/>
      <c r="V90" s="41"/>
      <c r="W90" s="41"/>
      <c r="X90" s="41"/>
      <c r="Y90" s="41"/>
      <c r="Z90" s="41"/>
      <c r="AA90" s="41"/>
      <c r="AB90" s="41"/>
      <c r="AC90" s="41"/>
      <c r="AD90" s="41"/>
      <c r="AE90" s="41"/>
      <c r="AF90" s="41"/>
      <c r="AG90" s="41"/>
      <c r="AH90" s="41"/>
      <c r="AI90" s="33" t="s">
        <v>36</v>
      </c>
      <c r="AJ90" s="41"/>
      <c r="AK90" s="41"/>
      <c r="AL90" s="41"/>
      <c r="AM90" s="81" t="str">
        <f>IF(E20="","",E20)</f>
        <v xml:space="preserve"> </v>
      </c>
      <c r="AN90" s="72"/>
      <c r="AO90" s="72"/>
      <c r="AP90" s="72"/>
      <c r="AQ90" s="41"/>
      <c r="AR90" s="45"/>
      <c r="AS90" s="86"/>
      <c r="AT90" s="87"/>
      <c r="AU90" s="88"/>
      <c r="AV90" s="88"/>
      <c r="AW90" s="88"/>
      <c r="AX90" s="88"/>
      <c r="AY90" s="88"/>
      <c r="AZ90" s="88"/>
      <c r="BA90" s="88"/>
      <c r="BB90" s="88"/>
      <c r="BC90" s="88"/>
      <c r="BD90" s="89"/>
      <c r="BE90" s="39"/>
    </row>
    <row r="91" s="2" customFormat="1" ht="10.8" customHeight="1">
      <c r="A91" s="39"/>
      <c r="B91" s="40"/>
      <c r="C91" s="41"/>
      <c r="D91" s="41"/>
      <c r="E91" s="41"/>
      <c r="F91" s="41"/>
      <c r="G91" s="41"/>
      <c r="H91" s="41"/>
      <c r="I91" s="41"/>
      <c r="J91" s="41"/>
      <c r="K91" s="41"/>
      <c r="L91" s="41"/>
      <c r="M91" s="41"/>
      <c r="N91" s="41"/>
      <c r="O91" s="41"/>
      <c r="P91" s="41"/>
      <c r="Q91" s="41"/>
      <c r="R91" s="41"/>
      <c r="S91" s="41"/>
      <c r="T91" s="41"/>
      <c r="U91" s="41"/>
      <c r="V91" s="41"/>
      <c r="W91" s="41"/>
      <c r="X91" s="41"/>
      <c r="Y91" s="41"/>
      <c r="Z91" s="41"/>
      <c r="AA91" s="41"/>
      <c r="AB91" s="41"/>
      <c r="AC91" s="41"/>
      <c r="AD91" s="41"/>
      <c r="AE91" s="41"/>
      <c r="AF91" s="41"/>
      <c r="AG91" s="41"/>
      <c r="AH91" s="41"/>
      <c r="AI91" s="41"/>
      <c r="AJ91" s="41"/>
      <c r="AK91" s="41"/>
      <c r="AL91" s="41"/>
      <c r="AM91" s="41"/>
      <c r="AN91" s="41"/>
      <c r="AO91" s="41"/>
      <c r="AP91" s="41"/>
      <c r="AQ91" s="41"/>
      <c r="AR91" s="45"/>
      <c r="AS91" s="90"/>
      <c r="AT91" s="91"/>
      <c r="AU91" s="92"/>
      <c r="AV91" s="92"/>
      <c r="AW91" s="92"/>
      <c r="AX91" s="92"/>
      <c r="AY91" s="92"/>
      <c r="AZ91" s="92"/>
      <c r="BA91" s="92"/>
      <c r="BB91" s="92"/>
      <c r="BC91" s="92"/>
      <c r="BD91" s="93"/>
      <c r="BE91" s="39"/>
    </row>
    <row r="92" s="2" customFormat="1" ht="29.28" customHeight="1">
      <c r="A92" s="39"/>
      <c r="B92" s="40"/>
      <c r="C92" s="94" t="s">
        <v>61</v>
      </c>
      <c r="D92" s="95"/>
      <c r="E92" s="95"/>
      <c r="F92" s="95"/>
      <c r="G92" s="95"/>
      <c r="H92" s="96"/>
      <c r="I92" s="97" t="s">
        <v>62</v>
      </c>
      <c r="J92" s="95"/>
      <c r="K92" s="95"/>
      <c r="L92" s="95"/>
      <c r="M92" s="95"/>
      <c r="N92" s="95"/>
      <c r="O92" s="95"/>
      <c r="P92" s="95"/>
      <c r="Q92" s="95"/>
      <c r="R92" s="95"/>
      <c r="S92" s="95"/>
      <c r="T92" s="95"/>
      <c r="U92" s="95"/>
      <c r="V92" s="95"/>
      <c r="W92" s="95"/>
      <c r="X92" s="95"/>
      <c r="Y92" s="95"/>
      <c r="Z92" s="95"/>
      <c r="AA92" s="95"/>
      <c r="AB92" s="95"/>
      <c r="AC92" s="95"/>
      <c r="AD92" s="95"/>
      <c r="AE92" s="95"/>
      <c r="AF92" s="95"/>
      <c r="AG92" s="98" t="s">
        <v>63</v>
      </c>
      <c r="AH92" s="95"/>
      <c r="AI92" s="95"/>
      <c r="AJ92" s="95"/>
      <c r="AK92" s="95"/>
      <c r="AL92" s="95"/>
      <c r="AM92" s="95"/>
      <c r="AN92" s="97" t="s">
        <v>64</v>
      </c>
      <c r="AO92" s="95"/>
      <c r="AP92" s="99"/>
      <c r="AQ92" s="100" t="s">
        <v>65</v>
      </c>
      <c r="AR92" s="45"/>
      <c r="AS92" s="101" t="s">
        <v>66</v>
      </c>
      <c r="AT92" s="102" t="s">
        <v>67</v>
      </c>
      <c r="AU92" s="102" t="s">
        <v>68</v>
      </c>
      <c r="AV92" s="102" t="s">
        <v>69</v>
      </c>
      <c r="AW92" s="102" t="s">
        <v>70</v>
      </c>
      <c r="AX92" s="102" t="s">
        <v>71</v>
      </c>
      <c r="AY92" s="102" t="s">
        <v>72</v>
      </c>
      <c r="AZ92" s="102" t="s">
        <v>73</v>
      </c>
      <c r="BA92" s="102" t="s">
        <v>74</v>
      </c>
      <c r="BB92" s="102" t="s">
        <v>75</v>
      </c>
      <c r="BC92" s="102" t="s">
        <v>76</v>
      </c>
      <c r="BD92" s="103" t="s">
        <v>77</v>
      </c>
      <c r="BE92" s="39"/>
    </row>
    <row r="93" s="2" customFormat="1" ht="10.8" customHeight="1">
      <c r="A93" s="39"/>
      <c r="B93" s="40"/>
      <c r="C93" s="41"/>
      <c r="D93" s="41"/>
      <c r="E93" s="41"/>
      <c r="F93" s="41"/>
      <c r="G93" s="41"/>
      <c r="H93" s="41"/>
      <c r="I93" s="41"/>
      <c r="J93" s="41"/>
      <c r="K93" s="41"/>
      <c r="L93" s="41"/>
      <c r="M93" s="41"/>
      <c r="N93" s="41"/>
      <c r="O93" s="41"/>
      <c r="P93" s="41"/>
      <c r="Q93" s="41"/>
      <c r="R93" s="41"/>
      <c r="S93" s="41"/>
      <c r="T93" s="41"/>
      <c r="U93" s="41"/>
      <c r="V93" s="41"/>
      <c r="W93" s="41"/>
      <c r="X93" s="41"/>
      <c r="Y93" s="41"/>
      <c r="Z93" s="41"/>
      <c r="AA93" s="41"/>
      <c r="AB93" s="41"/>
      <c r="AC93" s="41"/>
      <c r="AD93" s="41"/>
      <c r="AE93" s="41"/>
      <c r="AF93" s="41"/>
      <c r="AG93" s="41"/>
      <c r="AH93" s="41"/>
      <c r="AI93" s="41"/>
      <c r="AJ93" s="41"/>
      <c r="AK93" s="41"/>
      <c r="AL93" s="41"/>
      <c r="AM93" s="41"/>
      <c r="AN93" s="41"/>
      <c r="AO93" s="41"/>
      <c r="AP93" s="41"/>
      <c r="AQ93" s="41"/>
      <c r="AR93" s="45"/>
      <c r="AS93" s="104"/>
      <c r="AT93" s="105"/>
      <c r="AU93" s="105"/>
      <c r="AV93" s="105"/>
      <c r="AW93" s="105"/>
      <c r="AX93" s="105"/>
      <c r="AY93" s="105"/>
      <c r="AZ93" s="105"/>
      <c r="BA93" s="105"/>
      <c r="BB93" s="105"/>
      <c r="BC93" s="105"/>
      <c r="BD93" s="106"/>
      <c r="BE93" s="39"/>
    </row>
    <row r="94" s="6" customFormat="1" ht="32.4" customHeight="1">
      <c r="A94" s="6"/>
      <c r="B94" s="107"/>
      <c r="C94" s="108" t="s">
        <v>78</v>
      </c>
      <c r="D94" s="109"/>
      <c r="E94" s="109"/>
      <c r="F94" s="109"/>
      <c r="G94" s="109"/>
      <c r="H94" s="109"/>
      <c r="I94" s="109"/>
      <c r="J94" s="109"/>
      <c r="K94" s="109"/>
      <c r="L94" s="109"/>
      <c r="M94" s="109"/>
      <c r="N94" s="109"/>
      <c r="O94" s="109"/>
      <c r="P94" s="109"/>
      <c r="Q94" s="109"/>
      <c r="R94" s="109"/>
      <c r="S94" s="109"/>
      <c r="T94" s="109"/>
      <c r="U94" s="109"/>
      <c r="V94" s="109"/>
      <c r="W94" s="109"/>
      <c r="X94" s="109"/>
      <c r="Y94" s="109"/>
      <c r="Z94" s="109"/>
      <c r="AA94" s="109"/>
      <c r="AB94" s="109"/>
      <c r="AC94" s="109"/>
      <c r="AD94" s="109"/>
      <c r="AE94" s="109"/>
      <c r="AF94" s="109"/>
      <c r="AG94" s="110">
        <f>ROUND(AG95+AG97,2)</f>
        <v>0</v>
      </c>
      <c r="AH94" s="110"/>
      <c r="AI94" s="110"/>
      <c r="AJ94" s="110"/>
      <c r="AK94" s="110"/>
      <c r="AL94" s="110"/>
      <c r="AM94" s="110"/>
      <c r="AN94" s="111">
        <f>SUM(AG94,AT94)</f>
        <v>0</v>
      </c>
      <c r="AO94" s="111"/>
      <c r="AP94" s="111"/>
      <c r="AQ94" s="112" t="s">
        <v>1</v>
      </c>
      <c r="AR94" s="113"/>
      <c r="AS94" s="114">
        <f>ROUND(AS95+AS97,2)</f>
        <v>0</v>
      </c>
      <c r="AT94" s="115">
        <f>ROUND(SUM(AV94:AW94),2)</f>
        <v>0</v>
      </c>
      <c r="AU94" s="116">
        <f>ROUND(AU95+AU97,5)</f>
        <v>0</v>
      </c>
      <c r="AV94" s="115">
        <f>ROUND(AZ94*L29,2)</f>
        <v>0</v>
      </c>
      <c r="AW94" s="115">
        <f>ROUND(BA94*L30,2)</f>
        <v>0</v>
      </c>
      <c r="AX94" s="115">
        <f>ROUND(BB94*L29,2)</f>
        <v>0</v>
      </c>
      <c r="AY94" s="115">
        <f>ROUND(BC94*L30,2)</f>
        <v>0</v>
      </c>
      <c r="AZ94" s="115">
        <f>ROUND(AZ95+AZ97,2)</f>
        <v>0</v>
      </c>
      <c r="BA94" s="115">
        <f>ROUND(BA95+BA97,2)</f>
        <v>0</v>
      </c>
      <c r="BB94" s="115">
        <f>ROUND(BB95+BB97,2)</f>
        <v>0</v>
      </c>
      <c r="BC94" s="115">
        <f>ROUND(BC95+BC97,2)</f>
        <v>0</v>
      </c>
      <c r="BD94" s="117">
        <f>ROUND(BD95+BD97,2)</f>
        <v>0</v>
      </c>
      <c r="BE94" s="6"/>
      <c r="BS94" s="118" t="s">
        <v>79</v>
      </c>
      <c r="BT94" s="118" t="s">
        <v>80</v>
      </c>
      <c r="BU94" s="119" t="s">
        <v>81</v>
      </c>
      <c r="BV94" s="118" t="s">
        <v>82</v>
      </c>
      <c r="BW94" s="118" t="s">
        <v>5</v>
      </c>
      <c r="BX94" s="118" t="s">
        <v>83</v>
      </c>
      <c r="CL94" s="118" t="s">
        <v>19</v>
      </c>
    </row>
    <row r="95" s="7" customFormat="1" ht="16.5" customHeight="1">
      <c r="A95" s="7"/>
      <c r="B95" s="120"/>
      <c r="C95" s="121"/>
      <c r="D95" s="122" t="s">
        <v>84</v>
      </c>
      <c r="E95" s="122"/>
      <c r="F95" s="122"/>
      <c r="G95" s="122"/>
      <c r="H95" s="122"/>
      <c r="I95" s="123"/>
      <c r="J95" s="122" t="s">
        <v>85</v>
      </c>
      <c r="K95" s="122"/>
      <c r="L95" s="122"/>
      <c r="M95" s="122"/>
      <c r="N95" s="122"/>
      <c r="O95" s="122"/>
      <c r="P95" s="122"/>
      <c r="Q95" s="122"/>
      <c r="R95" s="122"/>
      <c r="S95" s="122"/>
      <c r="T95" s="122"/>
      <c r="U95" s="122"/>
      <c r="V95" s="122"/>
      <c r="W95" s="122"/>
      <c r="X95" s="122"/>
      <c r="Y95" s="122"/>
      <c r="Z95" s="122"/>
      <c r="AA95" s="122"/>
      <c r="AB95" s="122"/>
      <c r="AC95" s="122"/>
      <c r="AD95" s="122"/>
      <c r="AE95" s="122"/>
      <c r="AF95" s="122"/>
      <c r="AG95" s="124">
        <f>ROUND(AG96,2)</f>
        <v>0</v>
      </c>
      <c r="AH95" s="123"/>
      <c r="AI95" s="123"/>
      <c r="AJ95" s="123"/>
      <c r="AK95" s="123"/>
      <c r="AL95" s="123"/>
      <c r="AM95" s="123"/>
      <c r="AN95" s="125">
        <f>SUM(AG95,AT95)</f>
        <v>0</v>
      </c>
      <c r="AO95" s="123"/>
      <c r="AP95" s="123"/>
      <c r="AQ95" s="126" t="s">
        <v>86</v>
      </c>
      <c r="AR95" s="127"/>
      <c r="AS95" s="128">
        <f>ROUND(AS96,2)</f>
        <v>0</v>
      </c>
      <c r="AT95" s="129">
        <f>ROUND(SUM(AV95:AW95),2)</f>
        <v>0</v>
      </c>
      <c r="AU95" s="130">
        <f>ROUND(AU96,5)</f>
        <v>0</v>
      </c>
      <c r="AV95" s="129">
        <f>ROUND(AZ95*L29,2)</f>
        <v>0</v>
      </c>
      <c r="AW95" s="129">
        <f>ROUND(BA95*L30,2)</f>
        <v>0</v>
      </c>
      <c r="AX95" s="129">
        <f>ROUND(BB95*L29,2)</f>
        <v>0</v>
      </c>
      <c r="AY95" s="129">
        <f>ROUND(BC95*L30,2)</f>
        <v>0</v>
      </c>
      <c r="AZ95" s="129">
        <f>ROUND(AZ96,2)</f>
        <v>0</v>
      </c>
      <c r="BA95" s="129">
        <f>ROUND(BA96,2)</f>
        <v>0</v>
      </c>
      <c r="BB95" s="129">
        <f>ROUND(BB96,2)</f>
        <v>0</v>
      </c>
      <c r="BC95" s="129">
        <f>ROUND(BC96,2)</f>
        <v>0</v>
      </c>
      <c r="BD95" s="131">
        <f>ROUND(BD96,2)</f>
        <v>0</v>
      </c>
      <c r="BE95" s="7"/>
      <c r="BS95" s="132" t="s">
        <v>79</v>
      </c>
      <c r="BT95" s="132" t="s">
        <v>87</v>
      </c>
      <c r="BU95" s="132" t="s">
        <v>81</v>
      </c>
      <c r="BV95" s="132" t="s">
        <v>82</v>
      </c>
      <c r="BW95" s="132" t="s">
        <v>88</v>
      </c>
      <c r="BX95" s="132" t="s">
        <v>5</v>
      </c>
      <c r="CL95" s="132" t="s">
        <v>1</v>
      </c>
      <c r="CM95" s="132" t="s">
        <v>89</v>
      </c>
    </row>
    <row r="96" s="4" customFormat="1" ht="16.5" customHeight="1">
      <c r="A96" s="133" t="s">
        <v>90</v>
      </c>
      <c r="B96" s="71"/>
      <c r="C96" s="134"/>
      <c r="D96" s="134"/>
      <c r="E96" s="135" t="s">
        <v>84</v>
      </c>
      <c r="F96" s="135"/>
      <c r="G96" s="135"/>
      <c r="H96" s="135"/>
      <c r="I96" s="135"/>
      <c r="J96" s="134"/>
      <c r="K96" s="135" t="s">
        <v>85</v>
      </c>
      <c r="L96" s="135"/>
      <c r="M96" s="135"/>
      <c r="N96" s="135"/>
      <c r="O96" s="135"/>
      <c r="P96" s="135"/>
      <c r="Q96" s="135"/>
      <c r="R96" s="135"/>
      <c r="S96" s="135"/>
      <c r="T96" s="135"/>
      <c r="U96" s="135"/>
      <c r="V96" s="135"/>
      <c r="W96" s="135"/>
      <c r="X96" s="135"/>
      <c r="Y96" s="135"/>
      <c r="Z96" s="135"/>
      <c r="AA96" s="135"/>
      <c r="AB96" s="135"/>
      <c r="AC96" s="135"/>
      <c r="AD96" s="135"/>
      <c r="AE96" s="135"/>
      <c r="AF96" s="135"/>
      <c r="AG96" s="136">
        <f>'VRN - Vedlejší a ostatní ...'!J32</f>
        <v>0</v>
      </c>
      <c r="AH96" s="134"/>
      <c r="AI96" s="134"/>
      <c r="AJ96" s="134"/>
      <c r="AK96" s="134"/>
      <c r="AL96" s="134"/>
      <c r="AM96" s="134"/>
      <c r="AN96" s="136">
        <f>SUM(AG96,AT96)</f>
        <v>0</v>
      </c>
      <c r="AO96" s="134"/>
      <c r="AP96" s="134"/>
      <c r="AQ96" s="137" t="s">
        <v>91</v>
      </c>
      <c r="AR96" s="73"/>
      <c r="AS96" s="138">
        <v>0</v>
      </c>
      <c r="AT96" s="139">
        <f>ROUND(SUM(AV96:AW96),2)</f>
        <v>0</v>
      </c>
      <c r="AU96" s="140">
        <f>'VRN - Vedlejší a ostatní ...'!P122</f>
        <v>0</v>
      </c>
      <c r="AV96" s="139">
        <f>'VRN - Vedlejší a ostatní ...'!J35</f>
        <v>0</v>
      </c>
      <c r="AW96" s="139">
        <f>'VRN - Vedlejší a ostatní ...'!J36</f>
        <v>0</v>
      </c>
      <c r="AX96" s="139">
        <f>'VRN - Vedlejší a ostatní ...'!J37</f>
        <v>0</v>
      </c>
      <c r="AY96" s="139">
        <f>'VRN - Vedlejší a ostatní ...'!J38</f>
        <v>0</v>
      </c>
      <c r="AZ96" s="139">
        <f>'VRN - Vedlejší a ostatní ...'!F35</f>
        <v>0</v>
      </c>
      <c r="BA96" s="139">
        <f>'VRN - Vedlejší a ostatní ...'!F36</f>
        <v>0</v>
      </c>
      <c r="BB96" s="139">
        <f>'VRN - Vedlejší a ostatní ...'!F37</f>
        <v>0</v>
      </c>
      <c r="BC96" s="139">
        <f>'VRN - Vedlejší a ostatní ...'!F38</f>
        <v>0</v>
      </c>
      <c r="BD96" s="141">
        <f>'VRN - Vedlejší a ostatní ...'!F39</f>
        <v>0</v>
      </c>
      <c r="BE96" s="4"/>
      <c r="BT96" s="142" t="s">
        <v>89</v>
      </c>
      <c r="BV96" s="142" t="s">
        <v>82</v>
      </c>
      <c r="BW96" s="142" t="s">
        <v>92</v>
      </c>
      <c r="BX96" s="142" t="s">
        <v>88</v>
      </c>
      <c r="CL96" s="142" t="s">
        <v>19</v>
      </c>
    </row>
    <row r="97" s="7" customFormat="1" ht="16.5" customHeight="1">
      <c r="A97" s="7"/>
      <c r="B97" s="120"/>
      <c r="C97" s="121"/>
      <c r="D97" s="122" t="s">
        <v>93</v>
      </c>
      <c r="E97" s="122"/>
      <c r="F97" s="122"/>
      <c r="G97" s="122"/>
      <c r="H97" s="122"/>
      <c r="I97" s="123"/>
      <c r="J97" s="122" t="s">
        <v>94</v>
      </c>
      <c r="K97" s="122"/>
      <c r="L97" s="122"/>
      <c r="M97" s="122"/>
      <c r="N97" s="122"/>
      <c r="O97" s="122"/>
      <c r="P97" s="122"/>
      <c r="Q97" s="122"/>
      <c r="R97" s="122"/>
      <c r="S97" s="122"/>
      <c r="T97" s="122"/>
      <c r="U97" s="122"/>
      <c r="V97" s="122"/>
      <c r="W97" s="122"/>
      <c r="X97" s="122"/>
      <c r="Y97" s="122"/>
      <c r="Z97" s="122"/>
      <c r="AA97" s="122"/>
      <c r="AB97" s="122"/>
      <c r="AC97" s="122"/>
      <c r="AD97" s="122"/>
      <c r="AE97" s="122"/>
      <c r="AF97" s="122"/>
      <c r="AG97" s="124">
        <f>ROUND(AG98,2)</f>
        <v>0</v>
      </c>
      <c r="AH97" s="123"/>
      <c r="AI97" s="123"/>
      <c r="AJ97" s="123"/>
      <c r="AK97" s="123"/>
      <c r="AL97" s="123"/>
      <c r="AM97" s="123"/>
      <c r="AN97" s="125">
        <f>SUM(AG97,AT97)</f>
        <v>0</v>
      </c>
      <c r="AO97" s="123"/>
      <c r="AP97" s="123"/>
      <c r="AQ97" s="126" t="s">
        <v>86</v>
      </c>
      <c r="AR97" s="127"/>
      <c r="AS97" s="128">
        <f>ROUND(AS98,2)</f>
        <v>0</v>
      </c>
      <c r="AT97" s="129">
        <f>ROUND(SUM(AV97:AW97),2)</f>
        <v>0</v>
      </c>
      <c r="AU97" s="130">
        <f>ROUND(AU98,5)</f>
        <v>0</v>
      </c>
      <c r="AV97" s="129">
        <f>ROUND(AZ97*L29,2)</f>
        <v>0</v>
      </c>
      <c r="AW97" s="129">
        <f>ROUND(BA97*L30,2)</f>
        <v>0</v>
      </c>
      <c r="AX97" s="129">
        <f>ROUND(BB97*L29,2)</f>
        <v>0</v>
      </c>
      <c r="AY97" s="129">
        <f>ROUND(BC97*L30,2)</f>
        <v>0</v>
      </c>
      <c r="AZ97" s="129">
        <f>ROUND(AZ98,2)</f>
        <v>0</v>
      </c>
      <c r="BA97" s="129">
        <f>ROUND(BA98,2)</f>
        <v>0</v>
      </c>
      <c r="BB97" s="129">
        <f>ROUND(BB98,2)</f>
        <v>0</v>
      </c>
      <c r="BC97" s="129">
        <f>ROUND(BC98,2)</f>
        <v>0</v>
      </c>
      <c r="BD97" s="131">
        <f>ROUND(BD98,2)</f>
        <v>0</v>
      </c>
      <c r="BE97" s="7"/>
      <c r="BS97" s="132" t="s">
        <v>79</v>
      </c>
      <c r="BT97" s="132" t="s">
        <v>87</v>
      </c>
      <c r="BU97" s="132" t="s">
        <v>81</v>
      </c>
      <c r="BV97" s="132" t="s">
        <v>82</v>
      </c>
      <c r="BW97" s="132" t="s">
        <v>95</v>
      </c>
      <c r="BX97" s="132" t="s">
        <v>5</v>
      </c>
      <c r="CL97" s="132" t="s">
        <v>1</v>
      </c>
      <c r="CM97" s="132" t="s">
        <v>89</v>
      </c>
    </row>
    <row r="98" s="4" customFormat="1" ht="16.5" customHeight="1">
      <c r="A98" s="133" t="s">
        <v>90</v>
      </c>
      <c r="B98" s="71"/>
      <c r="C98" s="134"/>
      <c r="D98" s="134"/>
      <c r="E98" s="135" t="s">
        <v>96</v>
      </c>
      <c r="F98" s="135"/>
      <c r="G98" s="135"/>
      <c r="H98" s="135"/>
      <c r="I98" s="135"/>
      <c r="J98" s="134"/>
      <c r="K98" s="135" t="s">
        <v>97</v>
      </c>
      <c r="L98" s="135"/>
      <c r="M98" s="135"/>
      <c r="N98" s="135"/>
      <c r="O98" s="135"/>
      <c r="P98" s="135"/>
      <c r="Q98" s="135"/>
      <c r="R98" s="135"/>
      <c r="S98" s="135"/>
      <c r="T98" s="135"/>
      <c r="U98" s="135"/>
      <c r="V98" s="135"/>
      <c r="W98" s="135"/>
      <c r="X98" s="135"/>
      <c r="Y98" s="135"/>
      <c r="Z98" s="135"/>
      <c r="AA98" s="135"/>
      <c r="AB98" s="135"/>
      <c r="AC98" s="135"/>
      <c r="AD98" s="135"/>
      <c r="AE98" s="135"/>
      <c r="AF98" s="135"/>
      <c r="AG98" s="136">
        <f>'01 - Vnitřní kanalizace'!J32</f>
        <v>0</v>
      </c>
      <c r="AH98" s="134"/>
      <c r="AI98" s="134"/>
      <c r="AJ98" s="134"/>
      <c r="AK98" s="134"/>
      <c r="AL98" s="134"/>
      <c r="AM98" s="134"/>
      <c r="AN98" s="136">
        <f>SUM(AG98,AT98)</f>
        <v>0</v>
      </c>
      <c r="AO98" s="134"/>
      <c r="AP98" s="134"/>
      <c r="AQ98" s="137" t="s">
        <v>91</v>
      </c>
      <c r="AR98" s="73"/>
      <c r="AS98" s="143">
        <v>0</v>
      </c>
      <c r="AT98" s="144">
        <f>ROUND(SUM(AV98:AW98),2)</f>
        <v>0</v>
      </c>
      <c r="AU98" s="145">
        <f>'01 - Vnitřní kanalizace'!P130</f>
        <v>0</v>
      </c>
      <c r="AV98" s="144">
        <f>'01 - Vnitřní kanalizace'!J35</f>
        <v>0</v>
      </c>
      <c r="AW98" s="144">
        <f>'01 - Vnitřní kanalizace'!J36</f>
        <v>0</v>
      </c>
      <c r="AX98" s="144">
        <f>'01 - Vnitřní kanalizace'!J37</f>
        <v>0</v>
      </c>
      <c r="AY98" s="144">
        <f>'01 - Vnitřní kanalizace'!J38</f>
        <v>0</v>
      </c>
      <c r="AZ98" s="144">
        <f>'01 - Vnitřní kanalizace'!F35</f>
        <v>0</v>
      </c>
      <c r="BA98" s="144">
        <f>'01 - Vnitřní kanalizace'!F36</f>
        <v>0</v>
      </c>
      <c r="BB98" s="144">
        <f>'01 - Vnitřní kanalizace'!F37</f>
        <v>0</v>
      </c>
      <c r="BC98" s="144">
        <f>'01 - Vnitřní kanalizace'!F38</f>
        <v>0</v>
      </c>
      <c r="BD98" s="146">
        <f>'01 - Vnitřní kanalizace'!F39</f>
        <v>0</v>
      </c>
      <c r="BE98" s="4"/>
      <c r="BT98" s="142" t="s">
        <v>89</v>
      </c>
      <c r="BV98" s="142" t="s">
        <v>82</v>
      </c>
      <c r="BW98" s="142" t="s">
        <v>98</v>
      </c>
      <c r="BX98" s="142" t="s">
        <v>95</v>
      </c>
      <c r="CL98" s="142" t="s">
        <v>19</v>
      </c>
    </row>
    <row r="99" s="2" customFormat="1" ht="30" customHeight="1">
      <c r="A99" s="39"/>
      <c r="B99" s="40"/>
      <c r="C99" s="41"/>
      <c r="D99" s="41"/>
      <c r="E99" s="41"/>
      <c r="F99" s="41"/>
      <c r="G99" s="41"/>
      <c r="H99" s="41"/>
      <c r="I99" s="41"/>
      <c r="J99" s="41"/>
      <c r="K99" s="41"/>
      <c r="L99" s="41"/>
      <c r="M99" s="41"/>
      <c r="N99" s="41"/>
      <c r="O99" s="41"/>
      <c r="P99" s="41"/>
      <c r="Q99" s="41"/>
      <c r="R99" s="41"/>
      <c r="S99" s="41"/>
      <c r="T99" s="41"/>
      <c r="U99" s="41"/>
      <c r="V99" s="41"/>
      <c r="W99" s="41"/>
      <c r="X99" s="41"/>
      <c r="Y99" s="41"/>
      <c r="Z99" s="41"/>
      <c r="AA99" s="41"/>
      <c r="AB99" s="41"/>
      <c r="AC99" s="41"/>
      <c r="AD99" s="41"/>
      <c r="AE99" s="41"/>
      <c r="AF99" s="41"/>
      <c r="AG99" s="41"/>
      <c r="AH99" s="41"/>
      <c r="AI99" s="41"/>
      <c r="AJ99" s="41"/>
      <c r="AK99" s="41"/>
      <c r="AL99" s="41"/>
      <c r="AM99" s="41"/>
      <c r="AN99" s="41"/>
      <c r="AO99" s="41"/>
      <c r="AP99" s="41"/>
      <c r="AQ99" s="41"/>
      <c r="AR99" s="45"/>
      <c r="AS99" s="39"/>
      <c r="AT99" s="39"/>
      <c r="AU99" s="39"/>
      <c r="AV99" s="39"/>
      <c r="AW99" s="39"/>
      <c r="AX99" s="39"/>
      <c r="AY99" s="39"/>
      <c r="AZ99" s="39"/>
      <c r="BA99" s="39"/>
      <c r="BB99" s="39"/>
      <c r="BC99" s="39"/>
      <c r="BD99" s="39"/>
      <c r="BE99" s="39"/>
    </row>
    <row r="100" s="2" customFormat="1" ht="6.96" customHeight="1">
      <c r="A100" s="39"/>
      <c r="B100" s="67"/>
      <c r="C100" s="68"/>
      <c r="D100" s="68"/>
      <c r="E100" s="68"/>
      <c r="F100" s="68"/>
      <c r="G100" s="68"/>
      <c r="H100" s="68"/>
      <c r="I100" s="68"/>
      <c r="J100" s="68"/>
      <c r="K100" s="68"/>
      <c r="L100" s="68"/>
      <c r="M100" s="68"/>
      <c r="N100" s="68"/>
      <c r="O100" s="68"/>
      <c r="P100" s="68"/>
      <c r="Q100" s="68"/>
      <c r="R100" s="68"/>
      <c r="S100" s="68"/>
      <c r="T100" s="68"/>
      <c r="U100" s="68"/>
      <c r="V100" s="68"/>
      <c r="W100" s="68"/>
      <c r="X100" s="68"/>
      <c r="Y100" s="68"/>
      <c r="Z100" s="68"/>
      <c r="AA100" s="68"/>
      <c r="AB100" s="68"/>
      <c r="AC100" s="68"/>
      <c r="AD100" s="68"/>
      <c r="AE100" s="68"/>
      <c r="AF100" s="68"/>
      <c r="AG100" s="68"/>
      <c r="AH100" s="68"/>
      <c r="AI100" s="68"/>
      <c r="AJ100" s="68"/>
      <c r="AK100" s="68"/>
      <c r="AL100" s="68"/>
      <c r="AM100" s="68"/>
      <c r="AN100" s="68"/>
      <c r="AO100" s="68"/>
      <c r="AP100" s="68"/>
      <c r="AQ100" s="68"/>
      <c r="AR100" s="45"/>
      <c r="AS100" s="39"/>
      <c r="AT100" s="39"/>
      <c r="AU100" s="39"/>
      <c r="AV100" s="39"/>
      <c r="AW100" s="39"/>
      <c r="AX100" s="39"/>
      <c r="AY100" s="39"/>
      <c r="AZ100" s="39"/>
      <c r="BA100" s="39"/>
      <c r="BB100" s="39"/>
      <c r="BC100" s="39"/>
      <c r="BD100" s="39"/>
      <c r="BE100" s="39"/>
    </row>
  </sheetData>
  <sheetProtection sheet="1" formatColumns="0" formatRows="0" objects="1" scenarios="1" spinCount="100000" saltValue="BmY/z7Mz4+N9BQt8LzJRBBQBDs6vQM++YpR5FWmA6TDQZaowqykdbDUf86uPTYqCdNPDGsQGZ9DfeeJH4kIQNw==" hashValue="u6qKBeDiAbKKrlop1fb3idoSLbAzl96dhw/bHyxb2Wlwmmzfdvw2FaWEXmR34G0aS6U93eXAZ3/9YuOF5n7ouQ==" algorithmName="SHA-512" password="CC35"/>
  <mergeCells count="54">
    <mergeCell ref="L85:AO85"/>
    <mergeCell ref="AM87:AN87"/>
    <mergeCell ref="AM89:AP89"/>
    <mergeCell ref="AS89:AT91"/>
    <mergeCell ref="AM90:AP90"/>
    <mergeCell ref="C92:G92"/>
    <mergeCell ref="AG92:AM92"/>
    <mergeCell ref="AN92:AP92"/>
    <mergeCell ref="I92:AF92"/>
    <mergeCell ref="AN95:AP95"/>
    <mergeCell ref="D95:H95"/>
    <mergeCell ref="J95:AF95"/>
    <mergeCell ref="AG95:AM95"/>
    <mergeCell ref="K96:AF96"/>
    <mergeCell ref="AN96:AP96"/>
    <mergeCell ref="AG96:AM96"/>
    <mergeCell ref="E96:I96"/>
    <mergeCell ref="D97:H97"/>
    <mergeCell ref="J97:AF97"/>
    <mergeCell ref="AN97:AP97"/>
    <mergeCell ref="AG97:AM97"/>
    <mergeCell ref="AG98:AM98"/>
    <mergeCell ref="AN98:AP98"/>
    <mergeCell ref="E98:I98"/>
    <mergeCell ref="K98:AF98"/>
    <mergeCell ref="AG94:AM94"/>
    <mergeCell ref="AN94:AP94"/>
    <mergeCell ref="BE5:BE34"/>
    <mergeCell ref="K5:AO5"/>
    <mergeCell ref="K6:AO6"/>
    <mergeCell ref="E14:AJ14"/>
    <mergeCell ref="E23:AN23"/>
    <mergeCell ref="AK26:AO26"/>
    <mergeCell ref="L28:P28"/>
    <mergeCell ref="W28:AE28"/>
    <mergeCell ref="AK28:AO28"/>
    <mergeCell ref="AK29:AO29"/>
    <mergeCell ref="W29:AE29"/>
    <mergeCell ref="L29:P29"/>
    <mergeCell ref="AK30:AO30"/>
    <mergeCell ref="W30:AE30"/>
    <mergeCell ref="L30:P30"/>
    <mergeCell ref="W31:AE31"/>
    <mergeCell ref="L31:P31"/>
    <mergeCell ref="AK31:AO31"/>
    <mergeCell ref="L32:P32"/>
    <mergeCell ref="W32:AE32"/>
    <mergeCell ref="AK32:AO32"/>
    <mergeCell ref="L33:P33"/>
    <mergeCell ref="W33:AE33"/>
    <mergeCell ref="AK33:AO33"/>
    <mergeCell ref="AK35:AO35"/>
    <mergeCell ref="X35:AB35"/>
    <mergeCell ref="AR2:BE2"/>
  </mergeCells>
  <hyperlinks>
    <hyperlink ref="A96" location="'VRN - Vedlejší a ostatní ...'!C2" display="/"/>
    <hyperlink ref="A98" location="'01 - Vnitřní kanalizace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8" t="s">
        <v>92</v>
      </c>
    </row>
    <row r="3" s="1" customFormat="1" ht="6.96" customHeight="1">
      <c r="B3" s="147"/>
      <c r="C3" s="148"/>
      <c r="D3" s="148"/>
      <c r="E3" s="148"/>
      <c r="F3" s="148"/>
      <c r="G3" s="148"/>
      <c r="H3" s="148"/>
      <c r="I3" s="148"/>
      <c r="J3" s="148"/>
      <c r="K3" s="148"/>
      <c r="L3" s="21"/>
      <c r="AT3" s="18" t="s">
        <v>89</v>
      </c>
    </row>
    <row r="4" s="1" customFormat="1" ht="24.96" customHeight="1">
      <c r="B4" s="21"/>
      <c r="D4" s="149" t="s">
        <v>99</v>
      </c>
      <c r="L4" s="21"/>
      <c r="M4" s="150" t="s">
        <v>10</v>
      </c>
      <c r="AT4" s="18" t="s">
        <v>4</v>
      </c>
    </row>
    <row r="5" s="1" customFormat="1" ht="6.96" customHeight="1">
      <c r="B5" s="21"/>
      <c r="L5" s="21"/>
    </row>
    <row r="6" s="1" customFormat="1" ht="12" customHeight="1">
      <c r="B6" s="21"/>
      <c r="D6" s="151" t="s">
        <v>16</v>
      </c>
      <c r="L6" s="21"/>
    </row>
    <row r="7" s="1" customFormat="1" ht="26.25" customHeight="1">
      <c r="B7" s="21"/>
      <c r="E7" s="152" t="str">
        <f>'Rekapitulace stavby'!K6</f>
        <v>Nemocnice Jihlava – rekonstrukce ležaté kanalizace – projektová dokumentace</v>
      </c>
      <c r="F7" s="151"/>
      <c r="G7" s="151"/>
      <c r="H7" s="151"/>
      <c r="L7" s="21"/>
    </row>
    <row r="8" s="1" customFormat="1" ht="12" customHeight="1">
      <c r="B8" s="21"/>
      <c r="D8" s="151" t="s">
        <v>100</v>
      </c>
      <c r="L8" s="21"/>
    </row>
    <row r="9" s="2" customFormat="1" ht="16.5" customHeight="1">
      <c r="A9" s="39"/>
      <c r="B9" s="45"/>
      <c r="C9" s="39"/>
      <c r="D9" s="39"/>
      <c r="E9" s="152" t="s">
        <v>101</v>
      </c>
      <c r="F9" s="39"/>
      <c r="G9" s="39"/>
      <c r="H9" s="39"/>
      <c r="I9" s="39"/>
      <c r="J9" s="39"/>
      <c r="K9" s="39"/>
      <c r="L9" s="64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</row>
    <row r="10" s="2" customFormat="1" ht="12" customHeight="1">
      <c r="A10" s="39"/>
      <c r="B10" s="45"/>
      <c r="C10" s="39"/>
      <c r="D10" s="151" t="s">
        <v>102</v>
      </c>
      <c r="E10" s="39"/>
      <c r="F10" s="39"/>
      <c r="G10" s="39"/>
      <c r="H10" s="39"/>
      <c r="I10" s="39"/>
      <c r="J10" s="39"/>
      <c r="K10" s="39"/>
      <c r="L10" s="64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</row>
    <row r="11" s="2" customFormat="1" ht="16.5" customHeight="1">
      <c r="A11" s="39"/>
      <c r="B11" s="45"/>
      <c r="C11" s="39"/>
      <c r="D11" s="39"/>
      <c r="E11" s="153" t="s">
        <v>101</v>
      </c>
      <c r="F11" s="39"/>
      <c r="G11" s="39"/>
      <c r="H11" s="39"/>
      <c r="I11" s="39"/>
      <c r="J11" s="39"/>
      <c r="K11" s="39"/>
      <c r="L11" s="64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</row>
    <row r="12" s="2" customFormat="1">
      <c r="A12" s="39"/>
      <c r="B12" s="45"/>
      <c r="C12" s="39"/>
      <c r="D12" s="39"/>
      <c r="E12" s="39"/>
      <c r="F12" s="39"/>
      <c r="G12" s="39"/>
      <c r="H12" s="39"/>
      <c r="I12" s="39"/>
      <c r="J12" s="39"/>
      <c r="K12" s="39"/>
      <c r="L12" s="64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</row>
    <row r="13" s="2" customFormat="1" ht="12" customHeight="1">
      <c r="A13" s="39"/>
      <c r="B13" s="45"/>
      <c r="C13" s="39"/>
      <c r="D13" s="151" t="s">
        <v>18</v>
      </c>
      <c r="E13" s="39"/>
      <c r="F13" s="142" t="s">
        <v>19</v>
      </c>
      <c r="G13" s="39"/>
      <c r="H13" s="39"/>
      <c r="I13" s="151" t="s">
        <v>20</v>
      </c>
      <c r="J13" s="142" t="s">
        <v>1</v>
      </c>
      <c r="K13" s="39"/>
      <c r="L13" s="64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</row>
    <row r="14" s="2" customFormat="1" ht="12" customHeight="1">
      <c r="A14" s="39"/>
      <c r="B14" s="45"/>
      <c r="C14" s="39"/>
      <c r="D14" s="151" t="s">
        <v>21</v>
      </c>
      <c r="E14" s="39"/>
      <c r="F14" s="142" t="s">
        <v>22</v>
      </c>
      <c r="G14" s="39"/>
      <c r="H14" s="39"/>
      <c r="I14" s="151" t="s">
        <v>23</v>
      </c>
      <c r="J14" s="154" t="str">
        <f>'Rekapitulace stavby'!AN8</f>
        <v>24. 9. 2024</v>
      </c>
      <c r="K14" s="39"/>
      <c r="L14" s="64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</row>
    <row r="15" s="2" customFormat="1" ht="10.8" customHeight="1">
      <c r="A15" s="39"/>
      <c r="B15" s="45"/>
      <c r="C15" s="39"/>
      <c r="D15" s="39"/>
      <c r="E15" s="39"/>
      <c r="F15" s="39"/>
      <c r="G15" s="39"/>
      <c r="H15" s="39"/>
      <c r="I15" s="39"/>
      <c r="J15" s="39"/>
      <c r="K15" s="39"/>
      <c r="L15" s="64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</row>
    <row r="16" s="2" customFormat="1" ht="12" customHeight="1">
      <c r="A16" s="39"/>
      <c r="B16" s="45"/>
      <c r="C16" s="39"/>
      <c r="D16" s="151" t="s">
        <v>25</v>
      </c>
      <c r="E16" s="39"/>
      <c r="F16" s="39"/>
      <c r="G16" s="39"/>
      <c r="H16" s="39"/>
      <c r="I16" s="151" t="s">
        <v>26</v>
      </c>
      <c r="J16" s="142" t="s">
        <v>27</v>
      </c>
      <c r="K16" s="39"/>
      <c r="L16" s="64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</row>
    <row r="17" s="2" customFormat="1" ht="18" customHeight="1">
      <c r="A17" s="39"/>
      <c r="B17" s="45"/>
      <c r="C17" s="39"/>
      <c r="D17" s="39"/>
      <c r="E17" s="142" t="s">
        <v>28</v>
      </c>
      <c r="F17" s="39"/>
      <c r="G17" s="39"/>
      <c r="H17" s="39"/>
      <c r="I17" s="151" t="s">
        <v>29</v>
      </c>
      <c r="J17" s="142" t="s">
        <v>1</v>
      </c>
      <c r="K17" s="39"/>
      <c r="L17" s="64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</row>
    <row r="18" s="2" customFormat="1" ht="6.96" customHeight="1">
      <c r="A18" s="39"/>
      <c r="B18" s="45"/>
      <c r="C18" s="39"/>
      <c r="D18" s="39"/>
      <c r="E18" s="39"/>
      <c r="F18" s="39"/>
      <c r="G18" s="39"/>
      <c r="H18" s="39"/>
      <c r="I18" s="39"/>
      <c r="J18" s="39"/>
      <c r="K18" s="39"/>
      <c r="L18" s="64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</row>
    <row r="19" s="2" customFormat="1" ht="12" customHeight="1">
      <c r="A19" s="39"/>
      <c r="B19" s="45"/>
      <c r="C19" s="39"/>
      <c r="D19" s="151" t="s">
        <v>30</v>
      </c>
      <c r="E19" s="39"/>
      <c r="F19" s="39"/>
      <c r="G19" s="39"/>
      <c r="H19" s="39"/>
      <c r="I19" s="151" t="s">
        <v>26</v>
      </c>
      <c r="J19" s="34" t="str">
        <f>'Rekapitulace stavby'!AN13</f>
        <v>Vyplň údaj</v>
      </c>
      <c r="K19" s="39"/>
      <c r="L19" s="64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</row>
    <row r="20" s="2" customFormat="1" ht="18" customHeight="1">
      <c r="A20" s="39"/>
      <c r="B20" s="45"/>
      <c r="C20" s="39"/>
      <c r="D20" s="39"/>
      <c r="E20" s="34" t="str">
        <f>'Rekapitulace stavby'!E14</f>
        <v>Vyplň údaj</v>
      </c>
      <c r="F20" s="142"/>
      <c r="G20" s="142"/>
      <c r="H20" s="142"/>
      <c r="I20" s="151" t="s">
        <v>29</v>
      </c>
      <c r="J20" s="34" t="str">
        <f>'Rekapitulace stavby'!AN14</f>
        <v>Vyplň údaj</v>
      </c>
      <c r="K20" s="39"/>
      <c r="L20" s="64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</row>
    <row r="21" s="2" customFormat="1" ht="6.96" customHeight="1">
      <c r="A21" s="39"/>
      <c r="B21" s="45"/>
      <c r="C21" s="39"/>
      <c r="D21" s="39"/>
      <c r="E21" s="39"/>
      <c r="F21" s="39"/>
      <c r="G21" s="39"/>
      <c r="H21" s="39"/>
      <c r="I21" s="39"/>
      <c r="J21" s="39"/>
      <c r="K21" s="39"/>
      <c r="L21" s="64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</row>
    <row r="22" s="2" customFormat="1" ht="12" customHeight="1">
      <c r="A22" s="39"/>
      <c r="B22" s="45"/>
      <c r="C22" s="39"/>
      <c r="D22" s="151" t="s">
        <v>32</v>
      </c>
      <c r="E22" s="39"/>
      <c r="F22" s="39"/>
      <c r="G22" s="39"/>
      <c r="H22" s="39"/>
      <c r="I22" s="151" t="s">
        <v>26</v>
      </c>
      <c r="J22" s="142" t="s">
        <v>33</v>
      </c>
      <c r="K22" s="39"/>
      <c r="L22" s="64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</row>
    <row r="23" s="2" customFormat="1" ht="18" customHeight="1">
      <c r="A23" s="39"/>
      <c r="B23" s="45"/>
      <c r="C23" s="39"/>
      <c r="D23" s="39"/>
      <c r="E23" s="142" t="s">
        <v>34</v>
      </c>
      <c r="F23" s="39"/>
      <c r="G23" s="39"/>
      <c r="H23" s="39"/>
      <c r="I23" s="151" t="s">
        <v>29</v>
      </c>
      <c r="J23" s="142" t="s">
        <v>1</v>
      </c>
      <c r="K23" s="39"/>
      <c r="L23" s="64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</row>
    <row r="24" s="2" customFormat="1" ht="6.96" customHeight="1">
      <c r="A24" s="39"/>
      <c r="B24" s="45"/>
      <c r="C24" s="39"/>
      <c r="D24" s="39"/>
      <c r="E24" s="39"/>
      <c r="F24" s="39"/>
      <c r="G24" s="39"/>
      <c r="H24" s="39"/>
      <c r="I24" s="39"/>
      <c r="J24" s="39"/>
      <c r="K24" s="39"/>
      <c r="L24" s="64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</row>
    <row r="25" s="2" customFormat="1" ht="12" customHeight="1">
      <c r="A25" s="39"/>
      <c r="B25" s="45"/>
      <c r="C25" s="39"/>
      <c r="D25" s="151" t="s">
        <v>36</v>
      </c>
      <c r="E25" s="39"/>
      <c r="F25" s="39"/>
      <c r="G25" s="39"/>
      <c r="H25" s="39"/>
      <c r="I25" s="151" t="s">
        <v>26</v>
      </c>
      <c r="J25" s="142" t="str">
        <f>IF('Rekapitulace stavby'!AN19="","",'Rekapitulace stavby'!AN19)</f>
        <v/>
      </c>
      <c r="K25" s="39"/>
      <c r="L25" s="64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</row>
    <row r="26" s="2" customFormat="1" ht="18" customHeight="1">
      <c r="A26" s="39"/>
      <c r="B26" s="45"/>
      <c r="C26" s="39"/>
      <c r="D26" s="39"/>
      <c r="E26" s="142" t="str">
        <f>IF('Rekapitulace stavby'!E20="","",'Rekapitulace stavby'!E20)</f>
        <v xml:space="preserve"> </v>
      </c>
      <c r="F26" s="39"/>
      <c r="G26" s="39"/>
      <c r="H26" s="39"/>
      <c r="I26" s="151" t="s">
        <v>29</v>
      </c>
      <c r="J26" s="142" t="str">
        <f>IF('Rekapitulace stavby'!AN20="","",'Rekapitulace stavby'!AN20)</f>
        <v/>
      </c>
      <c r="K26" s="39"/>
      <c r="L26" s="64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</row>
    <row r="27" s="2" customFormat="1" ht="6.96" customHeight="1">
      <c r="A27" s="39"/>
      <c r="B27" s="45"/>
      <c r="C27" s="39"/>
      <c r="D27" s="39"/>
      <c r="E27" s="39"/>
      <c r="F27" s="39"/>
      <c r="G27" s="39"/>
      <c r="H27" s="39"/>
      <c r="I27" s="39"/>
      <c r="J27" s="39"/>
      <c r="K27" s="39"/>
      <c r="L27" s="64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</row>
    <row r="28" s="2" customFormat="1" ht="12" customHeight="1">
      <c r="A28" s="39"/>
      <c r="B28" s="45"/>
      <c r="C28" s="39"/>
      <c r="D28" s="151" t="s">
        <v>38</v>
      </c>
      <c r="E28" s="39"/>
      <c r="F28" s="39"/>
      <c r="G28" s="39"/>
      <c r="H28" s="39"/>
      <c r="I28" s="39"/>
      <c r="J28" s="39"/>
      <c r="K28" s="39"/>
      <c r="L28" s="64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</row>
    <row r="29" s="8" customFormat="1" ht="238.5" customHeight="1">
      <c r="A29" s="155"/>
      <c r="B29" s="156"/>
      <c r="C29" s="155"/>
      <c r="D29" s="155"/>
      <c r="E29" s="157" t="s">
        <v>103</v>
      </c>
      <c r="F29" s="157"/>
      <c r="G29" s="157"/>
      <c r="H29" s="157"/>
      <c r="I29" s="155"/>
      <c r="J29" s="155"/>
      <c r="K29" s="155"/>
      <c r="L29" s="158"/>
      <c r="S29" s="155"/>
      <c r="T29" s="155"/>
      <c r="U29" s="155"/>
      <c r="V29" s="155"/>
      <c r="W29" s="155"/>
      <c r="X29" s="155"/>
      <c r="Y29" s="155"/>
      <c r="Z29" s="155"/>
      <c r="AA29" s="155"/>
      <c r="AB29" s="155"/>
      <c r="AC29" s="155"/>
      <c r="AD29" s="155"/>
      <c r="AE29" s="155"/>
    </row>
    <row r="30" s="2" customFormat="1" ht="6.96" customHeight="1">
      <c r="A30" s="39"/>
      <c r="B30" s="45"/>
      <c r="C30" s="39"/>
      <c r="D30" s="39"/>
      <c r="E30" s="39"/>
      <c r="F30" s="39"/>
      <c r="G30" s="39"/>
      <c r="H30" s="39"/>
      <c r="I30" s="39"/>
      <c r="J30" s="39"/>
      <c r="K30" s="39"/>
      <c r="L30" s="64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</row>
    <row r="31" s="2" customFormat="1" ht="6.96" customHeight="1">
      <c r="A31" s="39"/>
      <c r="B31" s="45"/>
      <c r="C31" s="39"/>
      <c r="D31" s="159"/>
      <c r="E31" s="159"/>
      <c r="F31" s="159"/>
      <c r="G31" s="159"/>
      <c r="H31" s="159"/>
      <c r="I31" s="159"/>
      <c r="J31" s="159"/>
      <c r="K31" s="159"/>
      <c r="L31" s="64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</row>
    <row r="32" s="2" customFormat="1" ht="25.44" customHeight="1">
      <c r="A32" s="39"/>
      <c r="B32" s="45"/>
      <c r="C32" s="39"/>
      <c r="D32" s="160" t="s">
        <v>40</v>
      </c>
      <c r="E32" s="39"/>
      <c r="F32" s="39"/>
      <c r="G32" s="39"/>
      <c r="H32" s="39"/>
      <c r="I32" s="39"/>
      <c r="J32" s="161">
        <f>ROUND(J122, 2)</f>
        <v>0</v>
      </c>
      <c r="K32" s="39"/>
      <c r="L32" s="64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</row>
    <row r="33" s="2" customFormat="1" ht="6.96" customHeight="1">
      <c r="A33" s="39"/>
      <c r="B33" s="45"/>
      <c r="C33" s="39"/>
      <c r="D33" s="159"/>
      <c r="E33" s="159"/>
      <c r="F33" s="159"/>
      <c r="G33" s="159"/>
      <c r="H33" s="159"/>
      <c r="I33" s="159"/>
      <c r="J33" s="159"/>
      <c r="K33" s="159"/>
      <c r="L33" s="64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</row>
    <row r="34" s="2" customFormat="1" ht="14.4" customHeight="1">
      <c r="A34" s="39"/>
      <c r="B34" s="45"/>
      <c r="C34" s="39"/>
      <c r="D34" s="39"/>
      <c r="E34" s="39"/>
      <c r="F34" s="162" t="s">
        <v>42</v>
      </c>
      <c r="G34" s="39"/>
      <c r="H34" s="39"/>
      <c r="I34" s="162" t="s">
        <v>41</v>
      </c>
      <c r="J34" s="162" t="s">
        <v>43</v>
      </c>
      <c r="K34" s="39"/>
      <c r="L34" s="64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</row>
    <row r="35" s="2" customFormat="1" ht="14.4" customHeight="1">
      <c r="A35" s="39"/>
      <c r="B35" s="45"/>
      <c r="C35" s="39"/>
      <c r="D35" s="163" t="s">
        <v>44</v>
      </c>
      <c r="E35" s="151" t="s">
        <v>45</v>
      </c>
      <c r="F35" s="164">
        <f>ROUND((SUM(BE122:BE136)),  2)</f>
        <v>0</v>
      </c>
      <c r="G35" s="39"/>
      <c r="H35" s="39"/>
      <c r="I35" s="165">
        <v>0.20999999999999999</v>
      </c>
      <c r="J35" s="164">
        <f>ROUND(((SUM(BE122:BE136))*I35),  2)</f>
        <v>0</v>
      </c>
      <c r="K35" s="39"/>
      <c r="L35" s="64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</row>
    <row r="36" s="2" customFormat="1" ht="14.4" customHeight="1">
      <c r="A36" s="39"/>
      <c r="B36" s="45"/>
      <c r="C36" s="39"/>
      <c r="D36" s="39"/>
      <c r="E36" s="151" t="s">
        <v>46</v>
      </c>
      <c r="F36" s="164">
        <f>ROUND((SUM(BF122:BF136)),  2)</f>
        <v>0</v>
      </c>
      <c r="G36" s="39"/>
      <c r="H36" s="39"/>
      <c r="I36" s="165">
        <v>0.12</v>
      </c>
      <c r="J36" s="164">
        <f>ROUND(((SUM(BF122:BF136))*I36),  2)</f>
        <v>0</v>
      </c>
      <c r="K36" s="39"/>
      <c r="L36" s="64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</row>
    <row r="37" hidden="1" s="2" customFormat="1" ht="14.4" customHeight="1">
      <c r="A37" s="39"/>
      <c r="B37" s="45"/>
      <c r="C37" s="39"/>
      <c r="D37" s="39"/>
      <c r="E37" s="151" t="s">
        <v>47</v>
      </c>
      <c r="F37" s="164">
        <f>ROUND((SUM(BG122:BG136)),  2)</f>
        <v>0</v>
      </c>
      <c r="G37" s="39"/>
      <c r="H37" s="39"/>
      <c r="I37" s="165">
        <v>0.20999999999999999</v>
      </c>
      <c r="J37" s="164">
        <f>0</f>
        <v>0</v>
      </c>
      <c r="K37" s="39"/>
      <c r="L37" s="64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</row>
    <row r="38" hidden="1" s="2" customFormat="1" ht="14.4" customHeight="1">
      <c r="A38" s="39"/>
      <c r="B38" s="45"/>
      <c r="C38" s="39"/>
      <c r="D38" s="39"/>
      <c r="E38" s="151" t="s">
        <v>48</v>
      </c>
      <c r="F38" s="164">
        <f>ROUND((SUM(BH122:BH136)),  2)</f>
        <v>0</v>
      </c>
      <c r="G38" s="39"/>
      <c r="H38" s="39"/>
      <c r="I38" s="165">
        <v>0.12</v>
      </c>
      <c r="J38" s="164">
        <f>0</f>
        <v>0</v>
      </c>
      <c r="K38" s="39"/>
      <c r="L38" s="64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</row>
    <row r="39" hidden="1" s="2" customFormat="1" ht="14.4" customHeight="1">
      <c r="A39" s="39"/>
      <c r="B39" s="45"/>
      <c r="C39" s="39"/>
      <c r="D39" s="39"/>
      <c r="E39" s="151" t="s">
        <v>49</v>
      </c>
      <c r="F39" s="164">
        <f>ROUND((SUM(BI122:BI136)),  2)</f>
        <v>0</v>
      </c>
      <c r="G39" s="39"/>
      <c r="H39" s="39"/>
      <c r="I39" s="165">
        <v>0</v>
      </c>
      <c r="J39" s="164">
        <f>0</f>
        <v>0</v>
      </c>
      <c r="K39" s="39"/>
      <c r="L39" s="64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</row>
    <row r="40" s="2" customFormat="1" ht="6.96" customHeight="1">
      <c r="A40" s="39"/>
      <c r="B40" s="45"/>
      <c r="C40" s="39"/>
      <c r="D40" s="39"/>
      <c r="E40" s="39"/>
      <c r="F40" s="39"/>
      <c r="G40" s="39"/>
      <c r="H40" s="39"/>
      <c r="I40" s="39"/>
      <c r="J40" s="39"/>
      <c r="K40" s="39"/>
      <c r="L40" s="64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</row>
    <row r="41" s="2" customFormat="1" ht="25.44" customHeight="1">
      <c r="A41" s="39"/>
      <c r="B41" s="45"/>
      <c r="C41" s="166"/>
      <c r="D41" s="167" t="s">
        <v>50</v>
      </c>
      <c r="E41" s="168"/>
      <c r="F41" s="168"/>
      <c r="G41" s="169" t="s">
        <v>51</v>
      </c>
      <c r="H41" s="170" t="s">
        <v>52</v>
      </c>
      <c r="I41" s="168"/>
      <c r="J41" s="171">
        <f>SUM(J32:J39)</f>
        <v>0</v>
      </c>
      <c r="K41" s="172"/>
      <c r="L41" s="64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</row>
    <row r="42" s="2" customFormat="1" ht="14.4" customHeight="1">
      <c r="A42" s="39"/>
      <c r="B42" s="45"/>
      <c r="C42" s="39"/>
      <c r="D42" s="39"/>
      <c r="E42" s="39"/>
      <c r="F42" s="39"/>
      <c r="G42" s="39"/>
      <c r="H42" s="39"/>
      <c r="I42" s="39"/>
      <c r="J42" s="39"/>
      <c r="K42" s="39"/>
      <c r="L42" s="64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</row>
    <row r="43" s="1" customFormat="1" ht="14.4" customHeight="1">
      <c r="B43" s="21"/>
      <c r="L43" s="21"/>
    </row>
    <row r="44" s="1" customFormat="1" ht="14.4" customHeight="1">
      <c r="B44" s="21"/>
      <c r="L44" s="21"/>
    </row>
    <row r="45" s="1" customFormat="1" ht="14.4" customHeight="1">
      <c r="B45" s="21"/>
      <c r="L45" s="21"/>
    </row>
    <row r="46" s="1" customFormat="1" ht="14.4" customHeight="1">
      <c r="B46" s="21"/>
      <c r="L46" s="21"/>
    </row>
    <row r="47" s="1" customFormat="1" ht="14.4" customHeight="1">
      <c r="B47" s="21"/>
      <c r="L47" s="21"/>
    </row>
    <row r="48" s="1" customFormat="1" ht="14.4" customHeight="1">
      <c r="B48" s="21"/>
      <c r="L48" s="21"/>
    </row>
    <row r="49" s="1" customFormat="1" ht="14.4" customHeight="1">
      <c r="B49" s="21"/>
      <c r="L49" s="21"/>
    </row>
    <row r="50" s="2" customFormat="1" ht="14.4" customHeight="1">
      <c r="B50" s="64"/>
      <c r="D50" s="173" t="s">
        <v>53</v>
      </c>
      <c r="E50" s="174"/>
      <c r="F50" s="174"/>
      <c r="G50" s="173" t="s">
        <v>54</v>
      </c>
      <c r="H50" s="174"/>
      <c r="I50" s="174"/>
      <c r="J50" s="174"/>
      <c r="K50" s="174"/>
      <c r="L50" s="64"/>
    </row>
    <row r="51">
      <c r="B51" s="21"/>
      <c r="L51" s="21"/>
    </row>
    <row r="52">
      <c r="B52" s="21"/>
      <c r="L52" s="21"/>
    </row>
    <row r="53">
      <c r="B53" s="21"/>
      <c r="L53" s="21"/>
    </row>
    <row r="54">
      <c r="B54" s="21"/>
      <c r="L54" s="21"/>
    </row>
    <row r="55">
      <c r="B55" s="21"/>
      <c r="L55" s="21"/>
    </row>
    <row r="56">
      <c r="B56" s="21"/>
      <c r="L56" s="21"/>
    </row>
    <row r="57">
      <c r="B57" s="21"/>
      <c r="L57" s="21"/>
    </row>
    <row r="58">
      <c r="B58" s="21"/>
      <c r="L58" s="21"/>
    </row>
    <row r="59">
      <c r="B59" s="21"/>
      <c r="L59" s="21"/>
    </row>
    <row r="60">
      <c r="B60" s="21"/>
      <c r="L60" s="21"/>
    </row>
    <row r="61" s="2" customFormat="1">
      <c r="A61" s="39"/>
      <c r="B61" s="45"/>
      <c r="C61" s="39"/>
      <c r="D61" s="175" t="s">
        <v>55</v>
      </c>
      <c r="E61" s="176"/>
      <c r="F61" s="177" t="s">
        <v>56</v>
      </c>
      <c r="G61" s="175" t="s">
        <v>55</v>
      </c>
      <c r="H61" s="176"/>
      <c r="I61" s="176"/>
      <c r="J61" s="178" t="s">
        <v>56</v>
      </c>
      <c r="K61" s="176"/>
      <c r="L61" s="64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</row>
    <row r="62">
      <c r="B62" s="21"/>
      <c r="L62" s="21"/>
    </row>
    <row r="63">
      <c r="B63" s="21"/>
      <c r="L63" s="21"/>
    </row>
    <row r="64">
      <c r="B64" s="21"/>
      <c r="L64" s="21"/>
    </row>
    <row r="65" s="2" customFormat="1">
      <c r="A65" s="39"/>
      <c r="B65" s="45"/>
      <c r="C65" s="39"/>
      <c r="D65" s="173" t="s">
        <v>57</v>
      </c>
      <c r="E65" s="179"/>
      <c r="F65" s="179"/>
      <c r="G65" s="173" t="s">
        <v>58</v>
      </c>
      <c r="H65" s="179"/>
      <c r="I65" s="179"/>
      <c r="J65" s="179"/>
      <c r="K65" s="179"/>
      <c r="L65" s="64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</row>
    <row r="66">
      <c r="B66" s="21"/>
      <c r="L66" s="21"/>
    </row>
    <row r="67">
      <c r="B67" s="21"/>
      <c r="L67" s="21"/>
    </row>
    <row r="68">
      <c r="B68" s="21"/>
      <c r="L68" s="21"/>
    </row>
    <row r="69">
      <c r="B69" s="21"/>
      <c r="L69" s="21"/>
    </row>
    <row r="70">
      <c r="B70" s="21"/>
      <c r="L70" s="21"/>
    </row>
    <row r="71">
      <c r="B71" s="21"/>
      <c r="L71" s="21"/>
    </row>
    <row r="72">
      <c r="B72" s="21"/>
      <c r="L72" s="21"/>
    </row>
    <row r="73">
      <c r="B73" s="21"/>
      <c r="L73" s="21"/>
    </row>
    <row r="74">
      <c r="B74" s="21"/>
      <c r="L74" s="21"/>
    </row>
    <row r="75">
      <c r="B75" s="21"/>
      <c r="L75" s="21"/>
    </row>
    <row r="76" s="2" customFormat="1">
      <c r="A76" s="39"/>
      <c r="B76" s="45"/>
      <c r="C76" s="39"/>
      <c r="D76" s="175" t="s">
        <v>55</v>
      </c>
      <c r="E76" s="176"/>
      <c r="F76" s="177" t="s">
        <v>56</v>
      </c>
      <c r="G76" s="175" t="s">
        <v>55</v>
      </c>
      <c r="H76" s="176"/>
      <c r="I76" s="176"/>
      <c r="J76" s="178" t="s">
        <v>56</v>
      </c>
      <c r="K76" s="176"/>
      <c r="L76" s="64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</row>
    <row r="77" s="2" customFormat="1" ht="14.4" customHeight="1">
      <c r="A77" s="39"/>
      <c r="B77" s="180"/>
      <c r="C77" s="181"/>
      <c r="D77" s="181"/>
      <c r="E77" s="181"/>
      <c r="F77" s="181"/>
      <c r="G77" s="181"/>
      <c r="H77" s="181"/>
      <c r="I77" s="181"/>
      <c r="J77" s="181"/>
      <c r="K77" s="181"/>
      <c r="L77" s="64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</row>
    <row r="81" s="2" customFormat="1" ht="6.96" customHeight="1">
      <c r="A81" s="39"/>
      <c r="B81" s="182"/>
      <c r="C81" s="183"/>
      <c r="D81" s="183"/>
      <c r="E81" s="183"/>
      <c r="F81" s="183"/>
      <c r="G81" s="183"/>
      <c r="H81" s="183"/>
      <c r="I81" s="183"/>
      <c r="J81" s="183"/>
      <c r="K81" s="183"/>
      <c r="L81" s="64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</row>
    <row r="82" s="2" customFormat="1" ht="24.96" customHeight="1">
      <c r="A82" s="39"/>
      <c r="B82" s="40"/>
      <c r="C82" s="24" t="s">
        <v>104</v>
      </c>
      <c r="D82" s="41"/>
      <c r="E82" s="41"/>
      <c r="F82" s="41"/>
      <c r="G82" s="41"/>
      <c r="H82" s="41"/>
      <c r="I82" s="41"/>
      <c r="J82" s="41"/>
      <c r="K82" s="41"/>
      <c r="L82" s="64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</row>
    <row r="83" s="2" customFormat="1" ht="6.96" customHeight="1">
      <c r="A83" s="39"/>
      <c r="B83" s="40"/>
      <c r="C83" s="41"/>
      <c r="D83" s="41"/>
      <c r="E83" s="41"/>
      <c r="F83" s="41"/>
      <c r="G83" s="41"/>
      <c r="H83" s="41"/>
      <c r="I83" s="41"/>
      <c r="J83" s="41"/>
      <c r="K83" s="41"/>
      <c r="L83" s="64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</row>
    <row r="84" s="2" customFormat="1" ht="12" customHeight="1">
      <c r="A84" s="39"/>
      <c r="B84" s="40"/>
      <c r="C84" s="33" t="s">
        <v>16</v>
      </c>
      <c r="D84" s="41"/>
      <c r="E84" s="41"/>
      <c r="F84" s="41"/>
      <c r="G84" s="41"/>
      <c r="H84" s="41"/>
      <c r="I84" s="41"/>
      <c r="J84" s="41"/>
      <c r="K84" s="41"/>
      <c r="L84" s="64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</row>
    <row r="85" s="2" customFormat="1" ht="26.25" customHeight="1">
      <c r="A85" s="39"/>
      <c r="B85" s="40"/>
      <c r="C85" s="41"/>
      <c r="D85" s="41"/>
      <c r="E85" s="184" t="str">
        <f>E7</f>
        <v>Nemocnice Jihlava – rekonstrukce ležaté kanalizace – projektová dokumentace</v>
      </c>
      <c r="F85" s="33"/>
      <c r="G85" s="33"/>
      <c r="H85" s="33"/>
      <c r="I85" s="41"/>
      <c r="J85" s="41"/>
      <c r="K85" s="41"/>
      <c r="L85" s="64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</row>
    <row r="86" s="1" customFormat="1" ht="12" customHeight="1">
      <c r="B86" s="22"/>
      <c r="C86" s="33" t="s">
        <v>100</v>
      </c>
      <c r="D86" s="23"/>
      <c r="E86" s="23"/>
      <c r="F86" s="23"/>
      <c r="G86" s="23"/>
      <c r="H86" s="23"/>
      <c r="I86" s="23"/>
      <c r="J86" s="23"/>
      <c r="K86" s="23"/>
      <c r="L86" s="21"/>
    </row>
    <row r="87" s="2" customFormat="1" ht="16.5" customHeight="1">
      <c r="A87" s="39"/>
      <c r="B87" s="40"/>
      <c r="C87" s="41"/>
      <c r="D87" s="41"/>
      <c r="E87" s="184" t="s">
        <v>101</v>
      </c>
      <c r="F87" s="41"/>
      <c r="G87" s="41"/>
      <c r="H87" s="41"/>
      <c r="I87" s="41"/>
      <c r="J87" s="41"/>
      <c r="K87" s="41"/>
      <c r="L87" s="64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</row>
    <row r="88" s="2" customFormat="1" ht="12" customHeight="1">
      <c r="A88" s="39"/>
      <c r="B88" s="40"/>
      <c r="C88" s="33" t="s">
        <v>102</v>
      </c>
      <c r="D88" s="41"/>
      <c r="E88" s="41"/>
      <c r="F88" s="41"/>
      <c r="G88" s="41"/>
      <c r="H88" s="41"/>
      <c r="I88" s="41"/>
      <c r="J88" s="41"/>
      <c r="K88" s="41"/>
      <c r="L88" s="64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</row>
    <row r="89" s="2" customFormat="1" ht="16.5" customHeight="1">
      <c r="A89" s="39"/>
      <c r="B89" s="40"/>
      <c r="C89" s="41"/>
      <c r="D89" s="41"/>
      <c r="E89" s="77" t="str">
        <f>E11</f>
        <v>VRN - Vedlejší a ostatní rozpočtové náklady</v>
      </c>
      <c r="F89" s="41"/>
      <c r="G89" s="41"/>
      <c r="H89" s="41"/>
      <c r="I89" s="41"/>
      <c r="J89" s="41"/>
      <c r="K89" s="41"/>
      <c r="L89" s="64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</row>
    <row r="90" s="2" customFormat="1" ht="6.96" customHeight="1">
      <c r="A90" s="39"/>
      <c r="B90" s="40"/>
      <c r="C90" s="41"/>
      <c r="D90" s="41"/>
      <c r="E90" s="41"/>
      <c r="F90" s="41"/>
      <c r="G90" s="41"/>
      <c r="H90" s="41"/>
      <c r="I90" s="41"/>
      <c r="J90" s="41"/>
      <c r="K90" s="41"/>
      <c r="L90" s="64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</row>
    <row r="91" s="2" customFormat="1" ht="12" customHeight="1">
      <c r="A91" s="39"/>
      <c r="B91" s="40"/>
      <c r="C91" s="33" t="s">
        <v>21</v>
      </c>
      <c r="D91" s="41"/>
      <c r="E91" s="41"/>
      <c r="F91" s="28" t="str">
        <f>F14</f>
        <v>areál Nemocnice Jihlava - pavilon D</v>
      </c>
      <c r="G91" s="41"/>
      <c r="H91" s="41"/>
      <c r="I91" s="33" t="s">
        <v>23</v>
      </c>
      <c r="J91" s="80" t="str">
        <f>IF(J14="","",J14)</f>
        <v>24. 9. 2024</v>
      </c>
      <c r="K91" s="41"/>
      <c r="L91" s="64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</row>
    <row r="92" s="2" customFormat="1" ht="6.96" customHeight="1">
      <c r="A92" s="39"/>
      <c r="B92" s="40"/>
      <c r="C92" s="41"/>
      <c r="D92" s="41"/>
      <c r="E92" s="41"/>
      <c r="F92" s="41"/>
      <c r="G92" s="41"/>
      <c r="H92" s="41"/>
      <c r="I92" s="41"/>
      <c r="J92" s="41"/>
      <c r="K92" s="41"/>
      <c r="L92" s="64"/>
      <c r="S92" s="39"/>
      <c r="T92" s="39"/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</row>
    <row r="93" s="2" customFormat="1" ht="25.65" customHeight="1">
      <c r="A93" s="39"/>
      <c r="B93" s="40"/>
      <c r="C93" s="33" t="s">
        <v>25</v>
      </c>
      <c r="D93" s="41"/>
      <c r="E93" s="41"/>
      <c r="F93" s="28" t="str">
        <f>E17</f>
        <v>Kraj Vysočina</v>
      </c>
      <c r="G93" s="41"/>
      <c r="H93" s="41"/>
      <c r="I93" s="33" t="s">
        <v>32</v>
      </c>
      <c r="J93" s="37" t="str">
        <f>E23</f>
        <v>PROJEKT CENTRUM NOVA s.r.o.</v>
      </c>
      <c r="K93" s="41"/>
      <c r="L93" s="64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</row>
    <row r="94" s="2" customFormat="1" ht="15.15" customHeight="1">
      <c r="A94" s="39"/>
      <c r="B94" s="40"/>
      <c r="C94" s="33" t="s">
        <v>30</v>
      </c>
      <c r="D94" s="41"/>
      <c r="E94" s="41"/>
      <c r="F94" s="28" t="str">
        <f>IF(E20="","",E20)</f>
        <v>Vyplň údaj</v>
      </c>
      <c r="G94" s="41"/>
      <c r="H94" s="41"/>
      <c r="I94" s="33" t="s">
        <v>36</v>
      </c>
      <c r="J94" s="37" t="str">
        <f>E26</f>
        <v xml:space="preserve"> </v>
      </c>
      <c r="K94" s="41"/>
      <c r="L94" s="64"/>
      <c r="S94" s="39"/>
      <c r="T94" s="39"/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</row>
    <row r="95" s="2" customFormat="1" ht="10.32" customHeight="1">
      <c r="A95" s="39"/>
      <c r="B95" s="40"/>
      <c r="C95" s="41"/>
      <c r="D95" s="41"/>
      <c r="E95" s="41"/>
      <c r="F95" s="41"/>
      <c r="G95" s="41"/>
      <c r="H95" s="41"/>
      <c r="I95" s="41"/>
      <c r="J95" s="41"/>
      <c r="K95" s="41"/>
      <c r="L95" s="64"/>
      <c r="S95" s="39"/>
      <c r="T95" s="39"/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</row>
    <row r="96" s="2" customFormat="1" ht="29.28" customHeight="1">
      <c r="A96" s="39"/>
      <c r="B96" s="40"/>
      <c r="C96" s="185" t="s">
        <v>105</v>
      </c>
      <c r="D96" s="186"/>
      <c r="E96" s="186"/>
      <c r="F96" s="186"/>
      <c r="G96" s="186"/>
      <c r="H96" s="186"/>
      <c r="I96" s="186"/>
      <c r="J96" s="187" t="s">
        <v>106</v>
      </c>
      <c r="K96" s="186"/>
      <c r="L96" s="64"/>
      <c r="S96" s="39"/>
      <c r="T96" s="39"/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</row>
    <row r="97" s="2" customFormat="1" ht="10.32" customHeight="1">
      <c r="A97" s="39"/>
      <c r="B97" s="40"/>
      <c r="C97" s="41"/>
      <c r="D97" s="41"/>
      <c r="E97" s="41"/>
      <c r="F97" s="41"/>
      <c r="G97" s="41"/>
      <c r="H97" s="41"/>
      <c r="I97" s="41"/>
      <c r="J97" s="41"/>
      <c r="K97" s="41"/>
      <c r="L97" s="64"/>
      <c r="S97" s="39"/>
      <c r="T97" s="39"/>
      <c r="U97" s="39"/>
      <c r="V97" s="39"/>
      <c r="W97" s="39"/>
      <c r="X97" s="39"/>
      <c r="Y97" s="39"/>
      <c r="Z97" s="39"/>
      <c r="AA97" s="39"/>
      <c r="AB97" s="39"/>
      <c r="AC97" s="39"/>
      <c r="AD97" s="39"/>
      <c r="AE97" s="39"/>
    </row>
    <row r="98" s="2" customFormat="1" ht="22.8" customHeight="1">
      <c r="A98" s="39"/>
      <c r="B98" s="40"/>
      <c r="C98" s="188" t="s">
        <v>107</v>
      </c>
      <c r="D98" s="41"/>
      <c r="E98" s="41"/>
      <c r="F98" s="41"/>
      <c r="G98" s="41"/>
      <c r="H98" s="41"/>
      <c r="I98" s="41"/>
      <c r="J98" s="111">
        <f>J122</f>
        <v>0</v>
      </c>
      <c r="K98" s="41"/>
      <c r="L98" s="64"/>
      <c r="S98" s="39"/>
      <c r="T98" s="39"/>
      <c r="U98" s="39"/>
      <c r="V98" s="39"/>
      <c r="W98" s="39"/>
      <c r="X98" s="39"/>
      <c r="Y98" s="39"/>
      <c r="Z98" s="39"/>
      <c r="AA98" s="39"/>
      <c r="AB98" s="39"/>
      <c r="AC98" s="39"/>
      <c r="AD98" s="39"/>
      <c r="AE98" s="39"/>
      <c r="AU98" s="18" t="s">
        <v>108</v>
      </c>
    </row>
    <row r="99" s="9" customFormat="1" ht="24.96" customHeight="1">
      <c r="A99" s="9"/>
      <c r="B99" s="189"/>
      <c r="C99" s="190"/>
      <c r="D99" s="191" t="s">
        <v>109</v>
      </c>
      <c r="E99" s="192"/>
      <c r="F99" s="192"/>
      <c r="G99" s="192"/>
      <c r="H99" s="192"/>
      <c r="I99" s="192"/>
      <c r="J99" s="193">
        <f>J123</f>
        <v>0</v>
      </c>
      <c r="K99" s="190"/>
      <c r="L99" s="194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</row>
    <row r="100" s="10" customFormat="1" ht="19.92" customHeight="1">
      <c r="A100" s="10"/>
      <c r="B100" s="195"/>
      <c r="C100" s="134"/>
      <c r="D100" s="196" t="s">
        <v>110</v>
      </c>
      <c r="E100" s="197"/>
      <c r="F100" s="197"/>
      <c r="G100" s="197"/>
      <c r="H100" s="197"/>
      <c r="I100" s="197"/>
      <c r="J100" s="198">
        <f>J124</f>
        <v>0</v>
      </c>
      <c r="K100" s="134"/>
      <c r="L100" s="199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2" customFormat="1" ht="21.84" customHeight="1">
      <c r="A101" s="39"/>
      <c r="B101" s="40"/>
      <c r="C101" s="41"/>
      <c r="D101" s="41"/>
      <c r="E101" s="41"/>
      <c r="F101" s="41"/>
      <c r="G101" s="41"/>
      <c r="H101" s="41"/>
      <c r="I101" s="41"/>
      <c r="J101" s="41"/>
      <c r="K101" s="41"/>
      <c r="L101" s="64"/>
      <c r="S101" s="39"/>
      <c r="T101" s="39"/>
      <c r="U101" s="39"/>
      <c r="V101" s="39"/>
      <c r="W101" s="39"/>
      <c r="X101" s="39"/>
      <c r="Y101" s="39"/>
      <c r="Z101" s="39"/>
      <c r="AA101" s="39"/>
      <c r="AB101" s="39"/>
      <c r="AC101" s="39"/>
      <c r="AD101" s="39"/>
      <c r="AE101" s="39"/>
    </row>
    <row r="102" s="2" customFormat="1" ht="6.96" customHeight="1">
      <c r="A102" s="39"/>
      <c r="B102" s="67"/>
      <c r="C102" s="68"/>
      <c r="D102" s="68"/>
      <c r="E102" s="68"/>
      <c r="F102" s="68"/>
      <c r="G102" s="68"/>
      <c r="H102" s="68"/>
      <c r="I102" s="68"/>
      <c r="J102" s="68"/>
      <c r="K102" s="68"/>
      <c r="L102" s="64"/>
      <c r="S102" s="39"/>
      <c r="T102" s="39"/>
      <c r="U102" s="39"/>
      <c r="V102" s="39"/>
      <c r="W102" s="39"/>
      <c r="X102" s="39"/>
      <c r="Y102" s="39"/>
      <c r="Z102" s="39"/>
      <c r="AA102" s="39"/>
      <c r="AB102" s="39"/>
      <c r="AC102" s="39"/>
      <c r="AD102" s="39"/>
      <c r="AE102" s="39"/>
    </row>
    <row r="106" s="2" customFormat="1" ht="6.96" customHeight="1">
      <c r="A106" s="39"/>
      <c r="B106" s="69"/>
      <c r="C106" s="70"/>
      <c r="D106" s="70"/>
      <c r="E106" s="70"/>
      <c r="F106" s="70"/>
      <c r="G106" s="70"/>
      <c r="H106" s="70"/>
      <c r="I106" s="70"/>
      <c r="J106" s="70"/>
      <c r="K106" s="70"/>
      <c r="L106" s="64"/>
      <c r="S106" s="39"/>
      <c r="T106" s="39"/>
      <c r="U106" s="39"/>
      <c r="V106" s="39"/>
      <c r="W106" s="39"/>
      <c r="X106" s="39"/>
      <c r="Y106" s="39"/>
      <c r="Z106" s="39"/>
      <c r="AA106" s="39"/>
      <c r="AB106" s="39"/>
      <c r="AC106" s="39"/>
      <c r="AD106" s="39"/>
      <c r="AE106" s="39"/>
    </row>
    <row r="107" s="2" customFormat="1" ht="24.96" customHeight="1">
      <c r="A107" s="39"/>
      <c r="B107" s="40"/>
      <c r="C107" s="24" t="s">
        <v>111</v>
      </c>
      <c r="D107" s="41"/>
      <c r="E107" s="41"/>
      <c r="F107" s="41"/>
      <c r="G107" s="41"/>
      <c r="H107" s="41"/>
      <c r="I107" s="41"/>
      <c r="J107" s="41"/>
      <c r="K107" s="41"/>
      <c r="L107" s="64"/>
      <c r="S107" s="39"/>
      <c r="T107" s="39"/>
      <c r="U107" s="39"/>
      <c r="V107" s="39"/>
      <c r="W107" s="39"/>
      <c r="X107" s="39"/>
      <c r="Y107" s="39"/>
      <c r="Z107" s="39"/>
      <c r="AA107" s="39"/>
      <c r="AB107" s="39"/>
      <c r="AC107" s="39"/>
      <c r="AD107" s="39"/>
      <c r="AE107" s="39"/>
    </row>
    <row r="108" s="2" customFormat="1" ht="6.96" customHeight="1">
      <c r="A108" s="39"/>
      <c r="B108" s="40"/>
      <c r="C108" s="41"/>
      <c r="D108" s="41"/>
      <c r="E108" s="41"/>
      <c r="F108" s="41"/>
      <c r="G108" s="41"/>
      <c r="H108" s="41"/>
      <c r="I108" s="41"/>
      <c r="J108" s="41"/>
      <c r="K108" s="41"/>
      <c r="L108" s="64"/>
      <c r="S108" s="39"/>
      <c r="T108" s="39"/>
      <c r="U108" s="39"/>
      <c r="V108" s="39"/>
      <c r="W108" s="39"/>
      <c r="X108" s="39"/>
      <c r="Y108" s="39"/>
      <c r="Z108" s="39"/>
      <c r="AA108" s="39"/>
      <c r="AB108" s="39"/>
      <c r="AC108" s="39"/>
      <c r="AD108" s="39"/>
      <c r="AE108" s="39"/>
    </row>
    <row r="109" s="2" customFormat="1" ht="12" customHeight="1">
      <c r="A109" s="39"/>
      <c r="B109" s="40"/>
      <c r="C109" s="33" t="s">
        <v>16</v>
      </c>
      <c r="D109" s="41"/>
      <c r="E109" s="41"/>
      <c r="F109" s="41"/>
      <c r="G109" s="41"/>
      <c r="H109" s="41"/>
      <c r="I109" s="41"/>
      <c r="J109" s="41"/>
      <c r="K109" s="41"/>
      <c r="L109" s="64"/>
      <c r="S109" s="39"/>
      <c r="T109" s="39"/>
      <c r="U109" s="39"/>
      <c r="V109" s="39"/>
      <c r="W109" s="39"/>
      <c r="X109" s="39"/>
      <c r="Y109" s="39"/>
      <c r="Z109" s="39"/>
      <c r="AA109" s="39"/>
      <c r="AB109" s="39"/>
      <c r="AC109" s="39"/>
      <c r="AD109" s="39"/>
      <c r="AE109" s="39"/>
    </row>
    <row r="110" s="2" customFormat="1" ht="26.25" customHeight="1">
      <c r="A110" s="39"/>
      <c r="B110" s="40"/>
      <c r="C110" s="41"/>
      <c r="D110" s="41"/>
      <c r="E110" s="184" t="str">
        <f>E7</f>
        <v>Nemocnice Jihlava – rekonstrukce ležaté kanalizace – projektová dokumentace</v>
      </c>
      <c r="F110" s="33"/>
      <c r="G110" s="33"/>
      <c r="H110" s="33"/>
      <c r="I110" s="41"/>
      <c r="J110" s="41"/>
      <c r="K110" s="41"/>
      <c r="L110" s="64"/>
      <c r="S110" s="39"/>
      <c r="T110" s="39"/>
      <c r="U110" s="39"/>
      <c r="V110" s="39"/>
      <c r="W110" s="39"/>
      <c r="X110" s="39"/>
      <c r="Y110" s="39"/>
      <c r="Z110" s="39"/>
      <c r="AA110" s="39"/>
      <c r="AB110" s="39"/>
      <c r="AC110" s="39"/>
      <c r="AD110" s="39"/>
      <c r="AE110" s="39"/>
    </row>
    <row r="111" s="1" customFormat="1" ht="12" customHeight="1">
      <c r="B111" s="22"/>
      <c r="C111" s="33" t="s">
        <v>100</v>
      </c>
      <c r="D111" s="23"/>
      <c r="E111" s="23"/>
      <c r="F111" s="23"/>
      <c r="G111" s="23"/>
      <c r="H111" s="23"/>
      <c r="I111" s="23"/>
      <c r="J111" s="23"/>
      <c r="K111" s="23"/>
      <c r="L111" s="21"/>
    </row>
    <row r="112" s="2" customFormat="1" ht="16.5" customHeight="1">
      <c r="A112" s="39"/>
      <c r="B112" s="40"/>
      <c r="C112" s="41"/>
      <c r="D112" s="41"/>
      <c r="E112" s="184" t="s">
        <v>101</v>
      </c>
      <c r="F112" s="41"/>
      <c r="G112" s="41"/>
      <c r="H112" s="41"/>
      <c r="I112" s="41"/>
      <c r="J112" s="41"/>
      <c r="K112" s="41"/>
      <c r="L112" s="64"/>
      <c r="S112" s="39"/>
      <c r="T112" s="39"/>
      <c r="U112" s="39"/>
      <c r="V112" s="39"/>
      <c r="W112" s="39"/>
      <c r="X112" s="39"/>
      <c r="Y112" s="39"/>
      <c r="Z112" s="39"/>
      <c r="AA112" s="39"/>
      <c r="AB112" s="39"/>
      <c r="AC112" s="39"/>
      <c r="AD112" s="39"/>
      <c r="AE112" s="39"/>
    </row>
    <row r="113" s="2" customFormat="1" ht="12" customHeight="1">
      <c r="A113" s="39"/>
      <c r="B113" s="40"/>
      <c r="C113" s="33" t="s">
        <v>102</v>
      </c>
      <c r="D113" s="41"/>
      <c r="E113" s="41"/>
      <c r="F113" s="41"/>
      <c r="G113" s="41"/>
      <c r="H113" s="41"/>
      <c r="I113" s="41"/>
      <c r="J113" s="41"/>
      <c r="K113" s="41"/>
      <c r="L113" s="64"/>
      <c r="S113" s="39"/>
      <c r="T113" s="39"/>
      <c r="U113" s="39"/>
      <c r="V113" s="39"/>
      <c r="W113" s="39"/>
      <c r="X113" s="39"/>
      <c r="Y113" s="39"/>
      <c r="Z113" s="39"/>
      <c r="AA113" s="39"/>
      <c r="AB113" s="39"/>
      <c r="AC113" s="39"/>
      <c r="AD113" s="39"/>
      <c r="AE113" s="39"/>
    </row>
    <row r="114" s="2" customFormat="1" ht="16.5" customHeight="1">
      <c r="A114" s="39"/>
      <c r="B114" s="40"/>
      <c r="C114" s="41"/>
      <c r="D114" s="41"/>
      <c r="E114" s="77" t="str">
        <f>E11</f>
        <v>VRN - Vedlejší a ostatní rozpočtové náklady</v>
      </c>
      <c r="F114" s="41"/>
      <c r="G114" s="41"/>
      <c r="H114" s="41"/>
      <c r="I114" s="41"/>
      <c r="J114" s="41"/>
      <c r="K114" s="41"/>
      <c r="L114" s="64"/>
      <c r="S114" s="39"/>
      <c r="T114" s="39"/>
      <c r="U114" s="39"/>
      <c r="V114" s="39"/>
      <c r="W114" s="39"/>
      <c r="X114" s="39"/>
      <c r="Y114" s="39"/>
      <c r="Z114" s="39"/>
      <c r="AA114" s="39"/>
      <c r="AB114" s="39"/>
      <c r="AC114" s="39"/>
      <c r="AD114" s="39"/>
      <c r="AE114" s="39"/>
    </row>
    <row r="115" s="2" customFormat="1" ht="6.96" customHeight="1">
      <c r="A115" s="39"/>
      <c r="B115" s="40"/>
      <c r="C115" s="41"/>
      <c r="D115" s="41"/>
      <c r="E115" s="41"/>
      <c r="F115" s="41"/>
      <c r="G115" s="41"/>
      <c r="H115" s="41"/>
      <c r="I115" s="41"/>
      <c r="J115" s="41"/>
      <c r="K115" s="41"/>
      <c r="L115" s="64"/>
      <c r="S115" s="39"/>
      <c r="T115" s="39"/>
      <c r="U115" s="39"/>
      <c r="V115" s="39"/>
      <c r="W115" s="39"/>
      <c r="X115" s="39"/>
      <c r="Y115" s="39"/>
      <c r="Z115" s="39"/>
      <c r="AA115" s="39"/>
      <c r="AB115" s="39"/>
      <c r="AC115" s="39"/>
      <c r="AD115" s="39"/>
      <c r="AE115" s="39"/>
    </row>
    <row r="116" s="2" customFormat="1" ht="12" customHeight="1">
      <c r="A116" s="39"/>
      <c r="B116" s="40"/>
      <c r="C116" s="33" t="s">
        <v>21</v>
      </c>
      <c r="D116" s="41"/>
      <c r="E116" s="41"/>
      <c r="F116" s="28" t="str">
        <f>F14</f>
        <v>areál Nemocnice Jihlava - pavilon D</v>
      </c>
      <c r="G116" s="41"/>
      <c r="H116" s="41"/>
      <c r="I116" s="33" t="s">
        <v>23</v>
      </c>
      <c r="J116" s="80" t="str">
        <f>IF(J14="","",J14)</f>
        <v>24. 9. 2024</v>
      </c>
      <c r="K116" s="41"/>
      <c r="L116" s="64"/>
      <c r="S116" s="39"/>
      <c r="T116" s="39"/>
      <c r="U116" s="39"/>
      <c r="V116" s="39"/>
      <c r="W116" s="39"/>
      <c r="X116" s="39"/>
      <c r="Y116" s="39"/>
      <c r="Z116" s="39"/>
      <c r="AA116" s="39"/>
      <c r="AB116" s="39"/>
      <c r="AC116" s="39"/>
      <c r="AD116" s="39"/>
      <c r="AE116" s="39"/>
    </row>
    <row r="117" s="2" customFormat="1" ht="6.96" customHeight="1">
      <c r="A117" s="39"/>
      <c r="B117" s="40"/>
      <c r="C117" s="41"/>
      <c r="D117" s="41"/>
      <c r="E117" s="41"/>
      <c r="F117" s="41"/>
      <c r="G117" s="41"/>
      <c r="H117" s="41"/>
      <c r="I117" s="41"/>
      <c r="J117" s="41"/>
      <c r="K117" s="41"/>
      <c r="L117" s="64"/>
      <c r="S117" s="39"/>
      <c r="T117" s="39"/>
      <c r="U117" s="39"/>
      <c r="V117" s="39"/>
      <c r="W117" s="39"/>
      <c r="X117" s="39"/>
      <c r="Y117" s="39"/>
      <c r="Z117" s="39"/>
      <c r="AA117" s="39"/>
      <c r="AB117" s="39"/>
      <c r="AC117" s="39"/>
      <c r="AD117" s="39"/>
      <c r="AE117" s="39"/>
    </row>
    <row r="118" s="2" customFormat="1" ht="25.65" customHeight="1">
      <c r="A118" s="39"/>
      <c r="B118" s="40"/>
      <c r="C118" s="33" t="s">
        <v>25</v>
      </c>
      <c r="D118" s="41"/>
      <c r="E118" s="41"/>
      <c r="F118" s="28" t="str">
        <f>E17</f>
        <v>Kraj Vysočina</v>
      </c>
      <c r="G118" s="41"/>
      <c r="H118" s="41"/>
      <c r="I118" s="33" t="s">
        <v>32</v>
      </c>
      <c r="J118" s="37" t="str">
        <f>E23</f>
        <v>PROJEKT CENTRUM NOVA s.r.o.</v>
      </c>
      <c r="K118" s="41"/>
      <c r="L118" s="64"/>
      <c r="S118" s="39"/>
      <c r="T118" s="39"/>
      <c r="U118" s="39"/>
      <c r="V118" s="39"/>
      <c r="W118" s="39"/>
      <c r="X118" s="39"/>
      <c r="Y118" s="39"/>
      <c r="Z118" s="39"/>
      <c r="AA118" s="39"/>
      <c r="AB118" s="39"/>
      <c r="AC118" s="39"/>
      <c r="AD118" s="39"/>
      <c r="AE118" s="39"/>
    </row>
    <row r="119" s="2" customFormat="1" ht="15.15" customHeight="1">
      <c r="A119" s="39"/>
      <c r="B119" s="40"/>
      <c r="C119" s="33" t="s">
        <v>30</v>
      </c>
      <c r="D119" s="41"/>
      <c r="E119" s="41"/>
      <c r="F119" s="28" t="str">
        <f>IF(E20="","",E20)</f>
        <v>Vyplň údaj</v>
      </c>
      <c r="G119" s="41"/>
      <c r="H119" s="41"/>
      <c r="I119" s="33" t="s">
        <v>36</v>
      </c>
      <c r="J119" s="37" t="str">
        <f>E26</f>
        <v xml:space="preserve"> </v>
      </c>
      <c r="K119" s="41"/>
      <c r="L119" s="64"/>
      <c r="S119" s="39"/>
      <c r="T119" s="39"/>
      <c r="U119" s="39"/>
      <c r="V119" s="39"/>
      <c r="W119" s="39"/>
      <c r="X119" s="39"/>
      <c r="Y119" s="39"/>
      <c r="Z119" s="39"/>
      <c r="AA119" s="39"/>
      <c r="AB119" s="39"/>
      <c r="AC119" s="39"/>
      <c r="AD119" s="39"/>
      <c r="AE119" s="39"/>
    </row>
    <row r="120" s="2" customFormat="1" ht="10.32" customHeight="1">
      <c r="A120" s="39"/>
      <c r="B120" s="40"/>
      <c r="C120" s="41"/>
      <c r="D120" s="41"/>
      <c r="E120" s="41"/>
      <c r="F120" s="41"/>
      <c r="G120" s="41"/>
      <c r="H120" s="41"/>
      <c r="I120" s="41"/>
      <c r="J120" s="41"/>
      <c r="K120" s="41"/>
      <c r="L120" s="64"/>
      <c r="S120" s="39"/>
      <c r="T120" s="39"/>
      <c r="U120" s="39"/>
      <c r="V120" s="39"/>
      <c r="W120" s="39"/>
      <c r="X120" s="39"/>
      <c r="Y120" s="39"/>
      <c r="Z120" s="39"/>
      <c r="AA120" s="39"/>
      <c r="AB120" s="39"/>
      <c r="AC120" s="39"/>
      <c r="AD120" s="39"/>
      <c r="AE120" s="39"/>
    </row>
    <row r="121" s="11" customFormat="1" ht="29.28" customHeight="1">
      <c r="A121" s="200"/>
      <c r="B121" s="201"/>
      <c r="C121" s="202" t="s">
        <v>112</v>
      </c>
      <c r="D121" s="203" t="s">
        <v>65</v>
      </c>
      <c r="E121" s="203" t="s">
        <v>61</v>
      </c>
      <c r="F121" s="203" t="s">
        <v>62</v>
      </c>
      <c r="G121" s="203" t="s">
        <v>113</v>
      </c>
      <c r="H121" s="203" t="s">
        <v>114</v>
      </c>
      <c r="I121" s="203" t="s">
        <v>115</v>
      </c>
      <c r="J121" s="203" t="s">
        <v>106</v>
      </c>
      <c r="K121" s="204" t="s">
        <v>116</v>
      </c>
      <c r="L121" s="205"/>
      <c r="M121" s="101" t="s">
        <v>1</v>
      </c>
      <c r="N121" s="102" t="s">
        <v>44</v>
      </c>
      <c r="O121" s="102" t="s">
        <v>117</v>
      </c>
      <c r="P121" s="102" t="s">
        <v>118</v>
      </c>
      <c r="Q121" s="102" t="s">
        <v>119</v>
      </c>
      <c r="R121" s="102" t="s">
        <v>120</v>
      </c>
      <c r="S121" s="102" t="s">
        <v>121</v>
      </c>
      <c r="T121" s="103" t="s">
        <v>122</v>
      </c>
      <c r="U121" s="200"/>
      <c r="V121" s="200"/>
      <c r="W121" s="200"/>
      <c r="X121" s="200"/>
      <c r="Y121" s="200"/>
      <c r="Z121" s="200"/>
      <c r="AA121" s="200"/>
      <c r="AB121" s="200"/>
      <c r="AC121" s="200"/>
      <c r="AD121" s="200"/>
      <c r="AE121" s="200"/>
    </row>
    <row r="122" s="2" customFormat="1" ht="22.8" customHeight="1">
      <c r="A122" s="39"/>
      <c r="B122" s="40"/>
      <c r="C122" s="108" t="s">
        <v>123</v>
      </c>
      <c r="D122" s="41"/>
      <c r="E122" s="41"/>
      <c r="F122" s="41"/>
      <c r="G122" s="41"/>
      <c r="H122" s="41"/>
      <c r="I122" s="41"/>
      <c r="J122" s="206">
        <f>BK122</f>
        <v>0</v>
      </c>
      <c r="K122" s="41"/>
      <c r="L122" s="45"/>
      <c r="M122" s="104"/>
      <c r="N122" s="207"/>
      <c r="O122" s="105"/>
      <c r="P122" s="208">
        <f>P123</f>
        <v>0</v>
      </c>
      <c r="Q122" s="105"/>
      <c r="R122" s="208">
        <f>R123</f>
        <v>0</v>
      </c>
      <c r="S122" s="105"/>
      <c r="T122" s="209">
        <f>T123</f>
        <v>0</v>
      </c>
      <c r="U122" s="39"/>
      <c r="V122" s="39"/>
      <c r="W122" s="39"/>
      <c r="X122" s="39"/>
      <c r="Y122" s="39"/>
      <c r="Z122" s="39"/>
      <c r="AA122" s="39"/>
      <c r="AB122" s="39"/>
      <c r="AC122" s="39"/>
      <c r="AD122" s="39"/>
      <c r="AE122" s="39"/>
      <c r="AT122" s="18" t="s">
        <v>79</v>
      </c>
      <c r="AU122" s="18" t="s">
        <v>108</v>
      </c>
      <c r="BK122" s="210">
        <f>BK123</f>
        <v>0</v>
      </c>
    </row>
    <row r="123" s="12" customFormat="1" ht="25.92" customHeight="1">
      <c r="A123" s="12"/>
      <c r="B123" s="211"/>
      <c r="C123" s="212"/>
      <c r="D123" s="213" t="s">
        <v>79</v>
      </c>
      <c r="E123" s="214" t="s">
        <v>124</v>
      </c>
      <c r="F123" s="214" t="s">
        <v>125</v>
      </c>
      <c r="G123" s="212"/>
      <c r="H123" s="212"/>
      <c r="I123" s="215"/>
      <c r="J123" s="216">
        <f>BK123</f>
        <v>0</v>
      </c>
      <c r="K123" s="212"/>
      <c r="L123" s="217"/>
      <c r="M123" s="218"/>
      <c r="N123" s="219"/>
      <c r="O123" s="219"/>
      <c r="P123" s="220">
        <f>P124</f>
        <v>0</v>
      </c>
      <c r="Q123" s="219"/>
      <c r="R123" s="220">
        <f>R124</f>
        <v>0</v>
      </c>
      <c r="S123" s="219"/>
      <c r="T123" s="221">
        <f>T124</f>
        <v>0</v>
      </c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R123" s="222" t="s">
        <v>126</v>
      </c>
      <c r="AT123" s="223" t="s">
        <v>79</v>
      </c>
      <c r="AU123" s="223" t="s">
        <v>80</v>
      </c>
      <c r="AY123" s="222" t="s">
        <v>127</v>
      </c>
      <c r="BK123" s="224">
        <f>BK124</f>
        <v>0</v>
      </c>
    </row>
    <row r="124" s="12" customFormat="1" ht="22.8" customHeight="1">
      <c r="A124" s="12"/>
      <c r="B124" s="211"/>
      <c r="C124" s="212"/>
      <c r="D124" s="213" t="s">
        <v>79</v>
      </c>
      <c r="E124" s="225" t="s">
        <v>128</v>
      </c>
      <c r="F124" s="225" t="s">
        <v>129</v>
      </c>
      <c r="G124" s="212"/>
      <c r="H124" s="212"/>
      <c r="I124" s="215"/>
      <c r="J124" s="226">
        <f>BK124</f>
        <v>0</v>
      </c>
      <c r="K124" s="212"/>
      <c r="L124" s="217"/>
      <c r="M124" s="218"/>
      <c r="N124" s="219"/>
      <c r="O124" s="219"/>
      <c r="P124" s="220">
        <f>SUM(P125:P136)</f>
        <v>0</v>
      </c>
      <c r="Q124" s="219"/>
      <c r="R124" s="220">
        <f>SUM(R125:R136)</f>
        <v>0</v>
      </c>
      <c r="S124" s="219"/>
      <c r="T124" s="221">
        <f>SUM(T125:T136)</f>
        <v>0</v>
      </c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R124" s="222" t="s">
        <v>126</v>
      </c>
      <c r="AT124" s="223" t="s">
        <v>79</v>
      </c>
      <c r="AU124" s="223" t="s">
        <v>87</v>
      </c>
      <c r="AY124" s="222" t="s">
        <v>127</v>
      </c>
      <c r="BK124" s="224">
        <f>SUM(BK125:BK136)</f>
        <v>0</v>
      </c>
    </row>
    <row r="125" s="2" customFormat="1" ht="16.5" customHeight="1">
      <c r="A125" s="39"/>
      <c r="B125" s="40"/>
      <c r="C125" s="227" t="s">
        <v>87</v>
      </c>
      <c r="D125" s="227" t="s">
        <v>130</v>
      </c>
      <c r="E125" s="228" t="s">
        <v>131</v>
      </c>
      <c r="F125" s="229" t="s">
        <v>132</v>
      </c>
      <c r="G125" s="230" t="s">
        <v>133</v>
      </c>
      <c r="H125" s="231">
        <v>1</v>
      </c>
      <c r="I125" s="232"/>
      <c r="J125" s="233">
        <f>ROUND(I125*H125,2)</f>
        <v>0</v>
      </c>
      <c r="K125" s="229" t="s">
        <v>1</v>
      </c>
      <c r="L125" s="45"/>
      <c r="M125" s="234" t="s">
        <v>1</v>
      </c>
      <c r="N125" s="235" t="s">
        <v>45</v>
      </c>
      <c r="O125" s="92"/>
      <c r="P125" s="236">
        <f>O125*H125</f>
        <v>0</v>
      </c>
      <c r="Q125" s="236">
        <v>0</v>
      </c>
      <c r="R125" s="236">
        <f>Q125*H125</f>
        <v>0</v>
      </c>
      <c r="S125" s="236">
        <v>0</v>
      </c>
      <c r="T125" s="237">
        <f>S125*H125</f>
        <v>0</v>
      </c>
      <c r="U125" s="39"/>
      <c r="V125" s="39"/>
      <c r="W125" s="39"/>
      <c r="X125" s="39"/>
      <c r="Y125" s="39"/>
      <c r="Z125" s="39"/>
      <c r="AA125" s="39"/>
      <c r="AB125" s="39"/>
      <c r="AC125" s="39"/>
      <c r="AD125" s="39"/>
      <c r="AE125" s="39"/>
      <c r="AR125" s="238" t="s">
        <v>126</v>
      </c>
      <c r="AT125" s="238" t="s">
        <v>130</v>
      </c>
      <c r="AU125" s="238" t="s">
        <v>89</v>
      </c>
      <c r="AY125" s="18" t="s">
        <v>127</v>
      </c>
      <c r="BE125" s="239">
        <f>IF(N125="základní",J125,0)</f>
        <v>0</v>
      </c>
      <c r="BF125" s="239">
        <f>IF(N125="snížená",J125,0)</f>
        <v>0</v>
      </c>
      <c r="BG125" s="239">
        <f>IF(N125="zákl. přenesená",J125,0)</f>
        <v>0</v>
      </c>
      <c r="BH125" s="239">
        <f>IF(N125="sníž. přenesená",J125,0)</f>
        <v>0</v>
      </c>
      <c r="BI125" s="239">
        <f>IF(N125="nulová",J125,0)</f>
        <v>0</v>
      </c>
      <c r="BJ125" s="18" t="s">
        <v>87</v>
      </c>
      <c r="BK125" s="239">
        <f>ROUND(I125*H125,2)</f>
        <v>0</v>
      </c>
      <c r="BL125" s="18" t="s">
        <v>126</v>
      </c>
      <c r="BM125" s="238" t="s">
        <v>134</v>
      </c>
    </row>
    <row r="126" s="2" customFormat="1">
      <c r="A126" s="39"/>
      <c r="B126" s="40"/>
      <c r="C126" s="41"/>
      <c r="D126" s="240" t="s">
        <v>135</v>
      </c>
      <c r="E126" s="41"/>
      <c r="F126" s="241" t="s">
        <v>136</v>
      </c>
      <c r="G126" s="41"/>
      <c r="H126" s="41"/>
      <c r="I126" s="242"/>
      <c r="J126" s="41"/>
      <c r="K126" s="41"/>
      <c r="L126" s="45"/>
      <c r="M126" s="243"/>
      <c r="N126" s="244"/>
      <c r="O126" s="92"/>
      <c r="P126" s="92"/>
      <c r="Q126" s="92"/>
      <c r="R126" s="92"/>
      <c r="S126" s="92"/>
      <c r="T126" s="93"/>
      <c r="U126" s="39"/>
      <c r="V126" s="39"/>
      <c r="W126" s="39"/>
      <c r="X126" s="39"/>
      <c r="Y126" s="39"/>
      <c r="Z126" s="39"/>
      <c r="AA126" s="39"/>
      <c r="AB126" s="39"/>
      <c r="AC126" s="39"/>
      <c r="AD126" s="39"/>
      <c r="AE126" s="39"/>
      <c r="AT126" s="18" t="s">
        <v>135</v>
      </c>
      <c r="AU126" s="18" t="s">
        <v>89</v>
      </c>
    </row>
    <row r="127" s="2" customFormat="1" ht="16.5" customHeight="1">
      <c r="A127" s="39"/>
      <c r="B127" s="40"/>
      <c r="C127" s="227" t="s">
        <v>89</v>
      </c>
      <c r="D127" s="227" t="s">
        <v>130</v>
      </c>
      <c r="E127" s="228" t="s">
        <v>137</v>
      </c>
      <c r="F127" s="229" t="s">
        <v>138</v>
      </c>
      <c r="G127" s="230" t="s">
        <v>133</v>
      </c>
      <c r="H127" s="231">
        <v>1</v>
      </c>
      <c r="I127" s="232"/>
      <c r="J127" s="233">
        <f>ROUND(I127*H127,2)</f>
        <v>0</v>
      </c>
      <c r="K127" s="229" t="s">
        <v>1</v>
      </c>
      <c r="L127" s="45"/>
      <c r="M127" s="234" t="s">
        <v>1</v>
      </c>
      <c r="N127" s="235" t="s">
        <v>45</v>
      </c>
      <c r="O127" s="92"/>
      <c r="P127" s="236">
        <f>O127*H127</f>
        <v>0</v>
      </c>
      <c r="Q127" s="236">
        <v>0</v>
      </c>
      <c r="R127" s="236">
        <f>Q127*H127</f>
        <v>0</v>
      </c>
      <c r="S127" s="236">
        <v>0</v>
      </c>
      <c r="T127" s="237">
        <f>S127*H127</f>
        <v>0</v>
      </c>
      <c r="U127" s="39"/>
      <c r="V127" s="39"/>
      <c r="W127" s="39"/>
      <c r="X127" s="39"/>
      <c r="Y127" s="39"/>
      <c r="Z127" s="39"/>
      <c r="AA127" s="39"/>
      <c r="AB127" s="39"/>
      <c r="AC127" s="39"/>
      <c r="AD127" s="39"/>
      <c r="AE127" s="39"/>
      <c r="AR127" s="238" t="s">
        <v>126</v>
      </c>
      <c r="AT127" s="238" t="s">
        <v>130</v>
      </c>
      <c r="AU127" s="238" t="s">
        <v>89</v>
      </c>
      <c r="AY127" s="18" t="s">
        <v>127</v>
      </c>
      <c r="BE127" s="239">
        <f>IF(N127="základní",J127,0)</f>
        <v>0</v>
      </c>
      <c r="BF127" s="239">
        <f>IF(N127="snížená",J127,0)</f>
        <v>0</v>
      </c>
      <c r="BG127" s="239">
        <f>IF(N127="zákl. přenesená",J127,0)</f>
        <v>0</v>
      </c>
      <c r="BH127" s="239">
        <f>IF(N127="sníž. přenesená",J127,0)</f>
        <v>0</v>
      </c>
      <c r="BI127" s="239">
        <f>IF(N127="nulová",J127,0)</f>
        <v>0</v>
      </c>
      <c r="BJ127" s="18" t="s">
        <v>87</v>
      </c>
      <c r="BK127" s="239">
        <f>ROUND(I127*H127,2)</f>
        <v>0</v>
      </c>
      <c r="BL127" s="18" t="s">
        <v>126</v>
      </c>
      <c r="BM127" s="238" t="s">
        <v>139</v>
      </c>
    </row>
    <row r="128" s="2" customFormat="1">
      <c r="A128" s="39"/>
      <c r="B128" s="40"/>
      <c r="C128" s="41"/>
      <c r="D128" s="240" t="s">
        <v>135</v>
      </c>
      <c r="E128" s="41"/>
      <c r="F128" s="241" t="s">
        <v>140</v>
      </c>
      <c r="G128" s="41"/>
      <c r="H128" s="41"/>
      <c r="I128" s="242"/>
      <c r="J128" s="41"/>
      <c r="K128" s="41"/>
      <c r="L128" s="45"/>
      <c r="M128" s="243"/>
      <c r="N128" s="244"/>
      <c r="O128" s="92"/>
      <c r="P128" s="92"/>
      <c r="Q128" s="92"/>
      <c r="R128" s="92"/>
      <c r="S128" s="92"/>
      <c r="T128" s="93"/>
      <c r="U128" s="39"/>
      <c r="V128" s="39"/>
      <c r="W128" s="39"/>
      <c r="X128" s="39"/>
      <c r="Y128" s="39"/>
      <c r="Z128" s="39"/>
      <c r="AA128" s="39"/>
      <c r="AB128" s="39"/>
      <c r="AC128" s="39"/>
      <c r="AD128" s="39"/>
      <c r="AE128" s="39"/>
      <c r="AT128" s="18" t="s">
        <v>135</v>
      </c>
      <c r="AU128" s="18" t="s">
        <v>89</v>
      </c>
    </row>
    <row r="129" s="2" customFormat="1" ht="24.15" customHeight="1">
      <c r="A129" s="39"/>
      <c r="B129" s="40"/>
      <c r="C129" s="227" t="s">
        <v>141</v>
      </c>
      <c r="D129" s="227" t="s">
        <v>130</v>
      </c>
      <c r="E129" s="228" t="s">
        <v>142</v>
      </c>
      <c r="F129" s="229" t="s">
        <v>143</v>
      </c>
      <c r="G129" s="230" t="s">
        <v>133</v>
      </c>
      <c r="H129" s="231">
        <v>1</v>
      </c>
      <c r="I129" s="232"/>
      <c r="J129" s="233">
        <f>ROUND(I129*H129,2)</f>
        <v>0</v>
      </c>
      <c r="K129" s="229" t="s">
        <v>1</v>
      </c>
      <c r="L129" s="45"/>
      <c r="M129" s="234" t="s">
        <v>1</v>
      </c>
      <c r="N129" s="235" t="s">
        <v>45</v>
      </c>
      <c r="O129" s="92"/>
      <c r="P129" s="236">
        <f>O129*H129</f>
        <v>0</v>
      </c>
      <c r="Q129" s="236">
        <v>0</v>
      </c>
      <c r="R129" s="236">
        <f>Q129*H129</f>
        <v>0</v>
      </c>
      <c r="S129" s="236">
        <v>0</v>
      </c>
      <c r="T129" s="237">
        <f>S129*H129</f>
        <v>0</v>
      </c>
      <c r="U129" s="39"/>
      <c r="V129" s="39"/>
      <c r="W129" s="39"/>
      <c r="X129" s="39"/>
      <c r="Y129" s="39"/>
      <c r="Z129" s="39"/>
      <c r="AA129" s="39"/>
      <c r="AB129" s="39"/>
      <c r="AC129" s="39"/>
      <c r="AD129" s="39"/>
      <c r="AE129" s="39"/>
      <c r="AR129" s="238" t="s">
        <v>126</v>
      </c>
      <c r="AT129" s="238" t="s">
        <v>130</v>
      </c>
      <c r="AU129" s="238" t="s">
        <v>89</v>
      </c>
      <c r="AY129" s="18" t="s">
        <v>127</v>
      </c>
      <c r="BE129" s="239">
        <f>IF(N129="základní",J129,0)</f>
        <v>0</v>
      </c>
      <c r="BF129" s="239">
        <f>IF(N129="snížená",J129,0)</f>
        <v>0</v>
      </c>
      <c r="BG129" s="239">
        <f>IF(N129="zákl. přenesená",J129,0)</f>
        <v>0</v>
      </c>
      <c r="BH129" s="239">
        <f>IF(N129="sníž. přenesená",J129,0)</f>
        <v>0</v>
      </c>
      <c r="BI129" s="239">
        <f>IF(N129="nulová",J129,0)</f>
        <v>0</v>
      </c>
      <c r="BJ129" s="18" t="s">
        <v>87</v>
      </c>
      <c r="BK129" s="239">
        <f>ROUND(I129*H129,2)</f>
        <v>0</v>
      </c>
      <c r="BL129" s="18" t="s">
        <v>126</v>
      </c>
      <c r="BM129" s="238" t="s">
        <v>144</v>
      </c>
    </row>
    <row r="130" s="2" customFormat="1">
      <c r="A130" s="39"/>
      <c r="B130" s="40"/>
      <c r="C130" s="41"/>
      <c r="D130" s="240" t="s">
        <v>135</v>
      </c>
      <c r="E130" s="41"/>
      <c r="F130" s="241" t="s">
        <v>145</v>
      </c>
      <c r="G130" s="41"/>
      <c r="H130" s="41"/>
      <c r="I130" s="242"/>
      <c r="J130" s="41"/>
      <c r="K130" s="41"/>
      <c r="L130" s="45"/>
      <c r="M130" s="243"/>
      <c r="N130" s="244"/>
      <c r="O130" s="92"/>
      <c r="P130" s="92"/>
      <c r="Q130" s="92"/>
      <c r="R130" s="92"/>
      <c r="S130" s="92"/>
      <c r="T130" s="93"/>
      <c r="U130" s="39"/>
      <c r="V130" s="39"/>
      <c r="W130" s="39"/>
      <c r="X130" s="39"/>
      <c r="Y130" s="39"/>
      <c r="Z130" s="39"/>
      <c r="AA130" s="39"/>
      <c r="AB130" s="39"/>
      <c r="AC130" s="39"/>
      <c r="AD130" s="39"/>
      <c r="AE130" s="39"/>
      <c r="AT130" s="18" t="s">
        <v>135</v>
      </c>
      <c r="AU130" s="18" t="s">
        <v>89</v>
      </c>
    </row>
    <row r="131" s="2" customFormat="1" ht="24.15" customHeight="1">
      <c r="A131" s="39"/>
      <c r="B131" s="40"/>
      <c r="C131" s="227" t="s">
        <v>126</v>
      </c>
      <c r="D131" s="227" t="s">
        <v>130</v>
      </c>
      <c r="E131" s="228" t="s">
        <v>146</v>
      </c>
      <c r="F131" s="229" t="s">
        <v>147</v>
      </c>
      <c r="G131" s="230" t="s">
        <v>133</v>
      </c>
      <c r="H131" s="231">
        <v>1</v>
      </c>
      <c r="I131" s="232"/>
      <c r="J131" s="233">
        <f>ROUND(I131*H131,2)</f>
        <v>0</v>
      </c>
      <c r="K131" s="229" t="s">
        <v>1</v>
      </c>
      <c r="L131" s="45"/>
      <c r="M131" s="234" t="s">
        <v>1</v>
      </c>
      <c r="N131" s="235" t="s">
        <v>45</v>
      </c>
      <c r="O131" s="92"/>
      <c r="P131" s="236">
        <f>O131*H131</f>
        <v>0</v>
      </c>
      <c r="Q131" s="236">
        <v>0</v>
      </c>
      <c r="R131" s="236">
        <f>Q131*H131</f>
        <v>0</v>
      </c>
      <c r="S131" s="236">
        <v>0</v>
      </c>
      <c r="T131" s="237">
        <f>S131*H131</f>
        <v>0</v>
      </c>
      <c r="U131" s="39"/>
      <c r="V131" s="39"/>
      <c r="W131" s="39"/>
      <c r="X131" s="39"/>
      <c r="Y131" s="39"/>
      <c r="Z131" s="39"/>
      <c r="AA131" s="39"/>
      <c r="AB131" s="39"/>
      <c r="AC131" s="39"/>
      <c r="AD131" s="39"/>
      <c r="AE131" s="39"/>
      <c r="AR131" s="238" t="s">
        <v>126</v>
      </c>
      <c r="AT131" s="238" t="s">
        <v>130</v>
      </c>
      <c r="AU131" s="238" t="s">
        <v>89</v>
      </c>
      <c r="AY131" s="18" t="s">
        <v>127</v>
      </c>
      <c r="BE131" s="239">
        <f>IF(N131="základní",J131,0)</f>
        <v>0</v>
      </c>
      <c r="BF131" s="239">
        <f>IF(N131="snížená",J131,0)</f>
        <v>0</v>
      </c>
      <c r="BG131" s="239">
        <f>IF(N131="zákl. přenesená",J131,0)</f>
        <v>0</v>
      </c>
      <c r="BH131" s="239">
        <f>IF(N131="sníž. přenesená",J131,0)</f>
        <v>0</v>
      </c>
      <c r="BI131" s="239">
        <f>IF(N131="nulová",J131,0)</f>
        <v>0</v>
      </c>
      <c r="BJ131" s="18" t="s">
        <v>87</v>
      </c>
      <c r="BK131" s="239">
        <f>ROUND(I131*H131,2)</f>
        <v>0</v>
      </c>
      <c r="BL131" s="18" t="s">
        <v>126</v>
      </c>
      <c r="BM131" s="238" t="s">
        <v>148</v>
      </c>
    </row>
    <row r="132" s="2" customFormat="1">
      <c r="A132" s="39"/>
      <c r="B132" s="40"/>
      <c r="C132" s="41"/>
      <c r="D132" s="240" t="s">
        <v>135</v>
      </c>
      <c r="E132" s="41"/>
      <c r="F132" s="241" t="s">
        <v>149</v>
      </c>
      <c r="G132" s="41"/>
      <c r="H132" s="41"/>
      <c r="I132" s="242"/>
      <c r="J132" s="41"/>
      <c r="K132" s="41"/>
      <c r="L132" s="45"/>
      <c r="M132" s="243"/>
      <c r="N132" s="244"/>
      <c r="O132" s="92"/>
      <c r="P132" s="92"/>
      <c r="Q132" s="92"/>
      <c r="R132" s="92"/>
      <c r="S132" s="92"/>
      <c r="T132" s="93"/>
      <c r="U132" s="39"/>
      <c r="V132" s="39"/>
      <c r="W132" s="39"/>
      <c r="X132" s="39"/>
      <c r="Y132" s="39"/>
      <c r="Z132" s="39"/>
      <c r="AA132" s="39"/>
      <c r="AB132" s="39"/>
      <c r="AC132" s="39"/>
      <c r="AD132" s="39"/>
      <c r="AE132" s="39"/>
      <c r="AT132" s="18" t="s">
        <v>135</v>
      </c>
      <c r="AU132" s="18" t="s">
        <v>89</v>
      </c>
    </row>
    <row r="133" s="2" customFormat="1" ht="16.5" customHeight="1">
      <c r="A133" s="39"/>
      <c r="B133" s="40"/>
      <c r="C133" s="227" t="s">
        <v>150</v>
      </c>
      <c r="D133" s="227" t="s">
        <v>130</v>
      </c>
      <c r="E133" s="228" t="s">
        <v>151</v>
      </c>
      <c r="F133" s="229" t="s">
        <v>152</v>
      </c>
      <c r="G133" s="230" t="s">
        <v>133</v>
      </c>
      <c r="H133" s="231">
        <v>1</v>
      </c>
      <c r="I133" s="232"/>
      <c r="J133" s="233">
        <f>ROUND(I133*H133,2)</f>
        <v>0</v>
      </c>
      <c r="K133" s="229" t="s">
        <v>1</v>
      </c>
      <c r="L133" s="45"/>
      <c r="M133" s="234" t="s">
        <v>1</v>
      </c>
      <c r="N133" s="235" t="s">
        <v>45</v>
      </c>
      <c r="O133" s="92"/>
      <c r="P133" s="236">
        <f>O133*H133</f>
        <v>0</v>
      </c>
      <c r="Q133" s="236">
        <v>0</v>
      </c>
      <c r="R133" s="236">
        <f>Q133*H133</f>
        <v>0</v>
      </c>
      <c r="S133" s="236">
        <v>0</v>
      </c>
      <c r="T133" s="237">
        <f>S133*H133</f>
        <v>0</v>
      </c>
      <c r="U133" s="39"/>
      <c r="V133" s="39"/>
      <c r="W133" s="39"/>
      <c r="X133" s="39"/>
      <c r="Y133" s="39"/>
      <c r="Z133" s="39"/>
      <c r="AA133" s="39"/>
      <c r="AB133" s="39"/>
      <c r="AC133" s="39"/>
      <c r="AD133" s="39"/>
      <c r="AE133" s="39"/>
      <c r="AR133" s="238" t="s">
        <v>126</v>
      </c>
      <c r="AT133" s="238" t="s">
        <v>130</v>
      </c>
      <c r="AU133" s="238" t="s">
        <v>89</v>
      </c>
      <c r="AY133" s="18" t="s">
        <v>127</v>
      </c>
      <c r="BE133" s="239">
        <f>IF(N133="základní",J133,0)</f>
        <v>0</v>
      </c>
      <c r="BF133" s="239">
        <f>IF(N133="snížená",J133,0)</f>
        <v>0</v>
      </c>
      <c r="BG133" s="239">
        <f>IF(N133="zákl. přenesená",J133,0)</f>
        <v>0</v>
      </c>
      <c r="BH133" s="239">
        <f>IF(N133="sníž. přenesená",J133,0)</f>
        <v>0</v>
      </c>
      <c r="BI133" s="239">
        <f>IF(N133="nulová",J133,0)</f>
        <v>0</v>
      </c>
      <c r="BJ133" s="18" t="s">
        <v>87</v>
      </c>
      <c r="BK133" s="239">
        <f>ROUND(I133*H133,2)</f>
        <v>0</v>
      </c>
      <c r="BL133" s="18" t="s">
        <v>126</v>
      </c>
      <c r="BM133" s="238" t="s">
        <v>153</v>
      </c>
    </row>
    <row r="134" s="2" customFormat="1">
      <c r="A134" s="39"/>
      <c r="B134" s="40"/>
      <c r="C134" s="41"/>
      <c r="D134" s="240" t="s">
        <v>135</v>
      </c>
      <c r="E134" s="41"/>
      <c r="F134" s="241" t="s">
        <v>154</v>
      </c>
      <c r="G134" s="41"/>
      <c r="H134" s="41"/>
      <c r="I134" s="242"/>
      <c r="J134" s="41"/>
      <c r="K134" s="41"/>
      <c r="L134" s="45"/>
      <c r="M134" s="243"/>
      <c r="N134" s="244"/>
      <c r="O134" s="92"/>
      <c r="P134" s="92"/>
      <c r="Q134" s="92"/>
      <c r="R134" s="92"/>
      <c r="S134" s="92"/>
      <c r="T134" s="93"/>
      <c r="U134" s="39"/>
      <c r="V134" s="39"/>
      <c r="W134" s="39"/>
      <c r="X134" s="39"/>
      <c r="Y134" s="39"/>
      <c r="Z134" s="39"/>
      <c r="AA134" s="39"/>
      <c r="AB134" s="39"/>
      <c r="AC134" s="39"/>
      <c r="AD134" s="39"/>
      <c r="AE134" s="39"/>
      <c r="AT134" s="18" t="s">
        <v>135</v>
      </c>
      <c r="AU134" s="18" t="s">
        <v>89</v>
      </c>
    </row>
    <row r="135" s="2" customFormat="1" ht="24.15" customHeight="1">
      <c r="A135" s="39"/>
      <c r="B135" s="40"/>
      <c r="C135" s="227" t="s">
        <v>155</v>
      </c>
      <c r="D135" s="227" t="s">
        <v>130</v>
      </c>
      <c r="E135" s="228" t="s">
        <v>156</v>
      </c>
      <c r="F135" s="229" t="s">
        <v>157</v>
      </c>
      <c r="G135" s="230" t="s">
        <v>133</v>
      </c>
      <c r="H135" s="231">
        <v>1</v>
      </c>
      <c r="I135" s="232"/>
      <c r="J135" s="233">
        <f>ROUND(I135*H135,2)</f>
        <v>0</v>
      </c>
      <c r="K135" s="229" t="s">
        <v>1</v>
      </c>
      <c r="L135" s="45"/>
      <c r="M135" s="234" t="s">
        <v>1</v>
      </c>
      <c r="N135" s="235" t="s">
        <v>45</v>
      </c>
      <c r="O135" s="92"/>
      <c r="P135" s="236">
        <f>O135*H135</f>
        <v>0</v>
      </c>
      <c r="Q135" s="236">
        <v>0</v>
      </c>
      <c r="R135" s="236">
        <f>Q135*H135</f>
        <v>0</v>
      </c>
      <c r="S135" s="236">
        <v>0</v>
      </c>
      <c r="T135" s="237">
        <f>S135*H135</f>
        <v>0</v>
      </c>
      <c r="U135" s="39"/>
      <c r="V135" s="39"/>
      <c r="W135" s="39"/>
      <c r="X135" s="39"/>
      <c r="Y135" s="39"/>
      <c r="Z135" s="39"/>
      <c r="AA135" s="39"/>
      <c r="AB135" s="39"/>
      <c r="AC135" s="39"/>
      <c r="AD135" s="39"/>
      <c r="AE135" s="39"/>
      <c r="AR135" s="238" t="s">
        <v>126</v>
      </c>
      <c r="AT135" s="238" t="s">
        <v>130</v>
      </c>
      <c r="AU135" s="238" t="s">
        <v>89</v>
      </c>
      <c r="AY135" s="18" t="s">
        <v>127</v>
      </c>
      <c r="BE135" s="239">
        <f>IF(N135="základní",J135,0)</f>
        <v>0</v>
      </c>
      <c r="BF135" s="239">
        <f>IF(N135="snížená",J135,0)</f>
        <v>0</v>
      </c>
      <c r="BG135" s="239">
        <f>IF(N135="zákl. přenesená",J135,0)</f>
        <v>0</v>
      </c>
      <c r="BH135" s="239">
        <f>IF(N135="sníž. přenesená",J135,0)</f>
        <v>0</v>
      </c>
      <c r="BI135" s="239">
        <f>IF(N135="nulová",J135,0)</f>
        <v>0</v>
      </c>
      <c r="BJ135" s="18" t="s">
        <v>87</v>
      </c>
      <c r="BK135" s="239">
        <f>ROUND(I135*H135,2)</f>
        <v>0</v>
      </c>
      <c r="BL135" s="18" t="s">
        <v>126</v>
      </c>
      <c r="BM135" s="238" t="s">
        <v>158</v>
      </c>
    </row>
    <row r="136" s="2" customFormat="1">
      <c r="A136" s="39"/>
      <c r="B136" s="40"/>
      <c r="C136" s="41"/>
      <c r="D136" s="240" t="s">
        <v>135</v>
      </c>
      <c r="E136" s="41"/>
      <c r="F136" s="241" t="s">
        <v>159</v>
      </c>
      <c r="G136" s="41"/>
      <c r="H136" s="41"/>
      <c r="I136" s="242"/>
      <c r="J136" s="41"/>
      <c r="K136" s="41"/>
      <c r="L136" s="45"/>
      <c r="M136" s="245"/>
      <c r="N136" s="246"/>
      <c r="O136" s="247"/>
      <c r="P136" s="247"/>
      <c r="Q136" s="247"/>
      <c r="R136" s="247"/>
      <c r="S136" s="247"/>
      <c r="T136" s="248"/>
      <c r="U136" s="39"/>
      <c r="V136" s="39"/>
      <c r="W136" s="39"/>
      <c r="X136" s="39"/>
      <c r="Y136" s="39"/>
      <c r="Z136" s="39"/>
      <c r="AA136" s="39"/>
      <c r="AB136" s="39"/>
      <c r="AC136" s="39"/>
      <c r="AD136" s="39"/>
      <c r="AE136" s="39"/>
      <c r="AT136" s="18" t="s">
        <v>135</v>
      </c>
      <c r="AU136" s="18" t="s">
        <v>89</v>
      </c>
    </row>
    <row r="137" s="2" customFormat="1" ht="6.96" customHeight="1">
      <c r="A137" s="39"/>
      <c r="B137" s="67"/>
      <c r="C137" s="68"/>
      <c r="D137" s="68"/>
      <c r="E137" s="68"/>
      <c r="F137" s="68"/>
      <c r="G137" s="68"/>
      <c r="H137" s="68"/>
      <c r="I137" s="68"/>
      <c r="J137" s="68"/>
      <c r="K137" s="68"/>
      <c r="L137" s="45"/>
      <c r="M137" s="39"/>
      <c r="O137" s="39"/>
      <c r="P137" s="39"/>
      <c r="Q137" s="39"/>
      <c r="R137" s="39"/>
      <c r="S137" s="39"/>
      <c r="T137" s="39"/>
      <c r="U137" s="39"/>
      <c r="V137" s="39"/>
      <c r="W137" s="39"/>
      <c r="X137" s="39"/>
      <c r="Y137" s="39"/>
      <c r="Z137" s="39"/>
      <c r="AA137" s="39"/>
      <c r="AB137" s="39"/>
      <c r="AC137" s="39"/>
      <c r="AD137" s="39"/>
      <c r="AE137" s="39"/>
    </row>
  </sheetData>
  <sheetProtection sheet="1" autoFilter="0" formatColumns="0" formatRows="0" objects="1" scenarios="1" spinCount="100000" saltValue="uDJesZHtzUDx6JmEfmSCR5VY2FIGsjMXtYal4YPO+uxW0ZoSRAcnhTOKdswqx5xTZOL+CbSaSKB8EVsmYkYdhQ==" hashValue="QjCwegYdZLL9kjulkPXdEza0wMAQ9ei9zQBxfPEh1974sfMGCz3Y2kEQl5brTsKmf2E8S/+hXxv2/lkukouLAg==" algorithmName="SHA-512" password="CC35"/>
  <autoFilter ref="C121:K136"/>
  <mergeCells count="12">
    <mergeCell ref="E7:H7"/>
    <mergeCell ref="E9:H9"/>
    <mergeCell ref="E11:H11"/>
    <mergeCell ref="E20:H20"/>
    <mergeCell ref="E29:H29"/>
    <mergeCell ref="E85:H85"/>
    <mergeCell ref="E87:H87"/>
    <mergeCell ref="E89:H89"/>
    <mergeCell ref="E110:H110"/>
    <mergeCell ref="E112:H112"/>
    <mergeCell ref="E114:H114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8" t="s">
        <v>98</v>
      </c>
    </row>
    <row r="3" s="1" customFormat="1" ht="6.96" customHeight="1">
      <c r="B3" s="147"/>
      <c r="C3" s="148"/>
      <c r="D3" s="148"/>
      <c r="E3" s="148"/>
      <c r="F3" s="148"/>
      <c r="G3" s="148"/>
      <c r="H3" s="148"/>
      <c r="I3" s="148"/>
      <c r="J3" s="148"/>
      <c r="K3" s="148"/>
      <c r="L3" s="21"/>
      <c r="AT3" s="18" t="s">
        <v>89</v>
      </c>
    </row>
    <row r="4" s="1" customFormat="1" ht="24.96" customHeight="1">
      <c r="B4" s="21"/>
      <c r="D4" s="149" t="s">
        <v>99</v>
      </c>
      <c r="L4" s="21"/>
      <c r="M4" s="150" t="s">
        <v>10</v>
      </c>
      <c r="AT4" s="18" t="s">
        <v>4</v>
      </c>
    </row>
    <row r="5" s="1" customFormat="1" ht="6.96" customHeight="1">
      <c r="B5" s="21"/>
      <c r="L5" s="21"/>
    </row>
    <row r="6" s="1" customFormat="1" ht="12" customHeight="1">
      <c r="B6" s="21"/>
      <c r="D6" s="151" t="s">
        <v>16</v>
      </c>
      <c r="L6" s="21"/>
    </row>
    <row r="7" s="1" customFormat="1" ht="26.25" customHeight="1">
      <c r="B7" s="21"/>
      <c r="E7" s="152" t="str">
        <f>'Rekapitulace stavby'!K6</f>
        <v>Nemocnice Jihlava – rekonstrukce ležaté kanalizace – projektová dokumentace</v>
      </c>
      <c r="F7" s="151"/>
      <c r="G7" s="151"/>
      <c r="H7" s="151"/>
      <c r="L7" s="21"/>
    </row>
    <row r="8" s="1" customFormat="1" ht="12" customHeight="1">
      <c r="B8" s="21"/>
      <c r="D8" s="151" t="s">
        <v>100</v>
      </c>
      <c r="L8" s="21"/>
    </row>
    <row r="9" s="2" customFormat="1" ht="16.5" customHeight="1">
      <c r="A9" s="39"/>
      <c r="B9" s="45"/>
      <c r="C9" s="39"/>
      <c r="D9" s="39"/>
      <c r="E9" s="152" t="s">
        <v>160</v>
      </c>
      <c r="F9" s="39"/>
      <c r="G9" s="39"/>
      <c r="H9" s="39"/>
      <c r="I9" s="39"/>
      <c r="J9" s="39"/>
      <c r="K9" s="39"/>
      <c r="L9" s="64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</row>
    <row r="10" s="2" customFormat="1" ht="12" customHeight="1">
      <c r="A10" s="39"/>
      <c r="B10" s="45"/>
      <c r="C10" s="39"/>
      <c r="D10" s="151" t="s">
        <v>102</v>
      </c>
      <c r="E10" s="39"/>
      <c r="F10" s="39"/>
      <c r="G10" s="39"/>
      <c r="H10" s="39"/>
      <c r="I10" s="39"/>
      <c r="J10" s="39"/>
      <c r="K10" s="39"/>
      <c r="L10" s="64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</row>
    <row r="11" s="2" customFormat="1" ht="16.5" customHeight="1">
      <c r="A11" s="39"/>
      <c r="B11" s="45"/>
      <c r="C11" s="39"/>
      <c r="D11" s="39"/>
      <c r="E11" s="153" t="s">
        <v>161</v>
      </c>
      <c r="F11" s="39"/>
      <c r="G11" s="39"/>
      <c r="H11" s="39"/>
      <c r="I11" s="39"/>
      <c r="J11" s="39"/>
      <c r="K11" s="39"/>
      <c r="L11" s="64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</row>
    <row r="12" s="2" customFormat="1">
      <c r="A12" s="39"/>
      <c r="B12" s="45"/>
      <c r="C12" s="39"/>
      <c r="D12" s="39"/>
      <c r="E12" s="39"/>
      <c r="F12" s="39"/>
      <c r="G12" s="39"/>
      <c r="H12" s="39"/>
      <c r="I12" s="39"/>
      <c r="J12" s="39"/>
      <c r="K12" s="39"/>
      <c r="L12" s="64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</row>
    <row r="13" s="2" customFormat="1" ht="12" customHeight="1">
      <c r="A13" s="39"/>
      <c r="B13" s="45"/>
      <c r="C13" s="39"/>
      <c r="D13" s="151" t="s">
        <v>18</v>
      </c>
      <c r="E13" s="39"/>
      <c r="F13" s="142" t="s">
        <v>19</v>
      </c>
      <c r="G13" s="39"/>
      <c r="H13" s="39"/>
      <c r="I13" s="151" t="s">
        <v>20</v>
      </c>
      <c r="J13" s="142" t="s">
        <v>1</v>
      </c>
      <c r="K13" s="39"/>
      <c r="L13" s="64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</row>
    <row r="14" s="2" customFormat="1" ht="12" customHeight="1">
      <c r="A14" s="39"/>
      <c r="B14" s="45"/>
      <c r="C14" s="39"/>
      <c r="D14" s="151" t="s">
        <v>21</v>
      </c>
      <c r="E14" s="39"/>
      <c r="F14" s="142" t="s">
        <v>22</v>
      </c>
      <c r="G14" s="39"/>
      <c r="H14" s="39"/>
      <c r="I14" s="151" t="s">
        <v>23</v>
      </c>
      <c r="J14" s="154" t="str">
        <f>'Rekapitulace stavby'!AN8</f>
        <v>24. 9. 2024</v>
      </c>
      <c r="K14" s="39"/>
      <c r="L14" s="64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</row>
    <row r="15" s="2" customFormat="1" ht="10.8" customHeight="1">
      <c r="A15" s="39"/>
      <c r="B15" s="45"/>
      <c r="C15" s="39"/>
      <c r="D15" s="39"/>
      <c r="E15" s="39"/>
      <c r="F15" s="39"/>
      <c r="G15" s="39"/>
      <c r="H15" s="39"/>
      <c r="I15" s="39"/>
      <c r="J15" s="39"/>
      <c r="K15" s="39"/>
      <c r="L15" s="64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</row>
    <row r="16" s="2" customFormat="1" ht="12" customHeight="1">
      <c r="A16" s="39"/>
      <c r="B16" s="45"/>
      <c r="C16" s="39"/>
      <c r="D16" s="151" t="s">
        <v>25</v>
      </c>
      <c r="E16" s="39"/>
      <c r="F16" s="39"/>
      <c r="G16" s="39"/>
      <c r="H16" s="39"/>
      <c r="I16" s="151" t="s">
        <v>26</v>
      </c>
      <c r="J16" s="142" t="s">
        <v>27</v>
      </c>
      <c r="K16" s="39"/>
      <c r="L16" s="64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</row>
    <row r="17" s="2" customFormat="1" ht="18" customHeight="1">
      <c r="A17" s="39"/>
      <c r="B17" s="45"/>
      <c r="C17" s="39"/>
      <c r="D17" s="39"/>
      <c r="E17" s="142" t="s">
        <v>28</v>
      </c>
      <c r="F17" s="39"/>
      <c r="G17" s="39"/>
      <c r="H17" s="39"/>
      <c r="I17" s="151" t="s">
        <v>29</v>
      </c>
      <c r="J17" s="142" t="s">
        <v>1</v>
      </c>
      <c r="K17" s="39"/>
      <c r="L17" s="64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</row>
    <row r="18" s="2" customFormat="1" ht="6.96" customHeight="1">
      <c r="A18" s="39"/>
      <c r="B18" s="45"/>
      <c r="C18" s="39"/>
      <c r="D18" s="39"/>
      <c r="E18" s="39"/>
      <c r="F18" s="39"/>
      <c r="G18" s="39"/>
      <c r="H18" s="39"/>
      <c r="I18" s="39"/>
      <c r="J18" s="39"/>
      <c r="K18" s="39"/>
      <c r="L18" s="64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</row>
    <row r="19" s="2" customFormat="1" ht="12" customHeight="1">
      <c r="A19" s="39"/>
      <c r="B19" s="45"/>
      <c r="C19" s="39"/>
      <c r="D19" s="151" t="s">
        <v>30</v>
      </c>
      <c r="E19" s="39"/>
      <c r="F19" s="39"/>
      <c r="G19" s="39"/>
      <c r="H19" s="39"/>
      <c r="I19" s="151" t="s">
        <v>26</v>
      </c>
      <c r="J19" s="34" t="str">
        <f>'Rekapitulace stavby'!AN13</f>
        <v>Vyplň údaj</v>
      </c>
      <c r="K19" s="39"/>
      <c r="L19" s="64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</row>
    <row r="20" s="2" customFormat="1" ht="18" customHeight="1">
      <c r="A20" s="39"/>
      <c r="B20" s="45"/>
      <c r="C20" s="39"/>
      <c r="D20" s="39"/>
      <c r="E20" s="34" t="str">
        <f>'Rekapitulace stavby'!E14</f>
        <v>Vyplň údaj</v>
      </c>
      <c r="F20" s="142"/>
      <c r="G20" s="142"/>
      <c r="H20" s="142"/>
      <c r="I20" s="151" t="s">
        <v>29</v>
      </c>
      <c r="J20" s="34" t="str">
        <f>'Rekapitulace stavby'!AN14</f>
        <v>Vyplň údaj</v>
      </c>
      <c r="K20" s="39"/>
      <c r="L20" s="64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</row>
    <row r="21" s="2" customFormat="1" ht="6.96" customHeight="1">
      <c r="A21" s="39"/>
      <c r="B21" s="45"/>
      <c r="C21" s="39"/>
      <c r="D21" s="39"/>
      <c r="E21" s="39"/>
      <c r="F21" s="39"/>
      <c r="G21" s="39"/>
      <c r="H21" s="39"/>
      <c r="I21" s="39"/>
      <c r="J21" s="39"/>
      <c r="K21" s="39"/>
      <c r="L21" s="64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</row>
    <row r="22" s="2" customFormat="1" ht="12" customHeight="1">
      <c r="A22" s="39"/>
      <c r="B22" s="45"/>
      <c r="C22" s="39"/>
      <c r="D22" s="151" t="s">
        <v>32</v>
      </c>
      <c r="E22" s="39"/>
      <c r="F22" s="39"/>
      <c r="G22" s="39"/>
      <c r="H22" s="39"/>
      <c r="I22" s="151" t="s">
        <v>26</v>
      </c>
      <c r="J22" s="142" t="s">
        <v>33</v>
      </c>
      <c r="K22" s="39"/>
      <c r="L22" s="64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</row>
    <row r="23" s="2" customFormat="1" ht="18" customHeight="1">
      <c r="A23" s="39"/>
      <c r="B23" s="45"/>
      <c r="C23" s="39"/>
      <c r="D23" s="39"/>
      <c r="E23" s="142" t="s">
        <v>34</v>
      </c>
      <c r="F23" s="39"/>
      <c r="G23" s="39"/>
      <c r="H23" s="39"/>
      <c r="I23" s="151" t="s">
        <v>29</v>
      </c>
      <c r="J23" s="142" t="s">
        <v>1</v>
      </c>
      <c r="K23" s="39"/>
      <c r="L23" s="64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</row>
    <row r="24" s="2" customFormat="1" ht="6.96" customHeight="1">
      <c r="A24" s="39"/>
      <c r="B24" s="45"/>
      <c r="C24" s="39"/>
      <c r="D24" s="39"/>
      <c r="E24" s="39"/>
      <c r="F24" s="39"/>
      <c r="G24" s="39"/>
      <c r="H24" s="39"/>
      <c r="I24" s="39"/>
      <c r="J24" s="39"/>
      <c r="K24" s="39"/>
      <c r="L24" s="64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</row>
    <row r="25" s="2" customFormat="1" ht="12" customHeight="1">
      <c r="A25" s="39"/>
      <c r="B25" s="45"/>
      <c r="C25" s="39"/>
      <c r="D25" s="151" t="s">
        <v>36</v>
      </c>
      <c r="E25" s="39"/>
      <c r="F25" s="39"/>
      <c r="G25" s="39"/>
      <c r="H25" s="39"/>
      <c r="I25" s="151" t="s">
        <v>26</v>
      </c>
      <c r="J25" s="142" t="str">
        <f>IF('Rekapitulace stavby'!AN19="","",'Rekapitulace stavby'!AN19)</f>
        <v/>
      </c>
      <c r="K25" s="39"/>
      <c r="L25" s="64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</row>
    <row r="26" s="2" customFormat="1" ht="18" customHeight="1">
      <c r="A26" s="39"/>
      <c r="B26" s="45"/>
      <c r="C26" s="39"/>
      <c r="D26" s="39"/>
      <c r="E26" s="142" t="str">
        <f>IF('Rekapitulace stavby'!E20="","",'Rekapitulace stavby'!E20)</f>
        <v xml:space="preserve"> </v>
      </c>
      <c r="F26" s="39"/>
      <c r="G26" s="39"/>
      <c r="H26" s="39"/>
      <c r="I26" s="151" t="s">
        <v>29</v>
      </c>
      <c r="J26" s="142" t="str">
        <f>IF('Rekapitulace stavby'!AN20="","",'Rekapitulace stavby'!AN20)</f>
        <v/>
      </c>
      <c r="K26" s="39"/>
      <c r="L26" s="64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</row>
    <row r="27" s="2" customFormat="1" ht="6.96" customHeight="1">
      <c r="A27" s="39"/>
      <c r="B27" s="45"/>
      <c r="C27" s="39"/>
      <c r="D27" s="39"/>
      <c r="E27" s="39"/>
      <c r="F27" s="39"/>
      <c r="G27" s="39"/>
      <c r="H27" s="39"/>
      <c r="I27" s="39"/>
      <c r="J27" s="39"/>
      <c r="K27" s="39"/>
      <c r="L27" s="64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</row>
    <row r="28" s="2" customFormat="1" ht="12" customHeight="1">
      <c r="A28" s="39"/>
      <c r="B28" s="45"/>
      <c r="C28" s="39"/>
      <c r="D28" s="151" t="s">
        <v>38</v>
      </c>
      <c r="E28" s="39"/>
      <c r="F28" s="39"/>
      <c r="G28" s="39"/>
      <c r="H28" s="39"/>
      <c r="I28" s="39"/>
      <c r="J28" s="39"/>
      <c r="K28" s="39"/>
      <c r="L28" s="64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</row>
    <row r="29" s="8" customFormat="1" ht="167.25" customHeight="1">
      <c r="A29" s="155"/>
      <c r="B29" s="156"/>
      <c r="C29" s="155"/>
      <c r="D29" s="155"/>
      <c r="E29" s="157" t="s">
        <v>162</v>
      </c>
      <c r="F29" s="157"/>
      <c r="G29" s="157"/>
      <c r="H29" s="157"/>
      <c r="I29" s="155"/>
      <c r="J29" s="155"/>
      <c r="K29" s="155"/>
      <c r="L29" s="158"/>
      <c r="S29" s="155"/>
      <c r="T29" s="155"/>
      <c r="U29" s="155"/>
      <c r="V29" s="155"/>
      <c r="W29" s="155"/>
      <c r="X29" s="155"/>
      <c r="Y29" s="155"/>
      <c r="Z29" s="155"/>
      <c r="AA29" s="155"/>
      <c r="AB29" s="155"/>
      <c r="AC29" s="155"/>
      <c r="AD29" s="155"/>
      <c r="AE29" s="155"/>
    </row>
    <row r="30" s="2" customFormat="1" ht="6.96" customHeight="1">
      <c r="A30" s="39"/>
      <c r="B30" s="45"/>
      <c r="C30" s="39"/>
      <c r="D30" s="39"/>
      <c r="E30" s="39"/>
      <c r="F30" s="39"/>
      <c r="G30" s="39"/>
      <c r="H30" s="39"/>
      <c r="I30" s="39"/>
      <c r="J30" s="39"/>
      <c r="K30" s="39"/>
      <c r="L30" s="64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</row>
    <row r="31" s="2" customFormat="1" ht="6.96" customHeight="1">
      <c r="A31" s="39"/>
      <c r="B31" s="45"/>
      <c r="C31" s="39"/>
      <c r="D31" s="159"/>
      <c r="E31" s="159"/>
      <c r="F31" s="159"/>
      <c r="G31" s="159"/>
      <c r="H31" s="159"/>
      <c r="I31" s="159"/>
      <c r="J31" s="159"/>
      <c r="K31" s="159"/>
      <c r="L31" s="64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</row>
    <row r="32" s="2" customFormat="1" ht="25.44" customHeight="1">
      <c r="A32" s="39"/>
      <c r="B32" s="45"/>
      <c r="C32" s="39"/>
      <c r="D32" s="160" t="s">
        <v>40</v>
      </c>
      <c r="E32" s="39"/>
      <c r="F32" s="39"/>
      <c r="G32" s="39"/>
      <c r="H32" s="39"/>
      <c r="I32" s="39"/>
      <c r="J32" s="161">
        <f>ROUND(J130, 2)</f>
        <v>0</v>
      </c>
      <c r="K32" s="39"/>
      <c r="L32" s="64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</row>
    <row r="33" s="2" customFormat="1" ht="6.96" customHeight="1">
      <c r="A33" s="39"/>
      <c r="B33" s="45"/>
      <c r="C33" s="39"/>
      <c r="D33" s="159"/>
      <c r="E33" s="159"/>
      <c r="F33" s="159"/>
      <c r="G33" s="159"/>
      <c r="H33" s="159"/>
      <c r="I33" s="159"/>
      <c r="J33" s="159"/>
      <c r="K33" s="159"/>
      <c r="L33" s="64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</row>
    <row r="34" s="2" customFormat="1" ht="14.4" customHeight="1">
      <c r="A34" s="39"/>
      <c r="B34" s="45"/>
      <c r="C34" s="39"/>
      <c r="D34" s="39"/>
      <c r="E34" s="39"/>
      <c r="F34" s="162" t="s">
        <v>42</v>
      </c>
      <c r="G34" s="39"/>
      <c r="H34" s="39"/>
      <c r="I34" s="162" t="s">
        <v>41</v>
      </c>
      <c r="J34" s="162" t="s">
        <v>43</v>
      </c>
      <c r="K34" s="39"/>
      <c r="L34" s="64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</row>
    <row r="35" s="2" customFormat="1" ht="14.4" customHeight="1">
      <c r="A35" s="39"/>
      <c r="B35" s="45"/>
      <c r="C35" s="39"/>
      <c r="D35" s="163" t="s">
        <v>44</v>
      </c>
      <c r="E35" s="151" t="s">
        <v>45</v>
      </c>
      <c r="F35" s="164">
        <f>ROUND((SUM(BE130:BE434)),  2)</f>
        <v>0</v>
      </c>
      <c r="G35" s="39"/>
      <c r="H35" s="39"/>
      <c r="I35" s="165">
        <v>0.20999999999999999</v>
      </c>
      <c r="J35" s="164">
        <f>ROUND(((SUM(BE130:BE434))*I35),  2)</f>
        <v>0</v>
      </c>
      <c r="K35" s="39"/>
      <c r="L35" s="64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</row>
    <row r="36" s="2" customFormat="1" ht="14.4" customHeight="1">
      <c r="A36" s="39"/>
      <c r="B36" s="45"/>
      <c r="C36" s="39"/>
      <c r="D36" s="39"/>
      <c r="E36" s="151" t="s">
        <v>46</v>
      </c>
      <c r="F36" s="164">
        <f>ROUND((SUM(BF130:BF434)),  2)</f>
        <v>0</v>
      </c>
      <c r="G36" s="39"/>
      <c r="H36" s="39"/>
      <c r="I36" s="165">
        <v>0.12</v>
      </c>
      <c r="J36" s="164">
        <f>ROUND(((SUM(BF130:BF434))*I36),  2)</f>
        <v>0</v>
      </c>
      <c r="K36" s="39"/>
      <c r="L36" s="64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</row>
    <row r="37" hidden="1" s="2" customFormat="1" ht="14.4" customHeight="1">
      <c r="A37" s="39"/>
      <c r="B37" s="45"/>
      <c r="C37" s="39"/>
      <c r="D37" s="39"/>
      <c r="E37" s="151" t="s">
        <v>47</v>
      </c>
      <c r="F37" s="164">
        <f>ROUND((SUM(BG130:BG434)),  2)</f>
        <v>0</v>
      </c>
      <c r="G37" s="39"/>
      <c r="H37" s="39"/>
      <c r="I37" s="165">
        <v>0.20999999999999999</v>
      </c>
      <c r="J37" s="164">
        <f>0</f>
        <v>0</v>
      </c>
      <c r="K37" s="39"/>
      <c r="L37" s="64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</row>
    <row r="38" hidden="1" s="2" customFormat="1" ht="14.4" customHeight="1">
      <c r="A38" s="39"/>
      <c r="B38" s="45"/>
      <c r="C38" s="39"/>
      <c r="D38" s="39"/>
      <c r="E38" s="151" t="s">
        <v>48</v>
      </c>
      <c r="F38" s="164">
        <f>ROUND((SUM(BH130:BH434)),  2)</f>
        <v>0</v>
      </c>
      <c r="G38" s="39"/>
      <c r="H38" s="39"/>
      <c r="I38" s="165">
        <v>0.12</v>
      </c>
      <c r="J38" s="164">
        <f>0</f>
        <v>0</v>
      </c>
      <c r="K38" s="39"/>
      <c r="L38" s="64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</row>
    <row r="39" hidden="1" s="2" customFormat="1" ht="14.4" customHeight="1">
      <c r="A39" s="39"/>
      <c r="B39" s="45"/>
      <c r="C39" s="39"/>
      <c r="D39" s="39"/>
      <c r="E39" s="151" t="s">
        <v>49</v>
      </c>
      <c r="F39" s="164">
        <f>ROUND((SUM(BI130:BI434)),  2)</f>
        <v>0</v>
      </c>
      <c r="G39" s="39"/>
      <c r="H39" s="39"/>
      <c r="I39" s="165">
        <v>0</v>
      </c>
      <c r="J39" s="164">
        <f>0</f>
        <v>0</v>
      </c>
      <c r="K39" s="39"/>
      <c r="L39" s="64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</row>
    <row r="40" s="2" customFormat="1" ht="6.96" customHeight="1">
      <c r="A40" s="39"/>
      <c r="B40" s="45"/>
      <c r="C40" s="39"/>
      <c r="D40" s="39"/>
      <c r="E40" s="39"/>
      <c r="F40" s="39"/>
      <c r="G40" s="39"/>
      <c r="H40" s="39"/>
      <c r="I40" s="39"/>
      <c r="J40" s="39"/>
      <c r="K40" s="39"/>
      <c r="L40" s="64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</row>
    <row r="41" s="2" customFormat="1" ht="25.44" customHeight="1">
      <c r="A41" s="39"/>
      <c r="B41" s="45"/>
      <c r="C41" s="166"/>
      <c r="D41" s="167" t="s">
        <v>50</v>
      </c>
      <c r="E41" s="168"/>
      <c r="F41" s="168"/>
      <c r="G41" s="169" t="s">
        <v>51</v>
      </c>
      <c r="H41" s="170" t="s">
        <v>52</v>
      </c>
      <c r="I41" s="168"/>
      <c r="J41" s="171">
        <f>SUM(J32:J39)</f>
        <v>0</v>
      </c>
      <c r="K41" s="172"/>
      <c r="L41" s="64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</row>
    <row r="42" s="2" customFormat="1" ht="14.4" customHeight="1">
      <c r="A42" s="39"/>
      <c r="B42" s="45"/>
      <c r="C42" s="39"/>
      <c r="D42" s="39"/>
      <c r="E42" s="39"/>
      <c r="F42" s="39"/>
      <c r="G42" s="39"/>
      <c r="H42" s="39"/>
      <c r="I42" s="39"/>
      <c r="J42" s="39"/>
      <c r="K42" s="39"/>
      <c r="L42" s="64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</row>
    <row r="43" s="1" customFormat="1" ht="14.4" customHeight="1">
      <c r="B43" s="21"/>
      <c r="L43" s="21"/>
    </row>
    <row r="44" s="1" customFormat="1" ht="14.4" customHeight="1">
      <c r="B44" s="21"/>
      <c r="L44" s="21"/>
    </row>
    <row r="45" s="1" customFormat="1" ht="14.4" customHeight="1">
      <c r="B45" s="21"/>
      <c r="L45" s="21"/>
    </row>
    <row r="46" s="1" customFormat="1" ht="14.4" customHeight="1">
      <c r="B46" s="21"/>
      <c r="L46" s="21"/>
    </row>
    <row r="47" s="1" customFormat="1" ht="14.4" customHeight="1">
      <c r="B47" s="21"/>
      <c r="L47" s="21"/>
    </row>
    <row r="48" s="1" customFormat="1" ht="14.4" customHeight="1">
      <c r="B48" s="21"/>
      <c r="L48" s="21"/>
    </row>
    <row r="49" s="1" customFormat="1" ht="14.4" customHeight="1">
      <c r="B49" s="21"/>
      <c r="L49" s="21"/>
    </row>
    <row r="50" s="2" customFormat="1" ht="14.4" customHeight="1">
      <c r="B50" s="64"/>
      <c r="D50" s="173" t="s">
        <v>53</v>
      </c>
      <c r="E50" s="174"/>
      <c r="F50" s="174"/>
      <c r="G50" s="173" t="s">
        <v>54</v>
      </c>
      <c r="H50" s="174"/>
      <c r="I50" s="174"/>
      <c r="J50" s="174"/>
      <c r="K50" s="174"/>
      <c r="L50" s="64"/>
    </row>
    <row r="51">
      <c r="B51" s="21"/>
      <c r="L51" s="21"/>
    </row>
    <row r="52">
      <c r="B52" s="21"/>
      <c r="L52" s="21"/>
    </row>
    <row r="53">
      <c r="B53" s="21"/>
      <c r="L53" s="21"/>
    </row>
    <row r="54">
      <c r="B54" s="21"/>
      <c r="L54" s="21"/>
    </row>
    <row r="55">
      <c r="B55" s="21"/>
      <c r="L55" s="21"/>
    </row>
    <row r="56">
      <c r="B56" s="21"/>
      <c r="L56" s="21"/>
    </row>
    <row r="57">
      <c r="B57" s="21"/>
      <c r="L57" s="21"/>
    </row>
    <row r="58">
      <c r="B58" s="21"/>
      <c r="L58" s="21"/>
    </row>
    <row r="59">
      <c r="B59" s="21"/>
      <c r="L59" s="21"/>
    </row>
    <row r="60">
      <c r="B60" s="21"/>
      <c r="L60" s="21"/>
    </row>
    <row r="61" s="2" customFormat="1">
      <c r="A61" s="39"/>
      <c r="B61" s="45"/>
      <c r="C61" s="39"/>
      <c r="D61" s="175" t="s">
        <v>55</v>
      </c>
      <c r="E61" s="176"/>
      <c r="F61" s="177" t="s">
        <v>56</v>
      </c>
      <c r="G61" s="175" t="s">
        <v>55</v>
      </c>
      <c r="H61" s="176"/>
      <c r="I61" s="176"/>
      <c r="J61" s="178" t="s">
        <v>56</v>
      </c>
      <c r="K61" s="176"/>
      <c r="L61" s="64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</row>
    <row r="62">
      <c r="B62" s="21"/>
      <c r="L62" s="21"/>
    </row>
    <row r="63">
      <c r="B63" s="21"/>
      <c r="L63" s="21"/>
    </row>
    <row r="64">
      <c r="B64" s="21"/>
      <c r="L64" s="21"/>
    </row>
    <row r="65" s="2" customFormat="1">
      <c r="A65" s="39"/>
      <c r="B65" s="45"/>
      <c r="C65" s="39"/>
      <c r="D65" s="173" t="s">
        <v>57</v>
      </c>
      <c r="E65" s="179"/>
      <c r="F65" s="179"/>
      <c r="G65" s="173" t="s">
        <v>58</v>
      </c>
      <c r="H65" s="179"/>
      <c r="I65" s="179"/>
      <c r="J65" s="179"/>
      <c r="K65" s="179"/>
      <c r="L65" s="64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</row>
    <row r="66">
      <c r="B66" s="21"/>
      <c r="L66" s="21"/>
    </row>
    <row r="67">
      <c r="B67" s="21"/>
      <c r="L67" s="21"/>
    </row>
    <row r="68">
      <c r="B68" s="21"/>
      <c r="L68" s="21"/>
    </row>
    <row r="69">
      <c r="B69" s="21"/>
      <c r="L69" s="21"/>
    </row>
    <row r="70">
      <c r="B70" s="21"/>
      <c r="L70" s="21"/>
    </row>
    <row r="71">
      <c r="B71" s="21"/>
      <c r="L71" s="21"/>
    </row>
    <row r="72">
      <c r="B72" s="21"/>
      <c r="L72" s="21"/>
    </row>
    <row r="73">
      <c r="B73" s="21"/>
      <c r="L73" s="21"/>
    </row>
    <row r="74">
      <c r="B74" s="21"/>
      <c r="L74" s="21"/>
    </row>
    <row r="75">
      <c r="B75" s="21"/>
      <c r="L75" s="21"/>
    </row>
    <row r="76" s="2" customFormat="1">
      <c r="A76" s="39"/>
      <c r="B76" s="45"/>
      <c r="C76" s="39"/>
      <c r="D76" s="175" t="s">
        <v>55</v>
      </c>
      <c r="E76" s="176"/>
      <c r="F76" s="177" t="s">
        <v>56</v>
      </c>
      <c r="G76" s="175" t="s">
        <v>55</v>
      </c>
      <c r="H76" s="176"/>
      <c r="I76" s="176"/>
      <c r="J76" s="178" t="s">
        <v>56</v>
      </c>
      <c r="K76" s="176"/>
      <c r="L76" s="64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</row>
    <row r="77" s="2" customFormat="1" ht="14.4" customHeight="1">
      <c r="A77" s="39"/>
      <c r="B77" s="180"/>
      <c r="C77" s="181"/>
      <c r="D77" s="181"/>
      <c r="E77" s="181"/>
      <c r="F77" s="181"/>
      <c r="G77" s="181"/>
      <c r="H77" s="181"/>
      <c r="I77" s="181"/>
      <c r="J77" s="181"/>
      <c r="K77" s="181"/>
      <c r="L77" s="64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</row>
    <row r="81" s="2" customFormat="1" ht="6.96" customHeight="1">
      <c r="A81" s="39"/>
      <c r="B81" s="182"/>
      <c r="C81" s="183"/>
      <c r="D81" s="183"/>
      <c r="E81" s="183"/>
      <c r="F81" s="183"/>
      <c r="G81" s="183"/>
      <c r="H81" s="183"/>
      <c r="I81" s="183"/>
      <c r="J81" s="183"/>
      <c r="K81" s="183"/>
      <c r="L81" s="64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</row>
    <row r="82" s="2" customFormat="1" ht="24.96" customHeight="1">
      <c r="A82" s="39"/>
      <c r="B82" s="40"/>
      <c r="C82" s="24" t="s">
        <v>104</v>
      </c>
      <c r="D82" s="41"/>
      <c r="E82" s="41"/>
      <c r="F82" s="41"/>
      <c r="G82" s="41"/>
      <c r="H82" s="41"/>
      <c r="I82" s="41"/>
      <c r="J82" s="41"/>
      <c r="K82" s="41"/>
      <c r="L82" s="64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</row>
    <row r="83" s="2" customFormat="1" ht="6.96" customHeight="1">
      <c r="A83" s="39"/>
      <c r="B83" s="40"/>
      <c r="C83" s="41"/>
      <c r="D83" s="41"/>
      <c r="E83" s="41"/>
      <c r="F83" s="41"/>
      <c r="G83" s="41"/>
      <c r="H83" s="41"/>
      <c r="I83" s="41"/>
      <c r="J83" s="41"/>
      <c r="K83" s="41"/>
      <c r="L83" s="64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</row>
    <row r="84" s="2" customFormat="1" ht="12" customHeight="1">
      <c r="A84" s="39"/>
      <c r="B84" s="40"/>
      <c r="C84" s="33" t="s">
        <v>16</v>
      </c>
      <c r="D84" s="41"/>
      <c r="E84" s="41"/>
      <c r="F84" s="41"/>
      <c r="G84" s="41"/>
      <c r="H84" s="41"/>
      <c r="I84" s="41"/>
      <c r="J84" s="41"/>
      <c r="K84" s="41"/>
      <c r="L84" s="64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</row>
    <row r="85" s="2" customFormat="1" ht="26.25" customHeight="1">
      <c r="A85" s="39"/>
      <c r="B85" s="40"/>
      <c r="C85" s="41"/>
      <c r="D85" s="41"/>
      <c r="E85" s="184" t="str">
        <f>E7</f>
        <v>Nemocnice Jihlava – rekonstrukce ležaté kanalizace – projektová dokumentace</v>
      </c>
      <c r="F85" s="33"/>
      <c r="G85" s="33"/>
      <c r="H85" s="33"/>
      <c r="I85" s="41"/>
      <c r="J85" s="41"/>
      <c r="K85" s="41"/>
      <c r="L85" s="64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</row>
    <row r="86" s="1" customFormat="1" ht="12" customHeight="1">
      <c r="B86" s="22"/>
      <c r="C86" s="33" t="s">
        <v>100</v>
      </c>
      <c r="D86" s="23"/>
      <c r="E86" s="23"/>
      <c r="F86" s="23"/>
      <c r="G86" s="23"/>
      <c r="H86" s="23"/>
      <c r="I86" s="23"/>
      <c r="J86" s="23"/>
      <c r="K86" s="23"/>
      <c r="L86" s="21"/>
    </row>
    <row r="87" s="2" customFormat="1" ht="16.5" customHeight="1">
      <c r="A87" s="39"/>
      <c r="B87" s="40"/>
      <c r="C87" s="41"/>
      <c r="D87" s="41"/>
      <c r="E87" s="184" t="s">
        <v>160</v>
      </c>
      <c r="F87" s="41"/>
      <c r="G87" s="41"/>
      <c r="H87" s="41"/>
      <c r="I87" s="41"/>
      <c r="J87" s="41"/>
      <c r="K87" s="41"/>
      <c r="L87" s="64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</row>
    <row r="88" s="2" customFormat="1" ht="12" customHeight="1">
      <c r="A88" s="39"/>
      <c r="B88" s="40"/>
      <c r="C88" s="33" t="s">
        <v>102</v>
      </c>
      <c r="D88" s="41"/>
      <c r="E88" s="41"/>
      <c r="F88" s="41"/>
      <c r="G88" s="41"/>
      <c r="H88" s="41"/>
      <c r="I88" s="41"/>
      <c r="J88" s="41"/>
      <c r="K88" s="41"/>
      <c r="L88" s="64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</row>
    <row r="89" s="2" customFormat="1" ht="16.5" customHeight="1">
      <c r="A89" s="39"/>
      <c r="B89" s="40"/>
      <c r="C89" s="41"/>
      <c r="D89" s="41"/>
      <c r="E89" s="77" t="str">
        <f>E11</f>
        <v>01 - Vnitřní kanalizace</v>
      </c>
      <c r="F89" s="41"/>
      <c r="G89" s="41"/>
      <c r="H89" s="41"/>
      <c r="I89" s="41"/>
      <c r="J89" s="41"/>
      <c r="K89" s="41"/>
      <c r="L89" s="64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</row>
    <row r="90" s="2" customFormat="1" ht="6.96" customHeight="1">
      <c r="A90" s="39"/>
      <c r="B90" s="40"/>
      <c r="C90" s="41"/>
      <c r="D90" s="41"/>
      <c r="E90" s="41"/>
      <c r="F90" s="41"/>
      <c r="G90" s="41"/>
      <c r="H90" s="41"/>
      <c r="I90" s="41"/>
      <c r="J90" s="41"/>
      <c r="K90" s="41"/>
      <c r="L90" s="64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</row>
    <row r="91" s="2" customFormat="1" ht="12" customHeight="1">
      <c r="A91" s="39"/>
      <c r="B91" s="40"/>
      <c r="C91" s="33" t="s">
        <v>21</v>
      </c>
      <c r="D91" s="41"/>
      <c r="E91" s="41"/>
      <c r="F91" s="28" t="str">
        <f>F14</f>
        <v>areál Nemocnice Jihlava - pavilon D</v>
      </c>
      <c r="G91" s="41"/>
      <c r="H91" s="41"/>
      <c r="I91" s="33" t="s">
        <v>23</v>
      </c>
      <c r="J91" s="80" t="str">
        <f>IF(J14="","",J14)</f>
        <v>24. 9. 2024</v>
      </c>
      <c r="K91" s="41"/>
      <c r="L91" s="64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</row>
    <row r="92" s="2" customFormat="1" ht="6.96" customHeight="1">
      <c r="A92" s="39"/>
      <c r="B92" s="40"/>
      <c r="C92" s="41"/>
      <c r="D92" s="41"/>
      <c r="E92" s="41"/>
      <c r="F92" s="41"/>
      <c r="G92" s="41"/>
      <c r="H92" s="41"/>
      <c r="I92" s="41"/>
      <c r="J92" s="41"/>
      <c r="K92" s="41"/>
      <c r="L92" s="64"/>
      <c r="S92" s="39"/>
      <c r="T92" s="39"/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</row>
    <row r="93" s="2" customFormat="1" ht="25.65" customHeight="1">
      <c r="A93" s="39"/>
      <c r="B93" s="40"/>
      <c r="C93" s="33" t="s">
        <v>25</v>
      </c>
      <c r="D93" s="41"/>
      <c r="E93" s="41"/>
      <c r="F93" s="28" t="str">
        <f>E17</f>
        <v>Kraj Vysočina</v>
      </c>
      <c r="G93" s="41"/>
      <c r="H93" s="41"/>
      <c r="I93" s="33" t="s">
        <v>32</v>
      </c>
      <c r="J93" s="37" t="str">
        <f>E23</f>
        <v>PROJEKT CENTRUM NOVA s.r.o.</v>
      </c>
      <c r="K93" s="41"/>
      <c r="L93" s="64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</row>
    <row r="94" s="2" customFormat="1" ht="15.15" customHeight="1">
      <c r="A94" s="39"/>
      <c r="B94" s="40"/>
      <c r="C94" s="33" t="s">
        <v>30</v>
      </c>
      <c r="D94" s="41"/>
      <c r="E94" s="41"/>
      <c r="F94" s="28" t="str">
        <f>IF(E20="","",E20)</f>
        <v>Vyplň údaj</v>
      </c>
      <c r="G94" s="41"/>
      <c r="H94" s="41"/>
      <c r="I94" s="33" t="s">
        <v>36</v>
      </c>
      <c r="J94" s="37" t="str">
        <f>E26</f>
        <v xml:space="preserve"> </v>
      </c>
      <c r="K94" s="41"/>
      <c r="L94" s="64"/>
      <c r="S94" s="39"/>
      <c r="T94" s="39"/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</row>
    <row r="95" s="2" customFormat="1" ht="10.32" customHeight="1">
      <c r="A95" s="39"/>
      <c r="B95" s="40"/>
      <c r="C95" s="41"/>
      <c r="D95" s="41"/>
      <c r="E95" s="41"/>
      <c r="F95" s="41"/>
      <c r="G95" s="41"/>
      <c r="H95" s="41"/>
      <c r="I95" s="41"/>
      <c r="J95" s="41"/>
      <c r="K95" s="41"/>
      <c r="L95" s="64"/>
      <c r="S95" s="39"/>
      <c r="T95" s="39"/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</row>
    <row r="96" s="2" customFormat="1" ht="29.28" customHeight="1">
      <c r="A96" s="39"/>
      <c r="B96" s="40"/>
      <c r="C96" s="185" t="s">
        <v>105</v>
      </c>
      <c r="D96" s="186"/>
      <c r="E96" s="186"/>
      <c r="F96" s="186"/>
      <c r="G96" s="186"/>
      <c r="H96" s="186"/>
      <c r="I96" s="186"/>
      <c r="J96" s="187" t="s">
        <v>106</v>
      </c>
      <c r="K96" s="186"/>
      <c r="L96" s="64"/>
      <c r="S96" s="39"/>
      <c r="T96" s="39"/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</row>
    <row r="97" s="2" customFormat="1" ht="10.32" customHeight="1">
      <c r="A97" s="39"/>
      <c r="B97" s="40"/>
      <c r="C97" s="41"/>
      <c r="D97" s="41"/>
      <c r="E97" s="41"/>
      <c r="F97" s="41"/>
      <c r="G97" s="41"/>
      <c r="H97" s="41"/>
      <c r="I97" s="41"/>
      <c r="J97" s="41"/>
      <c r="K97" s="41"/>
      <c r="L97" s="64"/>
      <c r="S97" s="39"/>
      <c r="T97" s="39"/>
      <c r="U97" s="39"/>
      <c r="V97" s="39"/>
      <c r="W97" s="39"/>
      <c r="X97" s="39"/>
      <c r="Y97" s="39"/>
      <c r="Z97" s="39"/>
      <c r="AA97" s="39"/>
      <c r="AB97" s="39"/>
      <c r="AC97" s="39"/>
      <c r="AD97" s="39"/>
      <c r="AE97" s="39"/>
    </row>
    <row r="98" s="2" customFormat="1" ht="22.8" customHeight="1">
      <c r="A98" s="39"/>
      <c r="B98" s="40"/>
      <c r="C98" s="188" t="s">
        <v>107</v>
      </c>
      <c r="D98" s="41"/>
      <c r="E98" s="41"/>
      <c r="F98" s="41"/>
      <c r="G98" s="41"/>
      <c r="H98" s="41"/>
      <c r="I98" s="41"/>
      <c r="J98" s="111">
        <f>J130</f>
        <v>0</v>
      </c>
      <c r="K98" s="41"/>
      <c r="L98" s="64"/>
      <c r="S98" s="39"/>
      <c r="T98" s="39"/>
      <c r="U98" s="39"/>
      <c r="V98" s="39"/>
      <c r="W98" s="39"/>
      <c r="X98" s="39"/>
      <c r="Y98" s="39"/>
      <c r="Z98" s="39"/>
      <c r="AA98" s="39"/>
      <c r="AB98" s="39"/>
      <c r="AC98" s="39"/>
      <c r="AD98" s="39"/>
      <c r="AE98" s="39"/>
      <c r="AU98" s="18" t="s">
        <v>108</v>
      </c>
    </row>
    <row r="99" s="9" customFormat="1" ht="24.96" customHeight="1">
      <c r="A99" s="9"/>
      <c r="B99" s="189"/>
      <c r="C99" s="190"/>
      <c r="D99" s="191" t="s">
        <v>163</v>
      </c>
      <c r="E99" s="192"/>
      <c r="F99" s="192"/>
      <c r="G99" s="192"/>
      <c r="H99" s="192"/>
      <c r="I99" s="192"/>
      <c r="J99" s="193">
        <f>J131</f>
        <v>0</v>
      </c>
      <c r="K99" s="190"/>
      <c r="L99" s="194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</row>
    <row r="100" s="10" customFormat="1" ht="19.92" customHeight="1">
      <c r="A100" s="10"/>
      <c r="B100" s="195"/>
      <c r="C100" s="134"/>
      <c r="D100" s="196" t="s">
        <v>164</v>
      </c>
      <c r="E100" s="197"/>
      <c r="F100" s="197"/>
      <c r="G100" s="197"/>
      <c r="H100" s="197"/>
      <c r="I100" s="197"/>
      <c r="J100" s="198">
        <f>J132</f>
        <v>0</v>
      </c>
      <c r="K100" s="134"/>
      <c r="L100" s="199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95"/>
      <c r="C101" s="134"/>
      <c r="D101" s="196" t="s">
        <v>165</v>
      </c>
      <c r="E101" s="197"/>
      <c r="F101" s="197"/>
      <c r="G101" s="197"/>
      <c r="H101" s="197"/>
      <c r="I101" s="197"/>
      <c r="J101" s="198">
        <f>J143</f>
        <v>0</v>
      </c>
      <c r="K101" s="134"/>
      <c r="L101" s="199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195"/>
      <c r="C102" s="134"/>
      <c r="D102" s="196" t="s">
        <v>166</v>
      </c>
      <c r="E102" s="197"/>
      <c r="F102" s="197"/>
      <c r="G102" s="197"/>
      <c r="H102" s="197"/>
      <c r="I102" s="197"/>
      <c r="J102" s="198">
        <f>J152</f>
        <v>0</v>
      </c>
      <c r="K102" s="134"/>
      <c r="L102" s="199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10" customFormat="1" ht="19.92" customHeight="1">
      <c r="A103" s="10"/>
      <c r="B103" s="195"/>
      <c r="C103" s="134"/>
      <c r="D103" s="196" t="s">
        <v>167</v>
      </c>
      <c r="E103" s="197"/>
      <c r="F103" s="197"/>
      <c r="G103" s="197"/>
      <c r="H103" s="197"/>
      <c r="I103" s="197"/>
      <c r="J103" s="198">
        <f>J178</f>
        <v>0</v>
      </c>
      <c r="K103" s="134"/>
      <c r="L103" s="199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9" customFormat="1" ht="24.96" customHeight="1">
      <c r="A104" s="9"/>
      <c r="B104" s="189"/>
      <c r="C104" s="190"/>
      <c r="D104" s="191" t="s">
        <v>168</v>
      </c>
      <c r="E104" s="192"/>
      <c r="F104" s="192"/>
      <c r="G104" s="192"/>
      <c r="H104" s="192"/>
      <c r="I104" s="192"/>
      <c r="J104" s="193">
        <f>J182</f>
        <v>0</v>
      </c>
      <c r="K104" s="190"/>
      <c r="L104" s="194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</row>
    <row r="105" s="10" customFormat="1" ht="19.92" customHeight="1">
      <c r="A105" s="10"/>
      <c r="B105" s="195"/>
      <c r="C105" s="134"/>
      <c r="D105" s="196" t="s">
        <v>169</v>
      </c>
      <c r="E105" s="197"/>
      <c r="F105" s="197"/>
      <c r="G105" s="197"/>
      <c r="H105" s="197"/>
      <c r="I105" s="197"/>
      <c r="J105" s="198">
        <f>J183</f>
        <v>0</v>
      </c>
      <c r="K105" s="134"/>
      <c r="L105" s="199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</row>
    <row r="106" s="10" customFormat="1" ht="19.92" customHeight="1">
      <c r="A106" s="10"/>
      <c r="B106" s="195"/>
      <c r="C106" s="134"/>
      <c r="D106" s="196" t="s">
        <v>170</v>
      </c>
      <c r="E106" s="197"/>
      <c r="F106" s="197"/>
      <c r="G106" s="197"/>
      <c r="H106" s="197"/>
      <c r="I106" s="197"/>
      <c r="J106" s="198">
        <f>J420</f>
        <v>0</v>
      </c>
      <c r="K106" s="134"/>
      <c r="L106" s="199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</row>
    <row r="107" s="9" customFormat="1" ht="24.96" customHeight="1">
      <c r="A107" s="9"/>
      <c r="B107" s="189"/>
      <c r="C107" s="190"/>
      <c r="D107" s="191" t="s">
        <v>171</v>
      </c>
      <c r="E107" s="192"/>
      <c r="F107" s="192"/>
      <c r="G107" s="192"/>
      <c r="H107" s="192"/>
      <c r="I107" s="192"/>
      <c r="J107" s="193">
        <f>J429</f>
        <v>0</v>
      </c>
      <c r="K107" s="190"/>
      <c r="L107" s="194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</row>
    <row r="108" s="10" customFormat="1" ht="19.92" customHeight="1">
      <c r="A108" s="10"/>
      <c r="B108" s="195"/>
      <c r="C108" s="134"/>
      <c r="D108" s="196" t="s">
        <v>172</v>
      </c>
      <c r="E108" s="197"/>
      <c r="F108" s="197"/>
      <c r="G108" s="197"/>
      <c r="H108" s="197"/>
      <c r="I108" s="197"/>
      <c r="J108" s="198">
        <f>J430</f>
        <v>0</v>
      </c>
      <c r="K108" s="134"/>
      <c r="L108" s="199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</row>
    <row r="109" s="2" customFormat="1" ht="21.84" customHeight="1">
      <c r="A109" s="39"/>
      <c r="B109" s="40"/>
      <c r="C109" s="41"/>
      <c r="D109" s="41"/>
      <c r="E109" s="41"/>
      <c r="F109" s="41"/>
      <c r="G109" s="41"/>
      <c r="H109" s="41"/>
      <c r="I109" s="41"/>
      <c r="J109" s="41"/>
      <c r="K109" s="41"/>
      <c r="L109" s="64"/>
      <c r="S109" s="39"/>
      <c r="T109" s="39"/>
      <c r="U109" s="39"/>
      <c r="V109" s="39"/>
      <c r="W109" s="39"/>
      <c r="X109" s="39"/>
      <c r="Y109" s="39"/>
      <c r="Z109" s="39"/>
      <c r="AA109" s="39"/>
      <c r="AB109" s="39"/>
      <c r="AC109" s="39"/>
      <c r="AD109" s="39"/>
      <c r="AE109" s="39"/>
    </row>
    <row r="110" s="2" customFormat="1" ht="6.96" customHeight="1">
      <c r="A110" s="39"/>
      <c r="B110" s="67"/>
      <c r="C110" s="68"/>
      <c r="D110" s="68"/>
      <c r="E110" s="68"/>
      <c r="F110" s="68"/>
      <c r="G110" s="68"/>
      <c r="H110" s="68"/>
      <c r="I110" s="68"/>
      <c r="J110" s="68"/>
      <c r="K110" s="68"/>
      <c r="L110" s="64"/>
      <c r="S110" s="39"/>
      <c r="T110" s="39"/>
      <c r="U110" s="39"/>
      <c r="V110" s="39"/>
      <c r="W110" s="39"/>
      <c r="X110" s="39"/>
      <c r="Y110" s="39"/>
      <c r="Z110" s="39"/>
      <c r="AA110" s="39"/>
      <c r="AB110" s="39"/>
      <c r="AC110" s="39"/>
      <c r="AD110" s="39"/>
      <c r="AE110" s="39"/>
    </row>
    <row r="114" s="2" customFormat="1" ht="6.96" customHeight="1">
      <c r="A114" s="39"/>
      <c r="B114" s="69"/>
      <c r="C114" s="70"/>
      <c r="D114" s="70"/>
      <c r="E114" s="70"/>
      <c r="F114" s="70"/>
      <c r="G114" s="70"/>
      <c r="H114" s="70"/>
      <c r="I114" s="70"/>
      <c r="J114" s="70"/>
      <c r="K114" s="70"/>
      <c r="L114" s="64"/>
      <c r="S114" s="39"/>
      <c r="T114" s="39"/>
      <c r="U114" s="39"/>
      <c r="V114" s="39"/>
      <c r="W114" s="39"/>
      <c r="X114" s="39"/>
      <c r="Y114" s="39"/>
      <c r="Z114" s="39"/>
      <c r="AA114" s="39"/>
      <c r="AB114" s="39"/>
      <c r="AC114" s="39"/>
      <c r="AD114" s="39"/>
      <c r="AE114" s="39"/>
    </row>
    <row r="115" s="2" customFormat="1" ht="24.96" customHeight="1">
      <c r="A115" s="39"/>
      <c r="B115" s="40"/>
      <c r="C115" s="24" t="s">
        <v>111</v>
      </c>
      <c r="D115" s="41"/>
      <c r="E115" s="41"/>
      <c r="F115" s="41"/>
      <c r="G115" s="41"/>
      <c r="H115" s="41"/>
      <c r="I115" s="41"/>
      <c r="J115" s="41"/>
      <c r="K115" s="41"/>
      <c r="L115" s="64"/>
      <c r="S115" s="39"/>
      <c r="T115" s="39"/>
      <c r="U115" s="39"/>
      <c r="V115" s="39"/>
      <c r="W115" s="39"/>
      <c r="X115" s="39"/>
      <c r="Y115" s="39"/>
      <c r="Z115" s="39"/>
      <c r="AA115" s="39"/>
      <c r="AB115" s="39"/>
      <c r="AC115" s="39"/>
      <c r="AD115" s="39"/>
      <c r="AE115" s="39"/>
    </row>
    <row r="116" s="2" customFormat="1" ht="6.96" customHeight="1">
      <c r="A116" s="39"/>
      <c r="B116" s="40"/>
      <c r="C116" s="41"/>
      <c r="D116" s="41"/>
      <c r="E116" s="41"/>
      <c r="F116" s="41"/>
      <c r="G116" s="41"/>
      <c r="H116" s="41"/>
      <c r="I116" s="41"/>
      <c r="J116" s="41"/>
      <c r="K116" s="41"/>
      <c r="L116" s="64"/>
      <c r="S116" s="39"/>
      <c r="T116" s="39"/>
      <c r="U116" s="39"/>
      <c r="V116" s="39"/>
      <c r="W116" s="39"/>
      <c r="X116" s="39"/>
      <c r="Y116" s="39"/>
      <c r="Z116" s="39"/>
      <c r="AA116" s="39"/>
      <c r="AB116" s="39"/>
      <c r="AC116" s="39"/>
      <c r="AD116" s="39"/>
      <c r="AE116" s="39"/>
    </row>
    <row r="117" s="2" customFormat="1" ht="12" customHeight="1">
      <c r="A117" s="39"/>
      <c r="B117" s="40"/>
      <c r="C117" s="33" t="s">
        <v>16</v>
      </c>
      <c r="D117" s="41"/>
      <c r="E117" s="41"/>
      <c r="F117" s="41"/>
      <c r="G117" s="41"/>
      <c r="H117" s="41"/>
      <c r="I117" s="41"/>
      <c r="J117" s="41"/>
      <c r="K117" s="41"/>
      <c r="L117" s="64"/>
      <c r="S117" s="39"/>
      <c r="T117" s="39"/>
      <c r="U117" s="39"/>
      <c r="V117" s="39"/>
      <c r="W117" s="39"/>
      <c r="X117" s="39"/>
      <c r="Y117" s="39"/>
      <c r="Z117" s="39"/>
      <c r="AA117" s="39"/>
      <c r="AB117" s="39"/>
      <c r="AC117" s="39"/>
      <c r="AD117" s="39"/>
      <c r="AE117" s="39"/>
    </row>
    <row r="118" s="2" customFormat="1" ht="26.25" customHeight="1">
      <c r="A118" s="39"/>
      <c r="B118" s="40"/>
      <c r="C118" s="41"/>
      <c r="D118" s="41"/>
      <c r="E118" s="184" t="str">
        <f>E7</f>
        <v>Nemocnice Jihlava – rekonstrukce ležaté kanalizace – projektová dokumentace</v>
      </c>
      <c r="F118" s="33"/>
      <c r="G118" s="33"/>
      <c r="H118" s="33"/>
      <c r="I118" s="41"/>
      <c r="J118" s="41"/>
      <c r="K118" s="41"/>
      <c r="L118" s="64"/>
      <c r="S118" s="39"/>
      <c r="T118" s="39"/>
      <c r="U118" s="39"/>
      <c r="V118" s="39"/>
      <c r="W118" s="39"/>
      <c r="X118" s="39"/>
      <c r="Y118" s="39"/>
      <c r="Z118" s="39"/>
      <c r="AA118" s="39"/>
      <c r="AB118" s="39"/>
      <c r="AC118" s="39"/>
      <c r="AD118" s="39"/>
      <c r="AE118" s="39"/>
    </row>
    <row r="119" s="1" customFormat="1" ht="12" customHeight="1">
      <c r="B119" s="22"/>
      <c r="C119" s="33" t="s">
        <v>100</v>
      </c>
      <c r="D119" s="23"/>
      <c r="E119" s="23"/>
      <c r="F119" s="23"/>
      <c r="G119" s="23"/>
      <c r="H119" s="23"/>
      <c r="I119" s="23"/>
      <c r="J119" s="23"/>
      <c r="K119" s="23"/>
      <c r="L119" s="21"/>
    </row>
    <row r="120" s="2" customFormat="1" ht="16.5" customHeight="1">
      <c r="A120" s="39"/>
      <c r="B120" s="40"/>
      <c r="C120" s="41"/>
      <c r="D120" s="41"/>
      <c r="E120" s="184" t="s">
        <v>160</v>
      </c>
      <c r="F120" s="41"/>
      <c r="G120" s="41"/>
      <c r="H120" s="41"/>
      <c r="I120" s="41"/>
      <c r="J120" s="41"/>
      <c r="K120" s="41"/>
      <c r="L120" s="64"/>
      <c r="S120" s="39"/>
      <c r="T120" s="39"/>
      <c r="U120" s="39"/>
      <c r="V120" s="39"/>
      <c r="W120" s="39"/>
      <c r="X120" s="39"/>
      <c r="Y120" s="39"/>
      <c r="Z120" s="39"/>
      <c r="AA120" s="39"/>
      <c r="AB120" s="39"/>
      <c r="AC120" s="39"/>
      <c r="AD120" s="39"/>
      <c r="AE120" s="39"/>
    </row>
    <row r="121" s="2" customFormat="1" ht="12" customHeight="1">
      <c r="A121" s="39"/>
      <c r="B121" s="40"/>
      <c r="C121" s="33" t="s">
        <v>102</v>
      </c>
      <c r="D121" s="41"/>
      <c r="E121" s="41"/>
      <c r="F121" s="41"/>
      <c r="G121" s="41"/>
      <c r="H121" s="41"/>
      <c r="I121" s="41"/>
      <c r="J121" s="41"/>
      <c r="K121" s="41"/>
      <c r="L121" s="64"/>
      <c r="S121" s="39"/>
      <c r="T121" s="39"/>
      <c r="U121" s="39"/>
      <c r="V121" s="39"/>
      <c r="W121" s="39"/>
      <c r="X121" s="39"/>
      <c r="Y121" s="39"/>
      <c r="Z121" s="39"/>
      <c r="AA121" s="39"/>
      <c r="AB121" s="39"/>
      <c r="AC121" s="39"/>
      <c r="AD121" s="39"/>
      <c r="AE121" s="39"/>
    </row>
    <row r="122" s="2" customFormat="1" ht="16.5" customHeight="1">
      <c r="A122" s="39"/>
      <c r="B122" s="40"/>
      <c r="C122" s="41"/>
      <c r="D122" s="41"/>
      <c r="E122" s="77" t="str">
        <f>E11</f>
        <v>01 - Vnitřní kanalizace</v>
      </c>
      <c r="F122" s="41"/>
      <c r="G122" s="41"/>
      <c r="H122" s="41"/>
      <c r="I122" s="41"/>
      <c r="J122" s="41"/>
      <c r="K122" s="41"/>
      <c r="L122" s="64"/>
      <c r="S122" s="39"/>
      <c r="T122" s="39"/>
      <c r="U122" s="39"/>
      <c r="V122" s="39"/>
      <c r="W122" s="39"/>
      <c r="X122" s="39"/>
      <c r="Y122" s="39"/>
      <c r="Z122" s="39"/>
      <c r="AA122" s="39"/>
      <c r="AB122" s="39"/>
      <c r="AC122" s="39"/>
      <c r="AD122" s="39"/>
      <c r="AE122" s="39"/>
    </row>
    <row r="123" s="2" customFormat="1" ht="6.96" customHeight="1">
      <c r="A123" s="39"/>
      <c r="B123" s="40"/>
      <c r="C123" s="41"/>
      <c r="D123" s="41"/>
      <c r="E123" s="41"/>
      <c r="F123" s="41"/>
      <c r="G123" s="41"/>
      <c r="H123" s="41"/>
      <c r="I123" s="41"/>
      <c r="J123" s="41"/>
      <c r="K123" s="41"/>
      <c r="L123" s="64"/>
      <c r="S123" s="39"/>
      <c r="T123" s="39"/>
      <c r="U123" s="39"/>
      <c r="V123" s="39"/>
      <c r="W123" s="39"/>
      <c r="X123" s="39"/>
      <c r="Y123" s="39"/>
      <c r="Z123" s="39"/>
      <c r="AA123" s="39"/>
      <c r="AB123" s="39"/>
      <c r="AC123" s="39"/>
      <c r="AD123" s="39"/>
      <c r="AE123" s="39"/>
    </row>
    <row r="124" s="2" customFormat="1" ht="12" customHeight="1">
      <c r="A124" s="39"/>
      <c r="B124" s="40"/>
      <c r="C124" s="33" t="s">
        <v>21</v>
      </c>
      <c r="D124" s="41"/>
      <c r="E124" s="41"/>
      <c r="F124" s="28" t="str">
        <f>F14</f>
        <v>areál Nemocnice Jihlava - pavilon D</v>
      </c>
      <c r="G124" s="41"/>
      <c r="H124" s="41"/>
      <c r="I124" s="33" t="s">
        <v>23</v>
      </c>
      <c r="J124" s="80" t="str">
        <f>IF(J14="","",J14)</f>
        <v>24. 9. 2024</v>
      </c>
      <c r="K124" s="41"/>
      <c r="L124" s="64"/>
      <c r="S124" s="39"/>
      <c r="T124" s="39"/>
      <c r="U124" s="39"/>
      <c r="V124" s="39"/>
      <c r="W124" s="39"/>
      <c r="X124" s="39"/>
      <c r="Y124" s="39"/>
      <c r="Z124" s="39"/>
      <c r="AA124" s="39"/>
      <c r="AB124" s="39"/>
      <c r="AC124" s="39"/>
      <c r="AD124" s="39"/>
      <c r="AE124" s="39"/>
    </row>
    <row r="125" s="2" customFormat="1" ht="6.96" customHeight="1">
      <c r="A125" s="39"/>
      <c r="B125" s="40"/>
      <c r="C125" s="41"/>
      <c r="D125" s="41"/>
      <c r="E125" s="41"/>
      <c r="F125" s="41"/>
      <c r="G125" s="41"/>
      <c r="H125" s="41"/>
      <c r="I125" s="41"/>
      <c r="J125" s="41"/>
      <c r="K125" s="41"/>
      <c r="L125" s="64"/>
      <c r="S125" s="39"/>
      <c r="T125" s="39"/>
      <c r="U125" s="39"/>
      <c r="V125" s="39"/>
      <c r="W125" s="39"/>
      <c r="X125" s="39"/>
      <c r="Y125" s="39"/>
      <c r="Z125" s="39"/>
      <c r="AA125" s="39"/>
      <c r="AB125" s="39"/>
      <c r="AC125" s="39"/>
      <c r="AD125" s="39"/>
      <c r="AE125" s="39"/>
    </row>
    <row r="126" s="2" customFormat="1" ht="25.65" customHeight="1">
      <c r="A126" s="39"/>
      <c r="B126" s="40"/>
      <c r="C126" s="33" t="s">
        <v>25</v>
      </c>
      <c r="D126" s="41"/>
      <c r="E126" s="41"/>
      <c r="F126" s="28" t="str">
        <f>E17</f>
        <v>Kraj Vysočina</v>
      </c>
      <c r="G126" s="41"/>
      <c r="H126" s="41"/>
      <c r="I126" s="33" t="s">
        <v>32</v>
      </c>
      <c r="J126" s="37" t="str">
        <f>E23</f>
        <v>PROJEKT CENTRUM NOVA s.r.o.</v>
      </c>
      <c r="K126" s="41"/>
      <c r="L126" s="64"/>
      <c r="S126" s="39"/>
      <c r="T126" s="39"/>
      <c r="U126" s="39"/>
      <c r="V126" s="39"/>
      <c r="W126" s="39"/>
      <c r="X126" s="39"/>
      <c r="Y126" s="39"/>
      <c r="Z126" s="39"/>
      <c r="AA126" s="39"/>
      <c r="AB126" s="39"/>
      <c r="AC126" s="39"/>
      <c r="AD126" s="39"/>
      <c r="AE126" s="39"/>
    </row>
    <row r="127" s="2" customFormat="1" ht="15.15" customHeight="1">
      <c r="A127" s="39"/>
      <c r="B127" s="40"/>
      <c r="C127" s="33" t="s">
        <v>30</v>
      </c>
      <c r="D127" s="41"/>
      <c r="E127" s="41"/>
      <c r="F127" s="28" t="str">
        <f>IF(E20="","",E20)</f>
        <v>Vyplň údaj</v>
      </c>
      <c r="G127" s="41"/>
      <c r="H127" s="41"/>
      <c r="I127" s="33" t="s">
        <v>36</v>
      </c>
      <c r="J127" s="37" t="str">
        <f>E26</f>
        <v xml:space="preserve"> </v>
      </c>
      <c r="K127" s="41"/>
      <c r="L127" s="64"/>
      <c r="S127" s="39"/>
      <c r="T127" s="39"/>
      <c r="U127" s="39"/>
      <c r="V127" s="39"/>
      <c r="W127" s="39"/>
      <c r="X127" s="39"/>
      <c r="Y127" s="39"/>
      <c r="Z127" s="39"/>
      <c r="AA127" s="39"/>
      <c r="AB127" s="39"/>
      <c r="AC127" s="39"/>
      <c r="AD127" s="39"/>
      <c r="AE127" s="39"/>
    </row>
    <row r="128" s="2" customFormat="1" ht="10.32" customHeight="1">
      <c r="A128" s="39"/>
      <c r="B128" s="40"/>
      <c r="C128" s="41"/>
      <c r="D128" s="41"/>
      <c r="E128" s="41"/>
      <c r="F128" s="41"/>
      <c r="G128" s="41"/>
      <c r="H128" s="41"/>
      <c r="I128" s="41"/>
      <c r="J128" s="41"/>
      <c r="K128" s="41"/>
      <c r="L128" s="64"/>
      <c r="S128" s="39"/>
      <c r="T128" s="39"/>
      <c r="U128" s="39"/>
      <c r="V128" s="39"/>
      <c r="W128" s="39"/>
      <c r="X128" s="39"/>
      <c r="Y128" s="39"/>
      <c r="Z128" s="39"/>
      <c r="AA128" s="39"/>
      <c r="AB128" s="39"/>
      <c r="AC128" s="39"/>
      <c r="AD128" s="39"/>
      <c r="AE128" s="39"/>
    </row>
    <row r="129" s="11" customFormat="1" ht="29.28" customHeight="1">
      <c r="A129" s="200"/>
      <c r="B129" s="201"/>
      <c r="C129" s="202" t="s">
        <v>112</v>
      </c>
      <c r="D129" s="203" t="s">
        <v>65</v>
      </c>
      <c r="E129" s="203" t="s">
        <v>61</v>
      </c>
      <c r="F129" s="203" t="s">
        <v>62</v>
      </c>
      <c r="G129" s="203" t="s">
        <v>113</v>
      </c>
      <c r="H129" s="203" t="s">
        <v>114</v>
      </c>
      <c r="I129" s="203" t="s">
        <v>115</v>
      </c>
      <c r="J129" s="203" t="s">
        <v>106</v>
      </c>
      <c r="K129" s="204" t="s">
        <v>116</v>
      </c>
      <c r="L129" s="205"/>
      <c r="M129" s="101" t="s">
        <v>1</v>
      </c>
      <c r="N129" s="102" t="s">
        <v>44</v>
      </c>
      <c r="O129" s="102" t="s">
        <v>117</v>
      </c>
      <c r="P129" s="102" t="s">
        <v>118</v>
      </c>
      <c r="Q129" s="102" t="s">
        <v>119</v>
      </c>
      <c r="R129" s="102" t="s">
        <v>120</v>
      </c>
      <c r="S129" s="102" t="s">
        <v>121</v>
      </c>
      <c r="T129" s="103" t="s">
        <v>122</v>
      </c>
      <c r="U129" s="200"/>
      <c r="V129" s="200"/>
      <c r="W129" s="200"/>
      <c r="X129" s="200"/>
      <c r="Y129" s="200"/>
      <c r="Z129" s="200"/>
      <c r="AA129" s="200"/>
      <c r="AB129" s="200"/>
      <c r="AC129" s="200"/>
      <c r="AD129" s="200"/>
      <c r="AE129" s="200"/>
    </row>
    <row r="130" s="2" customFormat="1" ht="22.8" customHeight="1">
      <c r="A130" s="39"/>
      <c r="B130" s="40"/>
      <c r="C130" s="108" t="s">
        <v>123</v>
      </c>
      <c r="D130" s="41"/>
      <c r="E130" s="41"/>
      <c r="F130" s="41"/>
      <c r="G130" s="41"/>
      <c r="H130" s="41"/>
      <c r="I130" s="41"/>
      <c r="J130" s="206">
        <f>BK130</f>
        <v>0</v>
      </c>
      <c r="K130" s="41"/>
      <c r="L130" s="45"/>
      <c r="M130" s="104"/>
      <c r="N130" s="207"/>
      <c r="O130" s="105"/>
      <c r="P130" s="208">
        <f>P131+P182+P429</f>
        <v>0</v>
      </c>
      <c r="Q130" s="105"/>
      <c r="R130" s="208">
        <f>R131+R182+R429</f>
        <v>4.9509049999999997</v>
      </c>
      <c r="S130" s="105"/>
      <c r="T130" s="209">
        <f>T131+T182+T429</f>
        <v>39.530365000000003</v>
      </c>
      <c r="U130" s="39"/>
      <c r="V130" s="39"/>
      <c r="W130" s="39"/>
      <c r="X130" s="39"/>
      <c r="Y130" s="39"/>
      <c r="Z130" s="39"/>
      <c r="AA130" s="39"/>
      <c r="AB130" s="39"/>
      <c r="AC130" s="39"/>
      <c r="AD130" s="39"/>
      <c r="AE130" s="39"/>
      <c r="AT130" s="18" t="s">
        <v>79</v>
      </c>
      <c r="AU130" s="18" t="s">
        <v>108</v>
      </c>
      <c r="BK130" s="210">
        <f>BK131+BK182+BK429</f>
        <v>0</v>
      </c>
    </row>
    <row r="131" s="12" customFormat="1" ht="25.92" customHeight="1">
      <c r="A131" s="12"/>
      <c r="B131" s="211"/>
      <c r="C131" s="212"/>
      <c r="D131" s="213" t="s">
        <v>79</v>
      </c>
      <c r="E131" s="214" t="s">
        <v>173</v>
      </c>
      <c r="F131" s="214" t="s">
        <v>174</v>
      </c>
      <c r="G131" s="212"/>
      <c r="H131" s="212"/>
      <c r="I131" s="215"/>
      <c r="J131" s="216">
        <f>BK131</f>
        <v>0</v>
      </c>
      <c r="K131" s="212"/>
      <c r="L131" s="217"/>
      <c r="M131" s="218"/>
      <c r="N131" s="219"/>
      <c r="O131" s="219"/>
      <c r="P131" s="220">
        <f>P132+P143+P152+P178</f>
        <v>0</v>
      </c>
      <c r="Q131" s="219"/>
      <c r="R131" s="220">
        <f>R132+R143+R152+R178</f>
        <v>1.542</v>
      </c>
      <c r="S131" s="219"/>
      <c r="T131" s="221">
        <f>T132+T143+T152+T178</f>
        <v>28.625425</v>
      </c>
      <c r="U131" s="12"/>
      <c r="V131" s="12"/>
      <c r="W131" s="12"/>
      <c r="X131" s="12"/>
      <c r="Y131" s="12"/>
      <c r="Z131" s="12"/>
      <c r="AA131" s="12"/>
      <c r="AB131" s="12"/>
      <c r="AC131" s="12"/>
      <c r="AD131" s="12"/>
      <c r="AE131" s="12"/>
      <c r="AR131" s="222" t="s">
        <v>87</v>
      </c>
      <c r="AT131" s="223" t="s">
        <v>79</v>
      </c>
      <c r="AU131" s="223" t="s">
        <v>80</v>
      </c>
      <c r="AY131" s="222" t="s">
        <v>127</v>
      </c>
      <c r="BK131" s="224">
        <f>BK132+BK143+BK152+BK178</f>
        <v>0</v>
      </c>
    </row>
    <row r="132" s="12" customFormat="1" ht="22.8" customHeight="1">
      <c r="A132" s="12"/>
      <c r="B132" s="211"/>
      <c r="C132" s="212"/>
      <c r="D132" s="213" t="s">
        <v>79</v>
      </c>
      <c r="E132" s="225" t="s">
        <v>155</v>
      </c>
      <c r="F132" s="225" t="s">
        <v>175</v>
      </c>
      <c r="G132" s="212"/>
      <c r="H132" s="212"/>
      <c r="I132" s="215"/>
      <c r="J132" s="226">
        <f>BK132</f>
        <v>0</v>
      </c>
      <c r="K132" s="212"/>
      <c r="L132" s="217"/>
      <c r="M132" s="218"/>
      <c r="N132" s="219"/>
      <c r="O132" s="219"/>
      <c r="P132" s="220">
        <f>SUM(P133:P142)</f>
        <v>0</v>
      </c>
      <c r="Q132" s="219"/>
      <c r="R132" s="220">
        <f>SUM(R133:R142)</f>
        <v>1.542</v>
      </c>
      <c r="S132" s="219"/>
      <c r="T132" s="221">
        <f>SUM(T133:T142)</f>
        <v>0</v>
      </c>
      <c r="U132" s="12"/>
      <c r="V132" s="12"/>
      <c r="W132" s="12"/>
      <c r="X132" s="12"/>
      <c r="Y132" s="12"/>
      <c r="Z132" s="12"/>
      <c r="AA132" s="12"/>
      <c r="AB132" s="12"/>
      <c r="AC132" s="12"/>
      <c r="AD132" s="12"/>
      <c r="AE132" s="12"/>
      <c r="AR132" s="222" t="s">
        <v>87</v>
      </c>
      <c r="AT132" s="223" t="s">
        <v>79</v>
      </c>
      <c r="AU132" s="223" t="s">
        <v>87</v>
      </c>
      <c r="AY132" s="222" t="s">
        <v>127</v>
      </c>
      <c r="BK132" s="224">
        <f>SUM(BK133:BK142)</f>
        <v>0</v>
      </c>
    </row>
    <row r="133" s="2" customFormat="1" ht="24.15" customHeight="1">
      <c r="A133" s="39"/>
      <c r="B133" s="40"/>
      <c r="C133" s="227" t="s">
        <v>87</v>
      </c>
      <c r="D133" s="227" t="s">
        <v>130</v>
      </c>
      <c r="E133" s="228" t="s">
        <v>176</v>
      </c>
      <c r="F133" s="229" t="s">
        <v>177</v>
      </c>
      <c r="G133" s="230" t="s">
        <v>178</v>
      </c>
      <c r="H133" s="231">
        <v>40</v>
      </c>
      <c r="I133" s="232"/>
      <c r="J133" s="233">
        <f>ROUND(I133*H133,2)</f>
        <v>0</v>
      </c>
      <c r="K133" s="229" t="s">
        <v>179</v>
      </c>
      <c r="L133" s="45"/>
      <c r="M133" s="234" t="s">
        <v>1</v>
      </c>
      <c r="N133" s="235" t="s">
        <v>45</v>
      </c>
      <c r="O133" s="92"/>
      <c r="P133" s="236">
        <f>O133*H133</f>
        <v>0</v>
      </c>
      <c r="Q133" s="236">
        <v>0.0073499999999999998</v>
      </c>
      <c r="R133" s="236">
        <f>Q133*H133</f>
        <v>0.29399999999999998</v>
      </c>
      <c r="S133" s="236">
        <v>0</v>
      </c>
      <c r="T133" s="237">
        <f>S133*H133</f>
        <v>0</v>
      </c>
      <c r="U133" s="39"/>
      <c r="V133" s="39"/>
      <c r="W133" s="39"/>
      <c r="X133" s="39"/>
      <c r="Y133" s="39"/>
      <c r="Z133" s="39"/>
      <c r="AA133" s="39"/>
      <c r="AB133" s="39"/>
      <c r="AC133" s="39"/>
      <c r="AD133" s="39"/>
      <c r="AE133" s="39"/>
      <c r="AR133" s="238" t="s">
        <v>126</v>
      </c>
      <c r="AT133" s="238" t="s">
        <v>130</v>
      </c>
      <c r="AU133" s="238" t="s">
        <v>89</v>
      </c>
      <c r="AY133" s="18" t="s">
        <v>127</v>
      </c>
      <c r="BE133" s="239">
        <f>IF(N133="základní",J133,0)</f>
        <v>0</v>
      </c>
      <c r="BF133" s="239">
        <f>IF(N133="snížená",J133,0)</f>
        <v>0</v>
      </c>
      <c r="BG133" s="239">
        <f>IF(N133="zákl. přenesená",J133,0)</f>
        <v>0</v>
      </c>
      <c r="BH133" s="239">
        <f>IF(N133="sníž. přenesená",J133,0)</f>
        <v>0</v>
      </c>
      <c r="BI133" s="239">
        <f>IF(N133="nulová",J133,0)</f>
        <v>0</v>
      </c>
      <c r="BJ133" s="18" t="s">
        <v>87</v>
      </c>
      <c r="BK133" s="239">
        <f>ROUND(I133*H133,2)</f>
        <v>0</v>
      </c>
      <c r="BL133" s="18" t="s">
        <v>126</v>
      </c>
      <c r="BM133" s="238" t="s">
        <v>180</v>
      </c>
    </row>
    <row r="134" s="2" customFormat="1">
      <c r="A134" s="39"/>
      <c r="B134" s="40"/>
      <c r="C134" s="41"/>
      <c r="D134" s="240" t="s">
        <v>135</v>
      </c>
      <c r="E134" s="41"/>
      <c r="F134" s="241" t="s">
        <v>181</v>
      </c>
      <c r="G134" s="41"/>
      <c r="H134" s="41"/>
      <c r="I134" s="242"/>
      <c r="J134" s="41"/>
      <c r="K134" s="41"/>
      <c r="L134" s="45"/>
      <c r="M134" s="243"/>
      <c r="N134" s="244"/>
      <c r="O134" s="92"/>
      <c r="P134" s="92"/>
      <c r="Q134" s="92"/>
      <c r="R134" s="92"/>
      <c r="S134" s="92"/>
      <c r="T134" s="93"/>
      <c r="U134" s="39"/>
      <c r="V134" s="39"/>
      <c r="W134" s="39"/>
      <c r="X134" s="39"/>
      <c r="Y134" s="39"/>
      <c r="Z134" s="39"/>
      <c r="AA134" s="39"/>
      <c r="AB134" s="39"/>
      <c r="AC134" s="39"/>
      <c r="AD134" s="39"/>
      <c r="AE134" s="39"/>
      <c r="AT134" s="18" t="s">
        <v>135</v>
      </c>
      <c r="AU134" s="18" t="s">
        <v>89</v>
      </c>
    </row>
    <row r="135" s="2" customFormat="1">
      <c r="A135" s="39"/>
      <c r="B135" s="40"/>
      <c r="C135" s="41"/>
      <c r="D135" s="249" t="s">
        <v>182</v>
      </c>
      <c r="E135" s="41"/>
      <c r="F135" s="250" t="s">
        <v>183</v>
      </c>
      <c r="G135" s="41"/>
      <c r="H135" s="41"/>
      <c r="I135" s="242"/>
      <c r="J135" s="41"/>
      <c r="K135" s="41"/>
      <c r="L135" s="45"/>
      <c r="M135" s="243"/>
      <c r="N135" s="244"/>
      <c r="O135" s="92"/>
      <c r="P135" s="92"/>
      <c r="Q135" s="92"/>
      <c r="R135" s="92"/>
      <c r="S135" s="92"/>
      <c r="T135" s="93"/>
      <c r="U135" s="39"/>
      <c r="V135" s="39"/>
      <c r="W135" s="39"/>
      <c r="X135" s="39"/>
      <c r="Y135" s="39"/>
      <c r="Z135" s="39"/>
      <c r="AA135" s="39"/>
      <c r="AB135" s="39"/>
      <c r="AC135" s="39"/>
      <c r="AD135" s="39"/>
      <c r="AE135" s="39"/>
      <c r="AT135" s="18" t="s">
        <v>182</v>
      </c>
      <c r="AU135" s="18" t="s">
        <v>89</v>
      </c>
    </row>
    <row r="136" s="2" customFormat="1" ht="24.15" customHeight="1">
      <c r="A136" s="39"/>
      <c r="B136" s="40"/>
      <c r="C136" s="227" t="s">
        <v>89</v>
      </c>
      <c r="D136" s="227" t="s">
        <v>130</v>
      </c>
      <c r="E136" s="228" t="s">
        <v>184</v>
      </c>
      <c r="F136" s="229" t="s">
        <v>185</v>
      </c>
      <c r="G136" s="230" t="s">
        <v>178</v>
      </c>
      <c r="H136" s="231">
        <v>40</v>
      </c>
      <c r="I136" s="232"/>
      <c r="J136" s="233">
        <f>ROUND(I136*H136,2)</f>
        <v>0</v>
      </c>
      <c r="K136" s="229" t="s">
        <v>179</v>
      </c>
      <c r="L136" s="45"/>
      <c r="M136" s="234" t="s">
        <v>1</v>
      </c>
      <c r="N136" s="235" t="s">
        <v>45</v>
      </c>
      <c r="O136" s="92"/>
      <c r="P136" s="236">
        <f>O136*H136</f>
        <v>0</v>
      </c>
      <c r="Q136" s="236">
        <v>0.015400000000000001</v>
      </c>
      <c r="R136" s="236">
        <f>Q136*H136</f>
        <v>0.61599999999999999</v>
      </c>
      <c r="S136" s="236">
        <v>0</v>
      </c>
      <c r="T136" s="237">
        <f>S136*H136</f>
        <v>0</v>
      </c>
      <c r="U136" s="39"/>
      <c r="V136" s="39"/>
      <c r="W136" s="39"/>
      <c r="X136" s="39"/>
      <c r="Y136" s="39"/>
      <c r="Z136" s="39"/>
      <c r="AA136" s="39"/>
      <c r="AB136" s="39"/>
      <c r="AC136" s="39"/>
      <c r="AD136" s="39"/>
      <c r="AE136" s="39"/>
      <c r="AR136" s="238" t="s">
        <v>126</v>
      </c>
      <c r="AT136" s="238" t="s">
        <v>130</v>
      </c>
      <c r="AU136" s="238" t="s">
        <v>89</v>
      </c>
      <c r="AY136" s="18" t="s">
        <v>127</v>
      </c>
      <c r="BE136" s="239">
        <f>IF(N136="základní",J136,0)</f>
        <v>0</v>
      </c>
      <c r="BF136" s="239">
        <f>IF(N136="snížená",J136,0)</f>
        <v>0</v>
      </c>
      <c r="BG136" s="239">
        <f>IF(N136="zákl. přenesená",J136,0)</f>
        <v>0</v>
      </c>
      <c r="BH136" s="239">
        <f>IF(N136="sníž. přenesená",J136,0)</f>
        <v>0</v>
      </c>
      <c r="BI136" s="239">
        <f>IF(N136="nulová",J136,0)</f>
        <v>0</v>
      </c>
      <c r="BJ136" s="18" t="s">
        <v>87</v>
      </c>
      <c r="BK136" s="239">
        <f>ROUND(I136*H136,2)</f>
        <v>0</v>
      </c>
      <c r="BL136" s="18" t="s">
        <v>126</v>
      </c>
      <c r="BM136" s="238" t="s">
        <v>186</v>
      </c>
    </row>
    <row r="137" s="2" customFormat="1">
      <c r="A137" s="39"/>
      <c r="B137" s="40"/>
      <c r="C137" s="41"/>
      <c r="D137" s="240" t="s">
        <v>135</v>
      </c>
      <c r="E137" s="41"/>
      <c r="F137" s="241" t="s">
        <v>187</v>
      </c>
      <c r="G137" s="41"/>
      <c r="H137" s="41"/>
      <c r="I137" s="242"/>
      <c r="J137" s="41"/>
      <c r="K137" s="41"/>
      <c r="L137" s="45"/>
      <c r="M137" s="243"/>
      <c r="N137" s="244"/>
      <c r="O137" s="92"/>
      <c r="P137" s="92"/>
      <c r="Q137" s="92"/>
      <c r="R137" s="92"/>
      <c r="S137" s="92"/>
      <c r="T137" s="93"/>
      <c r="U137" s="39"/>
      <c r="V137" s="39"/>
      <c r="W137" s="39"/>
      <c r="X137" s="39"/>
      <c r="Y137" s="39"/>
      <c r="Z137" s="39"/>
      <c r="AA137" s="39"/>
      <c r="AB137" s="39"/>
      <c r="AC137" s="39"/>
      <c r="AD137" s="39"/>
      <c r="AE137" s="39"/>
      <c r="AT137" s="18" t="s">
        <v>135</v>
      </c>
      <c r="AU137" s="18" t="s">
        <v>89</v>
      </c>
    </row>
    <row r="138" s="2" customFormat="1">
      <c r="A138" s="39"/>
      <c r="B138" s="40"/>
      <c r="C138" s="41"/>
      <c r="D138" s="249" t="s">
        <v>182</v>
      </c>
      <c r="E138" s="41"/>
      <c r="F138" s="250" t="s">
        <v>188</v>
      </c>
      <c r="G138" s="41"/>
      <c r="H138" s="41"/>
      <c r="I138" s="242"/>
      <c r="J138" s="41"/>
      <c r="K138" s="41"/>
      <c r="L138" s="45"/>
      <c r="M138" s="243"/>
      <c r="N138" s="244"/>
      <c r="O138" s="92"/>
      <c r="P138" s="92"/>
      <c r="Q138" s="92"/>
      <c r="R138" s="92"/>
      <c r="S138" s="92"/>
      <c r="T138" s="93"/>
      <c r="U138" s="39"/>
      <c r="V138" s="39"/>
      <c r="W138" s="39"/>
      <c r="X138" s="39"/>
      <c r="Y138" s="39"/>
      <c r="Z138" s="39"/>
      <c r="AA138" s="39"/>
      <c r="AB138" s="39"/>
      <c r="AC138" s="39"/>
      <c r="AD138" s="39"/>
      <c r="AE138" s="39"/>
      <c r="AT138" s="18" t="s">
        <v>182</v>
      </c>
      <c r="AU138" s="18" t="s">
        <v>89</v>
      </c>
    </row>
    <row r="139" s="13" customFormat="1">
      <c r="A139" s="13"/>
      <c r="B139" s="251"/>
      <c r="C139" s="252"/>
      <c r="D139" s="240" t="s">
        <v>189</v>
      </c>
      <c r="E139" s="253" t="s">
        <v>1</v>
      </c>
      <c r="F139" s="254" t="s">
        <v>190</v>
      </c>
      <c r="G139" s="252"/>
      <c r="H139" s="255">
        <v>40</v>
      </c>
      <c r="I139" s="256"/>
      <c r="J139" s="252"/>
      <c r="K139" s="252"/>
      <c r="L139" s="257"/>
      <c r="M139" s="258"/>
      <c r="N139" s="259"/>
      <c r="O139" s="259"/>
      <c r="P139" s="259"/>
      <c r="Q139" s="259"/>
      <c r="R139" s="259"/>
      <c r="S139" s="259"/>
      <c r="T139" s="260"/>
      <c r="U139" s="13"/>
      <c r="V139" s="13"/>
      <c r="W139" s="13"/>
      <c r="X139" s="13"/>
      <c r="Y139" s="13"/>
      <c r="Z139" s="13"/>
      <c r="AA139" s="13"/>
      <c r="AB139" s="13"/>
      <c r="AC139" s="13"/>
      <c r="AD139" s="13"/>
      <c r="AE139" s="13"/>
      <c r="AT139" s="261" t="s">
        <v>189</v>
      </c>
      <c r="AU139" s="261" t="s">
        <v>89</v>
      </c>
      <c r="AV139" s="13" t="s">
        <v>89</v>
      </c>
      <c r="AW139" s="13" t="s">
        <v>35</v>
      </c>
      <c r="AX139" s="13" t="s">
        <v>87</v>
      </c>
      <c r="AY139" s="261" t="s">
        <v>127</v>
      </c>
    </row>
    <row r="140" s="2" customFormat="1" ht="24.15" customHeight="1">
      <c r="A140" s="39"/>
      <c r="B140" s="40"/>
      <c r="C140" s="227" t="s">
        <v>141</v>
      </c>
      <c r="D140" s="227" t="s">
        <v>130</v>
      </c>
      <c r="E140" s="228" t="s">
        <v>191</v>
      </c>
      <c r="F140" s="229" t="s">
        <v>192</v>
      </c>
      <c r="G140" s="230" t="s">
        <v>178</v>
      </c>
      <c r="H140" s="231">
        <v>80</v>
      </c>
      <c r="I140" s="232"/>
      <c r="J140" s="233">
        <f>ROUND(I140*H140,2)</f>
        <v>0</v>
      </c>
      <c r="K140" s="229" t="s">
        <v>179</v>
      </c>
      <c r="L140" s="45"/>
      <c r="M140" s="234" t="s">
        <v>1</v>
      </c>
      <c r="N140" s="235" t="s">
        <v>45</v>
      </c>
      <c r="O140" s="92"/>
      <c r="P140" s="236">
        <f>O140*H140</f>
        <v>0</v>
      </c>
      <c r="Q140" s="236">
        <v>0.0079000000000000008</v>
      </c>
      <c r="R140" s="236">
        <f>Q140*H140</f>
        <v>0.63200000000000012</v>
      </c>
      <c r="S140" s="236">
        <v>0</v>
      </c>
      <c r="T140" s="237">
        <f>S140*H140</f>
        <v>0</v>
      </c>
      <c r="U140" s="39"/>
      <c r="V140" s="39"/>
      <c r="W140" s="39"/>
      <c r="X140" s="39"/>
      <c r="Y140" s="39"/>
      <c r="Z140" s="39"/>
      <c r="AA140" s="39"/>
      <c r="AB140" s="39"/>
      <c r="AC140" s="39"/>
      <c r="AD140" s="39"/>
      <c r="AE140" s="39"/>
      <c r="AR140" s="238" t="s">
        <v>126</v>
      </c>
      <c r="AT140" s="238" t="s">
        <v>130</v>
      </c>
      <c r="AU140" s="238" t="s">
        <v>89</v>
      </c>
      <c r="AY140" s="18" t="s">
        <v>127</v>
      </c>
      <c r="BE140" s="239">
        <f>IF(N140="základní",J140,0)</f>
        <v>0</v>
      </c>
      <c r="BF140" s="239">
        <f>IF(N140="snížená",J140,0)</f>
        <v>0</v>
      </c>
      <c r="BG140" s="239">
        <f>IF(N140="zákl. přenesená",J140,0)</f>
        <v>0</v>
      </c>
      <c r="BH140" s="239">
        <f>IF(N140="sníž. přenesená",J140,0)</f>
        <v>0</v>
      </c>
      <c r="BI140" s="239">
        <f>IF(N140="nulová",J140,0)</f>
        <v>0</v>
      </c>
      <c r="BJ140" s="18" t="s">
        <v>87</v>
      </c>
      <c r="BK140" s="239">
        <f>ROUND(I140*H140,2)</f>
        <v>0</v>
      </c>
      <c r="BL140" s="18" t="s">
        <v>126</v>
      </c>
      <c r="BM140" s="238" t="s">
        <v>193</v>
      </c>
    </row>
    <row r="141" s="2" customFormat="1">
      <c r="A141" s="39"/>
      <c r="B141" s="40"/>
      <c r="C141" s="41"/>
      <c r="D141" s="240" t="s">
        <v>135</v>
      </c>
      <c r="E141" s="41"/>
      <c r="F141" s="241" t="s">
        <v>194</v>
      </c>
      <c r="G141" s="41"/>
      <c r="H141" s="41"/>
      <c r="I141" s="242"/>
      <c r="J141" s="41"/>
      <c r="K141" s="41"/>
      <c r="L141" s="45"/>
      <c r="M141" s="243"/>
      <c r="N141" s="244"/>
      <c r="O141" s="92"/>
      <c r="P141" s="92"/>
      <c r="Q141" s="92"/>
      <c r="R141" s="92"/>
      <c r="S141" s="92"/>
      <c r="T141" s="93"/>
      <c r="U141" s="39"/>
      <c r="V141" s="39"/>
      <c r="W141" s="39"/>
      <c r="X141" s="39"/>
      <c r="Y141" s="39"/>
      <c r="Z141" s="39"/>
      <c r="AA141" s="39"/>
      <c r="AB141" s="39"/>
      <c r="AC141" s="39"/>
      <c r="AD141" s="39"/>
      <c r="AE141" s="39"/>
      <c r="AT141" s="18" t="s">
        <v>135</v>
      </c>
      <c r="AU141" s="18" t="s">
        <v>89</v>
      </c>
    </row>
    <row r="142" s="2" customFormat="1">
      <c r="A142" s="39"/>
      <c r="B142" s="40"/>
      <c r="C142" s="41"/>
      <c r="D142" s="249" t="s">
        <v>182</v>
      </c>
      <c r="E142" s="41"/>
      <c r="F142" s="250" t="s">
        <v>195</v>
      </c>
      <c r="G142" s="41"/>
      <c r="H142" s="41"/>
      <c r="I142" s="242"/>
      <c r="J142" s="41"/>
      <c r="K142" s="41"/>
      <c r="L142" s="45"/>
      <c r="M142" s="243"/>
      <c r="N142" s="244"/>
      <c r="O142" s="92"/>
      <c r="P142" s="92"/>
      <c r="Q142" s="92"/>
      <c r="R142" s="92"/>
      <c r="S142" s="92"/>
      <c r="T142" s="93"/>
      <c r="U142" s="39"/>
      <c r="V142" s="39"/>
      <c r="W142" s="39"/>
      <c r="X142" s="39"/>
      <c r="Y142" s="39"/>
      <c r="Z142" s="39"/>
      <c r="AA142" s="39"/>
      <c r="AB142" s="39"/>
      <c r="AC142" s="39"/>
      <c r="AD142" s="39"/>
      <c r="AE142" s="39"/>
      <c r="AT142" s="18" t="s">
        <v>182</v>
      </c>
      <c r="AU142" s="18" t="s">
        <v>89</v>
      </c>
    </row>
    <row r="143" s="12" customFormat="1" ht="22.8" customHeight="1">
      <c r="A143" s="12"/>
      <c r="B143" s="211"/>
      <c r="C143" s="212"/>
      <c r="D143" s="213" t="s">
        <v>79</v>
      </c>
      <c r="E143" s="225" t="s">
        <v>196</v>
      </c>
      <c r="F143" s="225" t="s">
        <v>197</v>
      </c>
      <c r="G143" s="212"/>
      <c r="H143" s="212"/>
      <c r="I143" s="215"/>
      <c r="J143" s="226">
        <f>BK143</f>
        <v>0</v>
      </c>
      <c r="K143" s="212"/>
      <c r="L143" s="217"/>
      <c r="M143" s="218"/>
      <c r="N143" s="219"/>
      <c r="O143" s="219"/>
      <c r="P143" s="220">
        <f>SUM(P144:P151)</f>
        <v>0</v>
      </c>
      <c r="Q143" s="219"/>
      <c r="R143" s="220">
        <f>SUM(R144:R151)</f>
        <v>0</v>
      </c>
      <c r="S143" s="219"/>
      <c r="T143" s="221">
        <f>SUM(T144:T151)</f>
        <v>28.625425</v>
      </c>
      <c r="U143" s="12"/>
      <c r="V143" s="12"/>
      <c r="W143" s="12"/>
      <c r="X143" s="12"/>
      <c r="Y143" s="12"/>
      <c r="Z143" s="12"/>
      <c r="AA143" s="12"/>
      <c r="AB143" s="12"/>
      <c r="AC143" s="12"/>
      <c r="AD143" s="12"/>
      <c r="AE143" s="12"/>
      <c r="AR143" s="222" t="s">
        <v>87</v>
      </c>
      <c r="AT143" s="223" t="s">
        <v>79</v>
      </c>
      <c r="AU143" s="223" t="s">
        <v>87</v>
      </c>
      <c r="AY143" s="222" t="s">
        <v>127</v>
      </c>
      <c r="BK143" s="224">
        <f>SUM(BK144:BK151)</f>
        <v>0</v>
      </c>
    </row>
    <row r="144" s="2" customFormat="1" ht="24.15" customHeight="1">
      <c r="A144" s="39"/>
      <c r="B144" s="40"/>
      <c r="C144" s="227" t="s">
        <v>126</v>
      </c>
      <c r="D144" s="227" t="s">
        <v>130</v>
      </c>
      <c r="E144" s="228" t="s">
        <v>198</v>
      </c>
      <c r="F144" s="229" t="s">
        <v>199</v>
      </c>
      <c r="G144" s="230" t="s">
        <v>200</v>
      </c>
      <c r="H144" s="231">
        <v>12</v>
      </c>
      <c r="I144" s="232"/>
      <c r="J144" s="233">
        <f>ROUND(I144*H144,2)</f>
        <v>0</v>
      </c>
      <c r="K144" s="229" t="s">
        <v>179</v>
      </c>
      <c r="L144" s="45"/>
      <c r="M144" s="234" t="s">
        <v>1</v>
      </c>
      <c r="N144" s="235" t="s">
        <v>45</v>
      </c>
      <c r="O144" s="92"/>
      <c r="P144" s="236">
        <f>O144*H144</f>
        <v>0</v>
      </c>
      <c r="Q144" s="236">
        <v>0</v>
      </c>
      <c r="R144" s="236">
        <f>Q144*H144</f>
        <v>0</v>
      </c>
      <c r="S144" s="236">
        <v>1.8</v>
      </c>
      <c r="T144" s="237">
        <f>S144*H144</f>
        <v>21.600000000000001</v>
      </c>
      <c r="U144" s="39"/>
      <c r="V144" s="39"/>
      <c r="W144" s="39"/>
      <c r="X144" s="39"/>
      <c r="Y144" s="39"/>
      <c r="Z144" s="39"/>
      <c r="AA144" s="39"/>
      <c r="AB144" s="39"/>
      <c r="AC144" s="39"/>
      <c r="AD144" s="39"/>
      <c r="AE144" s="39"/>
      <c r="AR144" s="238" t="s">
        <v>126</v>
      </c>
      <c r="AT144" s="238" t="s">
        <v>130</v>
      </c>
      <c r="AU144" s="238" t="s">
        <v>89</v>
      </c>
      <c r="AY144" s="18" t="s">
        <v>127</v>
      </c>
      <c r="BE144" s="239">
        <f>IF(N144="základní",J144,0)</f>
        <v>0</v>
      </c>
      <c r="BF144" s="239">
        <f>IF(N144="snížená",J144,0)</f>
        <v>0</v>
      </c>
      <c r="BG144" s="239">
        <f>IF(N144="zákl. přenesená",J144,0)</f>
        <v>0</v>
      </c>
      <c r="BH144" s="239">
        <f>IF(N144="sníž. přenesená",J144,0)</f>
        <v>0</v>
      </c>
      <c r="BI144" s="239">
        <f>IF(N144="nulová",J144,0)</f>
        <v>0</v>
      </c>
      <c r="BJ144" s="18" t="s">
        <v>87</v>
      </c>
      <c r="BK144" s="239">
        <f>ROUND(I144*H144,2)</f>
        <v>0</v>
      </c>
      <c r="BL144" s="18" t="s">
        <v>126</v>
      </c>
      <c r="BM144" s="238" t="s">
        <v>201</v>
      </c>
    </row>
    <row r="145" s="2" customFormat="1">
      <c r="A145" s="39"/>
      <c r="B145" s="40"/>
      <c r="C145" s="41"/>
      <c r="D145" s="240" t="s">
        <v>135</v>
      </c>
      <c r="E145" s="41"/>
      <c r="F145" s="241" t="s">
        <v>202</v>
      </c>
      <c r="G145" s="41"/>
      <c r="H145" s="41"/>
      <c r="I145" s="242"/>
      <c r="J145" s="41"/>
      <c r="K145" s="41"/>
      <c r="L145" s="45"/>
      <c r="M145" s="243"/>
      <c r="N145" s="244"/>
      <c r="O145" s="92"/>
      <c r="P145" s="92"/>
      <c r="Q145" s="92"/>
      <c r="R145" s="92"/>
      <c r="S145" s="92"/>
      <c r="T145" s="93"/>
      <c r="U145" s="39"/>
      <c r="V145" s="39"/>
      <c r="W145" s="39"/>
      <c r="X145" s="39"/>
      <c r="Y145" s="39"/>
      <c r="Z145" s="39"/>
      <c r="AA145" s="39"/>
      <c r="AB145" s="39"/>
      <c r="AC145" s="39"/>
      <c r="AD145" s="39"/>
      <c r="AE145" s="39"/>
      <c r="AT145" s="18" t="s">
        <v>135</v>
      </c>
      <c r="AU145" s="18" t="s">
        <v>89</v>
      </c>
    </row>
    <row r="146" s="2" customFormat="1">
      <c r="A146" s="39"/>
      <c r="B146" s="40"/>
      <c r="C146" s="41"/>
      <c r="D146" s="249" t="s">
        <v>182</v>
      </c>
      <c r="E146" s="41"/>
      <c r="F146" s="250" t="s">
        <v>203</v>
      </c>
      <c r="G146" s="41"/>
      <c r="H146" s="41"/>
      <c r="I146" s="242"/>
      <c r="J146" s="41"/>
      <c r="K146" s="41"/>
      <c r="L146" s="45"/>
      <c r="M146" s="243"/>
      <c r="N146" s="244"/>
      <c r="O146" s="92"/>
      <c r="P146" s="92"/>
      <c r="Q146" s="92"/>
      <c r="R146" s="92"/>
      <c r="S146" s="92"/>
      <c r="T146" s="93"/>
      <c r="U146" s="39"/>
      <c r="V146" s="39"/>
      <c r="W146" s="39"/>
      <c r="X146" s="39"/>
      <c r="Y146" s="39"/>
      <c r="Z146" s="39"/>
      <c r="AA146" s="39"/>
      <c r="AB146" s="39"/>
      <c r="AC146" s="39"/>
      <c r="AD146" s="39"/>
      <c r="AE146" s="39"/>
      <c r="AT146" s="18" t="s">
        <v>182</v>
      </c>
      <c r="AU146" s="18" t="s">
        <v>89</v>
      </c>
    </row>
    <row r="147" s="13" customFormat="1">
      <c r="A147" s="13"/>
      <c r="B147" s="251"/>
      <c r="C147" s="252"/>
      <c r="D147" s="240" t="s">
        <v>189</v>
      </c>
      <c r="E147" s="253" t="s">
        <v>1</v>
      </c>
      <c r="F147" s="254" t="s">
        <v>204</v>
      </c>
      <c r="G147" s="252"/>
      <c r="H147" s="255">
        <v>12</v>
      </c>
      <c r="I147" s="256"/>
      <c r="J147" s="252"/>
      <c r="K147" s="252"/>
      <c r="L147" s="257"/>
      <c r="M147" s="258"/>
      <c r="N147" s="259"/>
      <c r="O147" s="259"/>
      <c r="P147" s="259"/>
      <c r="Q147" s="259"/>
      <c r="R147" s="259"/>
      <c r="S147" s="259"/>
      <c r="T147" s="260"/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  <c r="AT147" s="261" t="s">
        <v>189</v>
      </c>
      <c r="AU147" s="261" t="s">
        <v>89</v>
      </c>
      <c r="AV147" s="13" t="s">
        <v>89</v>
      </c>
      <c r="AW147" s="13" t="s">
        <v>35</v>
      </c>
      <c r="AX147" s="13" t="s">
        <v>87</v>
      </c>
      <c r="AY147" s="261" t="s">
        <v>127</v>
      </c>
    </row>
    <row r="148" s="2" customFormat="1" ht="37.8" customHeight="1">
      <c r="A148" s="39"/>
      <c r="B148" s="40"/>
      <c r="C148" s="227" t="s">
        <v>150</v>
      </c>
      <c r="D148" s="227" t="s">
        <v>130</v>
      </c>
      <c r="E148" s="228" t="s">
        <v>205</v>
      </c>
      <c r="F148" s="229" t="s">
        <v>206</v>
      </c>
      <c r="G148" s="230" t="s">
        <v>178</v>
      </c>
      <c r="H148" s="231">
        <v>119.075</v>
      </c>
      <c r="I148" s="232"/>
      <c r="J148" s="233">
        <f>ROUND(I148*H148,2)</f>
        <v>0</v>
      </c>
      <c r="K148" s="229" t="s">
        <v>179</v>
      </c>
      <c r="L148" s="45"/>
      <c r="M148" s="234" t="s">
        <v>1</v>
      </c>
      <c r="N148" s="235" t="s">
        <v>45</v>
      </c>
      <c r="O148" s="92"/>
      <c r="P148" s="236">
        <f>O148*H148</f>
        <v>0</v>
      </c>
      <c r="Q148" s="236">
        <v>0</v>
      </c>
      <c r="R148" s="236">
        <f>Q148*H148</f>
        <v>0</v>
      </c>
      <c r="S148" s="236">
        <v>0.058999999999999997</v>
      </c>
      <c r="T148" s="237">
        <f>S148*H148</f>
        <v>7.0254249999999994</v>
      </c>
      <c r="U148" s="39"/>
      <c r="V148" s="39"/>
      <c r="W148" s="39"/>
      <c r="X148" s="39"/>
      <c r="Y148" s="39"/>
      <c r="Z148" s="39"/>
      <c r="AA148" s="39"/>
      <c r="AB148" s="39"/>
      <c r="AC148" s="39"/>
      <c r="AD148" s="39"/>
      <c r="AE148" s="39"/>
      <c r="AR148" s="238" t="s">
        <v>126</v>
      </c>
      <c r="AT148" s="238" t="s">
        <v>130</v>
      </c>
      <c r="AU148" s="238" t="s">
        <v>89</v>
      </c>
      <c r="AY148" s="18" t="s">
        <v>127</v>
      </c>
      <c r="BE148" s="239">
        <f>IF(N148="základní",J148,0)</f>
        <v>0</v>
      </c>
      <c r="BF148" s="239">
        <f>IF(N148="snížená",J148,0)</f>
        <v>0</v>
      </c>
      <c r="BG148" s="239">
        <f>IF(N148="zákl. přenesená",J148,0)</f>
        <v>0</v>
      </c>
      <c r="BH148" s="239">
        <f>IF(N148="sníž. přenesená",J148,0)</f>
        <v>0</v>
      </c>
      <c r="BI148" s="239">
        <f>IF(N148="nulová",J148,0)</f>
        <v>0</v>
      </c>
      <c r="BJ148" s="18" t="s">
        <v>87</v>
      </c>
      <c r="BK148" s="239">
        <f>ROUND(I148*H148,2)</f>
        <v>0</v>
      </c>
      <c r="BL148" s="18" t="s">
        <v>126</v>
      </c>
      <c r="BM148" s="238" t="s">
        <v>207</v>
      </c>
    </row>
    <row r="149" s="2" customFormat="1">
      <c r="A149" s="39"/>
      <c r="B149" s="40"/>
      <c r="C149" s="41"/>
      <c r="D149" s="240" t="s">
        <v>135</v>
      </c>
      <c r="E149" s="41"/>
      <c r="F149" s="241" t="s">
        <v>208</v>
      </c>
      <c r="G149" s="41"/>
      <c r="H149" s="41"/>
      <c r="I149" s="242"/>
      <c r="J149" s="41"/>
      <c r="K149" s="41"/>
      <c r="L149" s="45"/>
      <c r="M149" s="243"/>
      <c r="N149" s="244"/>
      <c r="O149" s="92"/>
      <c r="P149" s="92"/>
      <c r="Q149" s="92"/>
      <c r="R149" s="92"/>
      <c r="S149" s="92"/>
      <c r="T149" s="93"/>
      <c r="U149" s="39"/>
      <c r="V149" s="39"/>
      <c r="W149" s="39"/>
      <c r="X149" s="39"/>
      <c r="Y149" s="39"/>
      <c r="Z149" s="39"/>
      <c r="AA149" s="39"/>
      <c r="AB149" s="39"/>
      <c r="AC149" s="39"/>
      <c r="AD149" s="39"/>
      <c r="AE149" s="39"/>
      <c r="AT149" s="18" t="s">
        <v>135</v>
      </c>
      <c r="AU149" s="18" t="s">
        <v>89</v>
      </c>
    </row>
    <row r="150" s="2" customFormat="1">
      <c r="A150" s="39"/>
      <c r="B150" s="40"/>
      <c r="C150" s="41"/>
      <c r="D150" s="249" t="s">
        <v>182</v>
      </c>
      <c r="E150" s="41"/>
      <c r="F150" s="250" t="s">
        <v>209</v>
      </c>
      <c r="G150" s="41"/>
      <c r="H150" s="41"/>
      <c r="I150" s="242"/>
      <c r="J150" s="41"/>
      <c r="K150" s="41"/>
      <c r="L150" s="45"/>
      <c r="M150" s="243"/>
      <c r="N150" s="244"/>
      <c r="O150" s="92"/>
      <c r="P150" s="92"/>
      <c r="Q150" s="92"/>
      <c r="R150" s="92"/>
      <c r="S150" s="92"/>
      <c r="T150" s="93"/>
      <c r="U150" s="39"/>
      <c r="V150" s="39"/>
      <c r="W150" s="39"/>
      <c r="X150" s="39"/>
      <c r="Y150" s="39"/>
      <c r="Z150" s="39"/>
      <c r="AA150" s="39"/>
      <c r="AB150" s="39"/>
      <c r="AC150" s="39"/>
      <c r="AD150" s="39"/>
      <c r="AE150" s="39"/>
      <c r="AT150" s="18" t="s">
        <v>182</v>
      </c>
      <c r="AU150" s="18" t="s">
        <v>89</v>
      </c>
    </row>
    <row r="151" s="13" customFormat="1">
      <c r="A151" s="13"/>
      <c r="B151" s="251"/>
      <c r="C151" s="252"/>
      <c r="D151" s="240" t="s">
        <v>189</v>
      </c>
      <c r="E151" s="253" t="s">
        <v>1</v>
      </c>
      <c r="F151" s="254" t="s">
        <v>210</v>
      </c>
      <c r="G151" s="252"/>
      <c r="H151" s="255">
        <v>119.075</v>
      </c>
      <c r="I151" s="256"/>
      <c r="J151" s="252"/>
      <c r="K151" s="252"/>
      <c r="L151" s="257"/>
      <c r="M151" s="258"/>
      <c r="N151" s="259"/>
      <c r="O151" s="259"/>
      <c r="P151" s="259"/>
      <c r="Q151" s="259"/>
      <c r="R151" s="259"/>
      <c r="S151" s="259"/>
      <c r="T151" s="260"/>
      <c r="U151" s="13"/>
      <c r="V151" s="13"/>
      <c r="W151" s="13"/>
      <c r="X151" s="13"/>
      <c r="Y151" s="13"/>
      <c r="Z151" s="13"/>
      <c r="AA151" s="13"/>
      <c r="AB151" s="13"/>
      <c r="AC151" s="13"/>
      <c r="AD151" s="13"/>
      <c r="AE151" s="13"/>
      <c r="AT151" s="261" t="s">
        <v>189</v>
      </c>
      <c r="AU151" s="261" t="s">
        <v>89</v>
      </c>
      <c r="AV151" s="13" t="s">
        <v>89</v>
      </c>
      <c r="AW151" s="13" t="s">
        <v>35</v>
      </c>
      <c r="AX151" s="13" t="s">
        <v>87</v>
      </c>
      <c r="AY151" s="261" t="s">
        <v>127</v>
      </c>
    </row>
    <row r="152" s="12" customFormat="1" ht="22.8" customHeight="1">
      <c r="A152" s="12"/>
      <c r="B152" s="211"/>
      <c r="C152" s="212"/>
      <c r="D152" s="213" t="s">
        <v>79</v>
      </c>
      <c r="E152" s="225" t="s">
        <v>211</v>
      </c>
      <c r="F152" s="225" t="s">
        <v>212</v>
      </c>
      <c r="G152" s="212"/>
      <c r="H152" s="212"/>
      <c r="I152" s="215"/>
      <c r="J152" s="226">
        <f>BK152</f>
        <v>0</v>
      </c>
      <c r="K152" s="212"/>
      <c r="L152" s="217"/>
      <c r="M152" s="218"/>
      <c r="N152" s="219"/>
      <c r="O152" s="219"/>
      <c r="P152" s="220">
        <f>SUM(P153:P177)</f>
        <v>0</v>
      </c>
      <c r="Q152" s="219"/>
      <c r="R152" s="220">
        <f>SUM(R153:R177)</f>
        <v>0</v>
      </c>
      <c r="S152" s="219"/>
      <c r="T152" s="221">
        <f>SUM(T153:T177)</f>
        <v>0</v>
      </c>
      <c r="U152" s="12"/>
      <c r="V152" s="12"/>
      <c r="W152" s="12"/>
      <c r="X152" s="12"/>
      <c r="Y152" s="12"/>
      <c r="Z152" s="12"/>
      <c r="AA152" s="12"/>
      <c r="AB152" s="12"/>
      <c r="AC152" s="12"/>
      <c r="AD152" s="12"/>
      <c r="AE152" s="12"/>
      <c r="AR152" s="222" t="s">
        <v>87</v>
      </c>
      <c r="AT152" s="223" t="s">
        <v>79</v>
      </c>
      <c r="AU152" s="223" t="s">
        <v>87</v>
      </c>
      <c r="AY152" s="222" t="s">
        <v>127</v>
      </c>
      <c r="BK152" s="224">
        <f>SUM(BK153:BK177)</f>
        <v>0</v>
      </c>
    </row>
    <row r="153" s="2" customFormat="1" ht="24.15" customHeight="1">
      <c r="A153" s="39"/>
      <c r="B153" s="40"/>
      <c r="C153" s="227" t="s">
        <v>155</v>
      </c>
      <c r="D153" s="227" t="s">
        <v>130</v>
      </c>
      <c r="E153" s="228" t="s">
        <v>213</v>
      </c>
      <c r="F153" s="229" t="s">
        <v>214</v>
      </c>
      <c r="G153" s="230" t="s">
        <v>215</v>
      </c>
      <c r="H153" s="231">
        <v>39.530000000000001</v>
      </c>
      <c r="I153" s="232"/>
      <c r="J153" s="233">
        <f>ROUND(I153*H153,2)</f>
        <v>0</v>
      </c>
      <c r="K153" s="229" t="s">
        <v>179</v>
      </c>
      <c r="L153" s="45"/>
      <c r="M153" s="234" t="s">
        <v>1</v>
      </c>
      <c r="N153" s="235" t="s">
        <v>45</v>
      </c>
      <c r="O153" s="92"/>
      <c r="P153" s="236">
        <f>O153*H153</f>
        <v>0</v>
      </c>
      <c r="Q153" s="236">
        <v>0</v>
      </c>
      <c r="R153" s="236">
        <f>Q153*H153</f>
        <v>0</v>
      </c>
      <c r="S153" s="236">
        <v>0</v>
      </c>
      <c r="T153" s="237">
        <f>S153*H153</f>
        <v>0</v>
      </c>
      <c r="U153" s="39"/>
      <c r="V153" s="39"/>
      <c r="W153" s="39"/>
      <c r="X153" s="39"/>
      <c r="Y153" s="39"/>
      <c r="Z153" s="39"/>
      <c r="AA153" s="39"/>
      <c r="AB153" s="39"/>
      <c r="AC153" s="39"/>
      <c r="AD153" s="39"/>
      <c r="AE153" s="39"/>
      <c r="AR153" s="238" t="s">
        <v>126</v>
      </c>
      <c r="AT153" s="238" t="s">
        <v>130</v>
      </c>
      <c r="AU153" s="238" t="s">
        <v>89</v>
      </c>
      <c r="AY153" s="18" t="s">
        <v>127</v>
      </c>
      <c r="BE153" s="239">
        <f>IF(N153="základní",J153,0)</f>
        <v>0</v>
      </c>
      <c r="BF153" s="239">
        <f>IF(N153="snížená",J153,0)</f>
        <v>0</v>
      </c>
      <c r="BG153" s="239">
        <f>IF(N153="zákl. přenesená",J153,0)</f>
        <v>0</v>
      </c>
      <c r="BH153" s="239">
        <f>IF(N153="sníž. přenesená",J153,0)</f>
        <v>0</v>
      </c>
      <c r="BI153" s="239">
        <f>IF(N153="nulová",J153,0)</f>
        <v>0</v>
      </c>
      <c r="BJ153" s="18" t="s">
        <v>87</v>
      </c>
      <c r="BK153" s="239">
        <f>ROUND(I153*H153,2)</f>
        <v>0</v>
      </c>
      <c r="BL153" s="18" t="s">
        <v>126</v>
      </c>
      <c r="BM153" s="238" t="s">
        <v>216</v>
      </c>
    </row>
    <row r="154" s="2" customFormat="1">
      <c r="A154" s="39"/>
      <c r="B154" s="40"/>
      <c r="C154" s="41"/>
      <c r="D154" s="240" t="s">
        <v>135</v>
      </c>
      <c r="E154" s="41"/>
      <c r="F154" s="241" t="s">
        <v>217</v>
      </c>
      <c r="G154" s="41"/>
      <c r="H154" s="41"/>
      <c r="I154" s="242"/>
      <c r="J154" s="41"/>
      <c r="K154" s="41"/>
      <c r="L154" s="45"/>
      <c r="M154" s="243"/>
      <c r="N154" s="244"/>
      <c r="O154" s="92"/>
      <c r="P154" s="92"/>
      <c r="Q154" s="92"/>
      <c r="R154" s="92"/>
      <c r="S154" s="92"/>
      <c r="T154" s="93"/>
      <c r="U154" s="39"/>
      <c r="V154" s="39"/>
      <c r="W154" s="39"/>
      <c r="X154" s="39"/>
      <c r="Y154" s="39"/>
      <c r="Z154" s="39"/>
      <c r="AA154" s="39"/>
      <c r="AB154" s="39"/>
      <c r="AC154" s="39"/>
      <c r="AD154" s="39"/>
      <c r="AE154" s="39"/>
      <c r="AT154" s="18" t="s">
        <v>135</v>
      </c>
      <c r="AU154" s="18" t="s">
        <v>89</v>
      </c>
    </row>
    <row r="155" s="2" customFormat="1">
      <c r="A155" s="39"/>
      <c r="B155" s="40"/>
      <c r="C155" s="41"/>
      <c r="D155" s="249" t="s">
        <v>182</v>
      </c>
      <c r="E155" s="41"/>
      <c r="F155" s="250" t="s">
        <v>218</v>
      </c>
      <c r="G155" s="41"/>
      <c r="H155" s="41"/>
      <c r="I155" s="242"/>
      <c r="J155" s="41"/>
      <c r="K155" s="41"/>
      <c r="L155" s="45"/>
      <c r="M155" s="243"/>
      <c r="N155" s="244"/>
      <c r="O155" s="92"/>
      <c r="P155" s="92"/>
      <c r="Q155" s="92"/>
      <c r="R155" s="92"/>
      <c r="S155" s="92"/>
      <c r="T155" s="93"/>
      <c r="U155" s="39"/>
      <c r="V155" s="39"/>
      <c r="W155" s="39"/>
      <c r="X155" s="39"/>
      <c r="Y155" s="39"/>
      <c r="Z155" s="39"/>
      <c r="AA155" s="39"/>
      <c r="AB155" s="39"/>
      <c r="AC155" s="39"/>
      <c r="AD155" s="39"/>
      <c r="AE155" s="39"/>
      <c r="AT155" s="18" t="s">
        <v>182</v>
      </c>
      <c r="AU155" s="18" t="s">
        <v>89</v>
      </c>
    </row>
    <row r="156" s="2" customFormat="1" ht="33" customHeight="1">
      <c r="A156" s="39"/>
      <c r="B156" s="40"/>
      <c r="C156" s="227" t="s">
        <v>219</v>
      </c>
      <c r="D156" s="227" t="s">
        <v>130</v>
      </c>
      <c r="E156" s="228" t="s">
        <v>220</v>
      </c>
      <c r="F156" s="229" t="s">
        <v>221</v>
      </c>
      <c r="G156" s="230" t="s">
        <v>215</v>
      </c>
      <c r="H156" s="231">
        <v>395.30000000000001</v>
      </c>
      <c r="I156" s="232"/>
      <c r="J156" s="233">
        <f>ROUND(I156*H156,2)</f>
        <v>0</v>
      </c>
      <c r="K156" s="229" t="s">
        <v>179</v>
      </c>
      <c r="L156" s="45"/>
      <c r="M156" s="234" t="s">
        <v>1</v>
      </c>
      <c r="N156" s="235" t="s">
        <v>45</v>
      </c>
      <c r="O156" s="92"/>
      <c r="P156" s="236">
        <f>O156*H156</f>
        <v>0</v>
      </c>
      <c r="Q156" s="236">
        <v>0</v>
      </c>
      <c r="R156" s="236">
        <f>Q156*H156</f>
        <v>0</v>
      </c>
      <c r="S156" s="236">
        <v>0</v>
      </c>
      <c r="T156" s="237">
        <f>S156*H156</f>
        <v>0</v>
      </c>
      <c r="U156" s="39"/>
      <c r="V156" s="39"/>
      <c r="W156" s="39"/>
      <c r="X156" s="39"/>
      <c r="Y156" s="39"/>
      <c r="Z156" s="39"/>
      <c r="AA156" s="39"/>
      <c r="AB156" s="39"/>
      <c r="AC156" s="39"/>
      <c r="AD156" s="39"/>
      <c r="AE156" s="39"/>
      <c r="AR156" s="238" t="s">
        <v>126</v>
      </c>
      <c r="AT156" s="238" t="s">
        <v>130</v>
      </c>
      <c r="AU156" s="238" t="s">
        <v>89</v>
      </c>
      <c r="AY156" s="18" t="s">
        <v>127</v>
      </c>
      <c r="BE156" s="239">
        <f>IF(N156="základní",J156,0)</f>
        <v>0</v>
      </c>
      <c r="BF156" s="239">
        <f>IF(N156="snížená",J156,0)</f>
        <v>0</v>
      </c>
      <c r="BG156" s="239">
        <f>IF(N156="zákl. přenesená",J156,0)</f>
        <v>0</v>
      </c>
      <c r="BH156" s="239">
        <f>IF(N156="sníž. přenesená",J156,0)</f>
        <v>0</v>
      </c>
      <c r="BI156" s="239">
        <f>IF(N156="nulová",J156,0)</f>
        <v>0</v>
      </c>
      <c r="BJ156" s="18" t="s">
        <v>87</v>
      </c>
      <c r="BK156" s="239">
        <f>ROUND(I156*H156,2)</f>
        <v>0</v>
      </c>
      <c r="BL156" s="18" t="s">
        <v>126</v>
      </c>
      <c r="BM156" s="238" t="s">
        <v>222</v>
      </c>
    </row>
    <row r="157" s="2" customFormat="1">
      <c r="A157" s="39"/>
      <c r="B157" s="40"/>
      <c r="C157" s="41"/>
      <c r="D157" s="240" t="s">
        <v>135</v>
      </c>
      <c r="E157" s="41"/>
      <c r="F157" s="241" t="s">
        <v>223</v>
      </c>
      <c r="G157" s="41"/>
      <c r="H157" s="41"/>
      <c r="I157" s="242"/>
      <c r="J157" s="41"/>
      <c r="K157" s="41"/>
      <c r="L157" s="45"/>
      <c r="M157" s="243"/>
      <c r="N157" s="244"/>
      <c r="O157" s="92"/>
      <c r="P157" s="92"/>
      <c r="Q157" s="92"/>
      <c r="R157" s="92"/>
      <c r="S157" s="92"/>
      <c r="T157" s="93"/>
      <c r="U157" s="39"/>
      <c r="V157" s="39"/>
      <c r="W157" s="39"/>
      <c r="X157" s="39"/>
      <c r="Y157" s="39"/>
      <c r="Z157" s="39"/>
      <c r="AA157" s="39"/>
      <c r="AB157" s="39"/>
      <c r="AC157" s="39"/>
      <c r="AD157" s="39"/>
      <c r="AE157" s="39"/>
      <c r="AT157" s="18" t="s">
        <v>135</v>
      </c>
      <c r="AU157" s="18" t="s">
        <v>89</v>
      </c>
    </row>
    <row r="158" s="2" customFormat="1">
      <c r="A158" s="39"/>
      <c r="B158" s="40"/>
      <c r="C158" s="41"/>
      <c r="D158" s="249" t="s">
        <v>182</v>
      </c>
      <c r="E158" s="41"/>
      <c r="F158" s="250" t="s">
        <v>224</v>
      </c>
      <c r="G158" s="41"/>
      <c r="H158" s="41"/>
      <c r="I158" s="242"/>
      <c r="J158" s="41"/>
      <c r="K158" s="41"/>
      <c r="L158" s="45"/>
      <c r="M158" s="243"/>
      <c r="N158" s="244"/>
      <c r="O158" s="92"/>
      <c r="P158" s="92"/>
      <c r="Q158" s="92"/>
      <c r="R158" s="92"/>
      <c r="S158" s="92"/>
      <c r="T158" s="93"/>
      <c r="U158" s="39"/>
      <c r="V158" s="39"/>
      <c r="W158" s="39"/>
      <c r="X158" s="39"/>
      <c r="Y158" s="39"/>
      <c r="Z158" s="39"/>
      <c r="AA158" s="39"/>
      <c r="AB158" s="39"/>
      <c r="AC158" s="39"/>
      <c r="AD158" s="39"/>
      <c r="AE158" s="39"/>
      <c r="AT158" s="18" t="s">
        <v>182</v>
      </c>
      <c r="AU158" s="18" t="s">
        <v>89</v>
      </c>
    </row>
    <row r="159" s="13" customFormat="1">
      <c r="A159" s="13"/>
      <c r="B159" s="251"/>
      <c r="C159" s="252"/>
      <c r="D159" s="240" t="s">
        <v>189</v>
      </c>
      <c r="E159" s="252"/>
      <c r="F159" s="254" t="s">
        <v>225</v>
      </c>
      <c r="G159" s="252"/>
      <c r="H159" s="255">
        <v>395.30000000000001</v>
      </c>
      <c r="I159" s="256"/>
      <c r="J159" s="252"/>
      <c r="K159" s="252"/>
      <c r="L159" s="257"/>
      <c r="M159" s="258"/>
      <c r="N159" s="259"/>
      <c r="O159" s="259"/>
      <c r="P159" s="259"/>
      <c r="Q159" s="259"/>
      <c r="R159" s="259"/>
      <c r="S159" s="259"/>
      <c r="T159" s="260"/>
      <c r="U159" s="13"/>
      <c r="V159" s="13"/>
      <c r="W159" s="13"/>
      <c r="X159" s="13"/>
      <c r="Y159" s="13"/>
      <c r="Z159" s="13"/>
      <c r="AA159" s="13"/>
      <c r="AB159" s="13"/>
      <c r="AC159" s="13"/>
      <c r="AD159" s="13"/>
      <c r="AE159" s="13"/>
      <c r="AT159" s="261" t="s">
        <v>189</v>
      </c>
      <c r="AU159" s="261" t="s">
        <v>89</v>
      </c>
      <c r="AV159" s="13" t="s">
        <v>89</v>
      </c>
      <c r="AW159" s="13" t="s">
        <v>4</v>
      </c>
      <c r="AX159" s="13" t="s">
        <v>87</v>
      </c>
      <c r="AY159" s="261" t="s">
        <v>127</v>
      </c>
    </row>
    <row r="160" s="2" customFormat="1" ht="24.15" customHeight="1">
      <c r="A160" s="39"/>
      <c r="B160" s="40"/>
      <c r="C160" s="227" t="s">
        <v>226</v>
      </c>
      <c r="D160" s="227" t="s">
        <v>130</v>
      </c>
      <c r="E160" s="228" t="s">
        <v>227</v>
      </c>
      <c r="F160" s="229" t="s">
        <v>228</v>
      </c>
      <c r="G160" s="230" t="s">
        <v>215</v>
      </c>
      <c r="H160" s="231">
        <v>39.530000000000001</v>
      </c>
      <c r="I160" s="232"/>
      <c r="J160" s="233">
        <f>ROUND(I160*H160,2)</f>
        <v>0</v>
      </c>
      <c r="K160" s="229" t="s">
        <v>179</v>
      </c>
      <c r="L160" s="45"/>
      <c r="M160" s="234" t="s">
        <v>1</v>
      </c>
      <c r="N160" s="235" t="s">
        <v>45</v>
      </c>
      <c r="O160" s="92"/>
      <c r="P160" s="236">
        <f>O160*H160</f>
        <v>0</v>
      </c>
      <c r="Q160" s="236">
        <v>0</v>
      </c>
      <c r="R160" s="236">
        <f>Q160*H160</f>
        <v>0</v>
      </c>
      <c r="S160" s="236">
        <v>0</v>
      </c>
      <c r="T160" s="237">
        <f>S160*H160</f>
        <v>0</v>
      </c>
      <c r="U160" s="39"/>
      <c r="V160" s="39"/>
      <c r="W160" s="39"/>
      <c r="X160" s="39"/>
      <c r="Y160" s="39"/>
      <c r="Z160" s="39"/>
      <c r="AA160" s="39"/>
      <c r="AB160" s="39"/>
      <c r="AC160" s="39"/>
      <c r="AD160" s="39"/>
      <c r="AE160" s="39"/>
      <c r="AR160" s="238" t="s">
        <v>126</v>
      </c>
      <c r="AT160" s="238" t="s">
        <v>130</v>
      </c>
      <c r="AU160" s="238" t="s">
        <v>89</v>
      </c>
      <c r="AY160" s="18" t="s">
        <v>127</v>
      </c>
      <c r="BE160" s="239">
        <f>IF(N160="základní",J160,0)</f>
        <v>0</v>
      </c>
      <c r="BF160" s="239">
        <f>IF(N160="snížená",J160,0)</f>
        <v>0</v>
      </c>
      <c r="BG160" s="239">
        <f>IF(N160="zákl. přenesená",J160,0)</f>
        <v>0</v>
      </c>
      <c r="BH160" s="239">
        <f>IF(N160="sníž. přenesená",J160,0)</f>
        <v>0</v>
      </c>
      <c r="BI160" s="239">
        <f>IF(N160="nulová",J160,0)</f>
        <v>0</v>
      </c>
      <c r="BJ160" s="18" t="s">
        <v>87</v>
      </c>
      <c r="BK160" s="239">
        <f>ROUND(I160*H160,2)</f>
        <v>0</v>
      </c>
      <c r="BL160" s="18" t="s">
        <v>126</v>
      </c>
      <c r="BM160" s="238" t="s">
        <v>229</v>
      </c>
    </row>
    <row r="161" s="2" customFormat="1">
      <c r="A161" s="39"/>
      <c r="B161" s="40"/>
      <c r="C161" s="41"/>
      <c r="D161" s="240" t="s">
        <v>135</v>
      </c>
      <c r="E161" s="41"/>
      <c r="F161" s="241" t="s">
        <v>230</v>
      </c>
      <c r="G161" s="41"/>
      <c r="H161" s="41"/>
      <c r="I161" s="242"/>
      <c r="J161" s="41"/>
      <c r="K161" s="41"/>
      <c r="L161" s="45"/>
      <c r="M161" s="243"/>
      <c r="N161" s="244"/>
      <c r="O161" s="92"/>
      <c r="P161" s="92"/>
      <c r="Q161" s="92"/>
      <c r="R161" s="92"/>
      <c r="S161" s="92"/>
      <c r="T161" s="93"/>
      <c r="U161" s="39"/>
      <c r="V161" s="39"/>
      <c r="W161" s="39"/>
      <c r="X161" s="39"/>
      <c r="Y161" s="39"/>
      <c r="Z161" s="39"/>
      <c r="AA161" s="39"/>
      <c r="AB161" s="39"/>
      <c r="AC161" s="39"/>
      <c r="AD161" s="39"/>
      <c r="AE161" s="39"/>
      <c r="AT161" s="18" t="s">
        <v>135</v>
      </c>
      <c r="AU161" s="18" t="s">
        <v>89</v>
      </c>
    </row>
    <row r="162" s="2" customFormat="1">
      <c r="A162" s="39"/>
      <c r="B162" s="40"/>
      <c r="C162" s="41"/>
      <c r="D162" s="249" t="s">
        <v>182</v>
      </c>
      <c r="E162" s="41"/>
      <c r="F162" s="250" t="s">
        <v>231</v>
      </c>
      <c r="G162" s="41"/>
      <c r="H162" s="41"/>
      <c r="I162" s="242"/>
      <c r="J162" s="41"/>
      <c r="K162" s="41"/>
      <c r="L162" s="45"/>
      <c r="M162" s="243"/>
      <c r="N162" s="244"/>
      <c r="O162" s="92"/>
      <c r="P162" s="92"/>
      <c r="Q162" s="92"/>
      <c r="R162" s="92"/>
      <c r="S162" s="92"/>
      <c r="T162" s="93"/>
      <c r="U162" s="39"/>
      <c r="V162" s="39"/>
      <c r="W162" s="39"/>
      <c r="X162" s="39"/>
      <c r="Y162" s="39"/>
      <c r="Z162" s="39"/>
      <c r="AA162" s="39"/>
      <c r="AB162" s="39"/>
      <c r="AC162" s="39"/>
      <c r="AD162" s="39"/>
      <c r="AE162" s="39"/>
      <c r="AT162" s="18" t="s">
        <v>182</v>
      </c>
      <c r="AU162" s="18" t="s">
        <v>89</v>
      </c>
    </row>
    <row r="163" s="2" customFormat="1" ht="24.15" customHeight="1">
      <c r="A163" s="39"/>
      <c r="B163" s="40"/>
      <c r="C163" s="227" t="s">
        <v>196</v>
      </c>
      <c r="D163" s="227" t="s">
        <v>130</v>
      </c>
      <c r="E163" s="228" t="s">
        <v>232</v>
      </c>
      <c r="F163" s="229" t="s">
        <v>233</v>
      </c>
      <c r="G163" s="230" t="s">
        <v>215</v>
      </c>
      <c r="H163" s="231">
        <v>276.70999999999998</v>
      </c>
      <c r="I163" s="232"/>
      <c r="J163" s="233">
        <f>ROUND(I163*H163,2)</f>
        <v>0</v>
      </c>
      <c r="K163" s="229" t="s">
        <v>179</v>
      </c>
      <c r="L163" s="45"/>
      <c r="M163" s="234" t="s">
        <v>1</v>
      </c>
      <c r="N163" s="235" t="s">
        <v>45</v>
      </c>
      <c r="O163" s="92"/>
      <c r="P163" s="236">
        <f>O163*H163</f>
        <v>0</v>
      </c>
      <c r="Q163" s="236">
        <v>0</v>
      </c>
      <c r="R163" s="236">
        <f>Q163*H163</f>
        <v>0</v>
      </c>
      <c r="S163" s="236">
        <v>0</v>
      </c>
      <c r="T163" s="237">
        <f>S163*H163</f>
        <v>0</v>
      </c>
      <c r="U163" s="39"/>
      <c r="V163" s="39"/>
      <c r="W163" s="39"/>
      <c r="X163" s="39"/>
      <c r="Y163" s="39"/>
      <c r="Z163" s="39"/>
      <c r="AA163" s="39"/>
      <c r="AB163" s="39"/>
      <c r="AC163" s="39"/>
      <c r="AD163" s="39"/>
      <c r="AE163" s="39"/>
      <c r="AR163" s="238" t="s">
        <v>126</v>
      </c>
      <c r="AT163" s="238" t="s">
        <v>130</v>
      </c>
      <c r="AU163" s="238" t="s">
        <v>89</v>
      </c>
      <c r="AY163" s="18" t="s">
        <v>127</v>
      </c>
      <c r="BE163" s="239">
        <f>IF(N163="základní",J163,0)</f>
        <v>0</v>
      </c>
      <c r="BF163" s="239">
        <f>IF(N163="snížená",J163,0)</f>
        <v>0</v>
      </c>
      <c r="BG163" s="239">
        <f>IF(N163="zákl. přenesená",J163,0)</f>
        <v>0</v>
      </c>
      <c r="BH163" s="239">
        <f>IF(N163="sníž. přenesená",J163,0)</f>
        <v>0</v>
      </c>
      <c r="BI163" s="239">
        <f>IF(N163="nulová",J163,0)</f>
        <v>0</v>
      </c>
      <c r="BJ163" s="18" t="s">
        <v>87</v>
      </c>
      <c r="BK163" s="239">
        <f>ROUND(I163*H163,2)</f>
        <v>0</v>
      </c>
      <c r="BL163" s="18" t="s">
        <v>126</v>
      </c>
      <c r="BM163" s="238" t="s">
        <v>234</v>
      </c>
    </row>
    <row r="164" s="2" customFormat="1">
      <c r="A164" s="39"/>
      <c r="B164" s="40"/>
      <c r="C164" s="41"/>
      <c r="D164" s="240" t="s">
        <v>135</v>
      </c>
      <c r="E164" s="41"/>
      <c r="F164" s="241" t="s">
        <v>235</v>
      </c>
      <c r="G164" s="41"/>
      <c r="H164" s="41"/>
      <c r="I164" s="242"/>
      <c r="J164" s="41"/>
      <c r="K164" s="41"/>
      <c r="L164" s="45"/>
      <c r="M164" s="243"/>
      <c r="N164" s="244"/>
      <c r="O164" s="92"/>
      <c r="P164" s="92"/>
      <c r="Q164" s="92"/>
      <c r="R164" s="92"/>
      <c r="S164" s="92"/>
      <c r="T164" s="93"/>
      <c r="U164" s="39"/>
      <c r="V164" s="39"/>
      <c r="W164" s="39"/>
      <c r="X164" s="39"/>
      <c r="Y164" s="39"/>
      <c r="Z164" s="39"/>
      <c r="AA164" s="39"/>
      <c r="AB164" s="39"/>
      <c r="AC164" s="39"/>
      <c r="AD164" s="39"/>
      <c r="AE164" s="39"/>
      <c r="AT164" s="18" t="s">
        <v>135</v>
      </c>
      <c r="AU164" s="18" t="s">
        <v>89</v>
      </c>
    </row>
    <row r="165" s="2" customFormat="1">
      <c r="A165" s="39"/>
      <c r="B165" s="40"/>
      <c r="C165" s="41"/>
      <c r="D165" s="249" t="s">
        <v>182</v>
      </c>
      <c r="E165" s="41"/>
      <c r="F165" s="250" t="s">
        <v>236</v>
      </c>
      <c r="G165" s="41"/>
      <c r="H165" s="41"/>
      <c r="I165" s="242"/>
      <c r="J165" s="41"/>
      <c r="K165" s="41"/>
      <c r="L165" s="45"/>
      <c r="M165" s="243"/>
      <c r="N165" s="244"/>
      <c r="O165" s="92"/>
      <c r="P165" s="92"/>
      <c r="Q165" s="92"/>
      <c r="R165" s="92"/>
      <c r="S165" s="92"/>
      <c r="T165" s="93"/>
      <c r="U165" s="39"/>
      <c r="V165" s="39"/>
      <c r="W165" s="39"/>
      <c r="X165" s="39"/>
      <c r="Y165" s="39"/>
      <c r="Z165" s="39"/>
      <c r="AA165" s="39"/>
      <c r="AB165" s="39"/>
      <c r="AC165" s="39"/>
      <c r="AD165" s="39"/>
      <c r="AE165" s="39"/>
      <c r="AT165" s="18" t="s">
        <v>182</v>
      </c>
      <c r="AU165" s="18" t="s">
        <v>89</v>
      </c>
    </row>
    <row r="166" s="13" customFormat="1">
      <c r="A166" s="13"/>
      <c r="B166" s="251"/>
      <c r="C166" s="252"/>
      <c r="D166" s="240" t="s">
        <v>189</v>
      </c>
      <c r="E166" s="252"/>
      <c r="F166" s="254" t="s">
        <v>237</v>
      </c>
      <c r="G166" s="252"/>
      <c r="H166" s="255">
        <v>276.70999999999998</v>
      </c>
      <c r="I166" s="256"/>
      <c r="J166" s="252"/>
      <c r="K166" s="252"/>
      <c r="L166" s="257"/>
      <c r="M166" s="258"/>
      <c r="N166" s="259"/>
      <c r="O166" s="259"/>
      <c r="P166" s="259"/>
      <c r="Q166" s="259"/>
      <c r="R166" s="259"/>
      <c r="S166" s="259"/>
      <c r="T166" s="260"/>
      <c r="U166" s="13"/>
      <c r="V166" s="13"/>
      <c r="W166" s="13"/>
      <c r="X166" s="13"/>
      <c r="Y166" s="13"/>
      <c r="Z166" s="13"/>
      <c r="AA166" s="13"/>
      <c r="AB166" s="13"/>
      <c r="AC166" s="13"/>
      <c r="AD166" s="13"/>
      <c r="AE166" s="13"/>
      <c r="AT166" s="261" t="s">
        <v>189</v>
      </c>
      <c r="AU166" s="261" t="s">
        <v>89</v>
      </c>
      <c r="AV166" s="13" t="s">
        <v>89</v>
      </c>
      <c r="AW166" s="13" t="s">
        <v>4</v>
      </c>
      <c r="AX166" s="13" t="s">
        <v>87</v>
      </c>
      <c r="AY166" s="261" t="s">
        <v>127</v>
      </c>
    </row>
    <row r="167" s="2" customFormat="1" ht="33" customHeight="1">
      <c r="A167" s="39"/>
      <c r="B167" s="40"/>
      <c r="C167" s="227" t="s">
        <v>238</v>
      </c>
      <c r="D167" s="227" t="s">
        <v>130</v>
      </c>
      <c r="E167" s="228" t="s">
        <v>239</v>
      </c>
      <c r="F167" s="229" t="s">
        <v>240</v>
      </c>
      <c r="G167" s="230" t="s">
        <v>215</v>
      </c>
      <c r="H167" s="231">
        <v>21.600000000000001</v>
      </c>
      <c r="I167" s="232"/>
      <c r="J167" s="233">
        <f>ROUND(I167*H167,2)</f>
        <v>0</v>
      </c>
      <c r="K167" s="229" t="s">
        <v>179</v>
      </c>
      <c r="L167" s="45"/>
      <c r="M167" s="234" t="s">
        <v>1</v>
      </c>
      <c r="N167" s="235" t="s">
        <v>45</v>
      </c>
      <c r="O167" s="92"/>
      <c r="P167" s="236">
        <f>O167*H167</f>
        <v>0</v>
      </c>
      <c r="Q167" s="236">
        <v>0</v>
      </c>
      <c r="R167" s="236">
        <f>Q167*H167</f>
        <v>0</v>
      </c>
      <c r="S167" s="236">
        <v>0</v>
      </c>
      <c r="T167" s="237">
        <f>S167*H167</f>
        <v>0</v>
      </c>
      <c r="U167" s="39"/>
      <c r="V167" s="39"/>
      <c r="W167" s="39"/>
      <c r="X167" s="39"/>
      <c r="Y167" s="39"/>
      <c r="Z167" s="39"/>
      <c r="AA167" s="39"/>
      <c r="AB167" s="39"/>
      <c r="AC167" s="39"/>
      <c r="AD167" s="39"/>
      <c r="AE167" s="39"/>
      <c r="AR167" s="238" t="s">
        <v>126</v>
      </c>
      <c r="AT167" s="238" t="s">
        <v>130</v>
      </c>
      <c r="AU167" s="238" t="s">
        <v>89</v>
      </c>
      <c r="AY167" s="18" t="s">
        <v>127</v>
      </c>
      <c r="BE167" s="239">
        <f>IF(N167="základní",J167,0)</f>
        <v>0</v>
      </c>
      <c r="BF167" s="239">
        <f>IF(N167="snížená",J167,0)</f>
        <v>0</v>
      </c>
      <c r="BG167" s="239">
        <f>IF(N167="zákl. přenesená",J167,0)</f>
        <v>0</v>
      </c>
      <c r="BH167" s="239">
        <f>IF(N167="sníž. přenesená",J167,0)</f>
        <v>0</v>
      </c>
      <c r="BI167" s="239">
        <f>IF(N167="nulová",J167,0)</f>
        <v>0</v>
      </c>
      <c r="BJ167" s="18" t="s">
        <v>87</v>
      </c>
      <c r="BK167" s="239">
        <f>ROUND(I167*H167,2)</f>
        <v>0</v>
      </c>
      <c r="BL167" s="18" t="s">
        <v>126</v>
      </c>
      <c r="BM167" s="238" t="s">
        <v>241</v>
      </c>
    </row>
    <row r="168" s="2" customFormat="1">
      <c r="A168" s="39"/>
      <c r="B168" s="40"/>
      <c r="C168" s="41"/>
      <c r="D168" s="240" t="s">
        <v>135</v>
      </c>
      <c r="E168" s="41"/>
      <c r="F168" s="241" t="s">
        <v>242</v>
      </c>
      <c r="G168" s="41"/>
      <c r="H168" s="41"/>
      <c r="I168" s="242"/>
      <c r="J168" s="41"/>
      <c r="K168" s="41"/>
      <c r="L168" s="45"/>
      <c r="M168" s="243"/>
      <c r="N168" s="244"/>
      <c r="O168" s="92"/>
      <c r="P168" s="92"/>
      <c r="Q168" s="92"/>
      <c r="R168" s="92"/>
      <c r="S168" s="92"/>
      <c r="T168" s="93"/>
      <c r="U168" s="39"/>
      <c r="V168" s="39"/>
      <c r="W168" s="39"/>
      <c r="X168" s="39"/>
      <c r="Y168" s="39"/>
      <c r="Z168" s="39"/>
      <c r="AA168" s="39"/>
      <c r="AB168" s="39"/>
      <c r="AC168" s="39"/>
      <c r="AD168" s="39"/>
      <c r="AE168" s="39"/>
      <c r="AT168" s="18" t="s">
        <v>135</v>
      </c>
      <c r="AU168" s="18" t="s">
        <v>89</v>
      </c>
    </row>
    <row r="169" s="2" customFormat="1">
      <c r="A169" s="39"/>
      <c r="B169" s="40"/>
      <c r="C169" s="41"/>
      <c r="D169" s="249" t="s">
        <v>182</v>
      </c>
      <c r="E169" s="41"/>
      <c r="F169" s="250" t="s">
        <v>243</v>
      </c>
      <c r="G169" s="41"/>
      <c r="H169" s="41"/>
      <c r="I169" s="242"/>
      <c r="J169" s="41"/>
      <c r="K169" s="41"/>
      <c r="L169" s="45"/>
      <c r="M169" s="243"/>
      <c r="N169" s="244"/>
      <c r="O169" s="92"/>
      <c r="P169" s="92"/>
      <c r="Q169" s="92"/>
      <c r="R169" s="92"/>
      <c r="S169" s="92"/>
      <c r="T169" s="93"/>
      <c r="U169" s="39"/>
      <c r="V169" s="39"/>
      <c r="W169" s="39"/>
      <c r="X169" s="39"/>
      <c r="Y169" s="39"/>
      <c r="Z169" s="39"/>
      <c r="AA169" s="39"/>
      <c r="AB169" s="39"/>
      <c r="AC169" s="39"/>
      <c r="AD169" s="39"/>
      <c r="AE169" s="39"/>
      <c r="AT169" s="18" t="s">
        <v>182</v>
      </c>
      <c r="AU169" s="18" t="s">
        <v>89</v>
      </c>
    </row>
    <row r="170" s="2" customFormat="1" ht="33" customHeight="1">
      <c r="A170" s="39"/>
      <c r="B170" s="40"/>
      <c r="C170" s="227" t="s">
        <v>244</v>
      </c>
      <c r="D170" s="227" t="s">
        <v>130</v>
      </c>
      <c r="E170" s="228" t="s">
        <v>245</v>
      </c>
      <c r="F170" s="229" t="s">
        <v>246</v>
      </c>
      <c r="G170" s="230" t="s">
        <v>215</v>
      </c>
      <c r="H170" s="231">
        <v>17.597999999999999</v>
      </c>
      <c r="I170" s="232"/>
      <c r="J170" s="233">
        <f>ROUND(I170*H170,2)</f>
        <v>0</v>
      </c>
      <c r="K170" s="229" t="s">
        <v>179</v>
      </c>
      <c r="L170" s="45"/>
      <c r="M170" s="234" t="s">
        <v>1</v>
      </c>
      <c r="N170" s="235" t="s">
        <v>45</v>
      </c>
      <c r="O170" s="92"/>
      <c r="P170" s="236">
        <f>O170*H170</f>
        <v>0</v>
      </c>
      <c r="Q170" s="236">
        <v>0</v>
      </c>
      <c r="R170" s="236">
        <f>Q170*H170</f>
        <v>0</v>
      </c>
      <c r="S170" s="236">
        <v>0</v>
      </c>
      <c r="T170" s="237">
        <f>S170*H170</f>
        <v>0</v>
      </c>
      <c r="U170" s="39"/>
      <c r="V170" s="39"/>
      <c r="W170" s="39"/>
      <c r="X170" s="39"/>
      <c r="Y170" s="39"/>
      <c r="Z170" s="39"/>
      <c r="AA170" s="39"/>
      <c r="AB170" s="39"/>
      <c r="AC170" s="39"/>
      <c r="AD170" s="39"/>
      <c r="AE170" s="39"/>
      <c r="AR170" s="238" t="s">
        <v>126</v>
      </c>
      <c r="AT170" s="238" t="s">
        <v>130</v>
      </c>
      <c r="AU170" s="238" t="s">
        <v>89</v>
      </c>
      <c r="AY170" s="18" t="s">
        <v>127</v>
      </c>
      <c r="BE170" s="239">
        <f>IF(N170="základní",J170,0)</f>
        <v>0</v>
      </c>
      <c r="BF170" s="239">
        <f>IF(N170="snížená",J170,0)</f>
        <v>0</v>
      </c>
      <c r="BG170" s="239">
        <f>IF(N170="zákl. přenesená",J170,0)</f>
        <v>0</v>
      </c>
      <c r="BH170" s="239">
        <f>IF(N170="sníž. přenesená",J170,0)</f>
        <v>0</v>
      </c>
      <c r="BI170" s="239">
        <f>IF(N170="nulová",J170,0)</f>
        <v>0</v>
      </c>
      <c r="BJ170" s="18" t="s">
        <v>87</v>
      </c>
      <c r="BK170" s="239">
        <f>ROUND(I170*H170,2)</f>
        <v>0</v>
      </c>
      <c r="BL170" s="18" t="s">
        <v>126</v>
      </c>
      <c r="BM170" s="238" t="s">
        <v>247</v>
      </c>
    </row>
    <row r="171" s="2" customFormat="1">
      <c r="A171" s="39"/>
      <c r="B171" s="40"/>
      <c r="C171" s="41"/>
      <c r="D171" s="240" t="s">
        <v>135</v>
      </c>
      <c r="E171" s="41"/>
      <c r="F171" s="241" t="s">
        <v>248</v>
      </c>
      <c r="G171" s="41"/>
      <c r="H171" s="41"/>
      <c r="I171" s="242"/>
      <c r="J171" s="41"/>
      <c r="K171" s="41"/>
      <c r="L171" s="45"/>
      <c r="M171" s="243"/>
      <c r="N171" s="244"/>
      <c r="O171" s="92"/>
      <c r="P171" s="92"/>
      <c r="Q171" s="92"/>
      <c r="R171" s="92"/>
      <c r="S171" s="92"/>
      <c r="T171" s="93"/>
      <c r="U171" s="39"/>
      <c r="V171" s="39"/>
      <c r="W171" s="39"/>
      <c r="X171" s="39"/>
      <c r="Y171" s="39"/>
      <c r="Z171" s="39"/>
      <c r="AA171" s="39"/>
      <c r="AB171" s="39"/>
      <c r="AC171" s="39"/>
      <c r="AD171" s="39"/>
      <c r="AE171" s="39"/>
      <c r="AT171" s="18" t="s">
        <v>135</v>
      </c>
      <c r="AU171" s="18" t="s">
        <v>89</v>
      </c>
    </row>
    <row r="172" s="2" customFormat="1">
      <c r="A172" s="39"/>
      <c r="B172" s="40"/>
      <c r="C172" s="41"/>
      <c r="D172" s="249" t="s">
        <v>182</v>
      </c>
      <c r="E172" s="41"/>
      <c r="F172" s="250" t="s">
        <v>249</v>
      </c>
      <c r="G172" s="41"/>
      <c r="H172" s="41"/>
      <c r="I172" s="242"/>
      <c r="J172" s="41"/>
      <c r="K172" s="41"/>
      <c r="L172" s="45"/>
      <c r="M172" s="243"/>
      <c r="N172" s="244"/>
      <c r="O172" s="92"/>
      <c r="P172" s="92"/>
      <c r="Q172" s="92"/>
      <c r="R172" s="92"/>
      <c r="S172" s="92"/>
      <c r="T172" s="93"/>
      <c r="U172" s="39"/>
      <c r="V172" s="39"/>
      <c r="W172" s="39"/>
      <c r="X172" s="39"/>
      <c r="Y172" s="39"/>
      <c r="Z172" s="39"/>
      <c r="AA172" s="39"/>
      <c r="AB172" s="39"/>
      <c r="AC172" s="39"/>
      <c r="AD172" s="39"/>
      <c r="AE172" s="39"/>
      <c r="AT172" s="18" t="s">
        <v>182</v>
      </c>
      <c r="AU172" s="18" t="s">
        <v>89</v>
      </c>
    </row>
    <row r="173" s="13" customFormat="1">
      <c r="A173" s="13"/>
      <c r="B173" s="251"/>
      <c r="C173" s="252"/>
      <c r="D173" s="240" t="s">
        <v>189</v>
      </c>
      <c r="E173" s="253" t="s">
        <v>1</v>
      </c>
      <c r="F173" s="254" t="s">
        <v>250</v>
      </c>
      <c r="G173" s="252"/>
      <c r="H173" s="255">
        <v>17.597999999999999</v>
      </c>
      <c r="I173" s="256"/>
      <c r="J173" s="252"/>
      <c r="K173" s="252"/>
      <c r="L173" s="257"/>
      <c r="M173" s="258"/>
      <c r="N173" s="259"/>
      <c r="O173" s="259"/>
      <c r="P173" s="259"/>
      <c r="Q173" s="259"/>
      <c r="R173" s="259"/>
      <c r="S173" s="259"/>
      <c r="T173" s="260"/>
      <c r="U173" s="13"/>
      <c r="V173" s="13"/>
      <c r="W173" s="13"/>
      <c r="X173" s="13"/>
      <c r="Y173" s="13"/>
      <c r="Z173" s="13"/>
      <c r="AA173" s="13"/>
      <c r="AB173" s="13"/>
      <c r="AC173" s="13"/>
      <c r="AD173" s="13"/>
      <c r="AE173" s="13"/>
      <c r="AT173" s="261" t="s">
        <v>189</v>
      </c>
      <c r="AU173" s="261" t="s">
        <v>89</v>
      </c>
      <c r="AV173" s="13" t="s">
        <v>89</v>
      </c>
      <c r="AW173" s="13" t="s">
        <v>35</v>
      </c>
      <c r="AX173" s="13" t="s">
        <v>87</v>
      </c>
      <c r="AY173" s="261" t="s">
        <v>127</v>
      </c>
    </row>
    <row r="174" s="2" customFormat="1" ht="37.8" customHeight="1">
      <c r="A174" s="39"/>
      <c r="B174" s="40"/>
      <c r="C174" s="227" t="s">
        <v>8</v>
      </c>
      <c r="D174" s="227" t="s">
        <v>130</v>
      </c>
      <c r="E174" s="228" t="s">
        <v>251</v>
      </c>
      <c r="F174" s="229" t="s">
        <v>252</v>
      </c>
      <c r="G174" s="230" t="s">
        <v>215</v>
      </c>
      <c r="H174" s="231">
        <v>0.33200000000000002</v>
      </c>
      <c r="I174" s="232"/>
      <c r="J174" s="233">
        <f>ROUND(I174*H174,2)</f>
        <v>0</v>
      </c>
      <c r="K174" s="229" t="s">
        <v>179</v>
      </c>
      <c r="L174" s="45"/>
      <c r="M174" s="234" t="s">
        <v>1</v>
      </c>
      <c r="N174" s="235" t="s">
        <v>45</v>
      </c>
      <c r="O174" s="92"/>
      <c r="P174" s="236">
        <f>O174*H174</f>
        <v>0</v>
      </c>
      <c r="Q174" s="236">
        <v>0</v>
      </c>
      <c r="R174" s="236">
        <f>Q174*H174</f>
        <v>0</v>
      </c>
      <c r="S174" s="236">
        <v>0</v>
      </c>
      <c r="T174" s="237">
        <f>S174*H174</f>
        <v>0</v>
      </c>
      <c r="U174" s="39"/>
      <c r="V174" s="39"/>
      <c r="W174" s="39"/>
      <c r="X174" s="39"/>
      <c r="Y174" s="39"/>
      <c r="Z174" s="39"/>
      <c r="AA174" s="39"/>
      <c r="AB174" s="39"/>
      <c r="AC174" s="39"/>
      <c r="AD174" s="39"/>
      <c r="AE174" s="39"/>
      <c r="AR174" s="238" t="s">
        <v>126</v>
      </c>
      <c r="AT174" s="238" t="s">
        <v>130</v>
      </c>
      <c r="AU174" s="238" t="s">
        <v>89</v>
      </c>
      <c r="AY174" s="18" t="s">
        <v>127</v>
      </c>
      <c r="BE174" s="239">
        <f>IF(N174="základní",J174,0)</f>
        <v>0</v>
      </c>
      <c r="BF174" s="239">
        <f>IF(N174="snížená",J174,0)</f>
        <v>0</v>
      </c>
      <c r="BG174" s="239">
        <f>IF(N174="zákl. přenesená",J174,0)</f>
        <v>0</v>
      </c>
      <c r="BH174" s="239">
        <f>IF(N174="sníž. přenesená",J174,0)</f>
        <v>0</v>
      </c>
      <c r="BI174" s="239">
        <f>IF(N174="nulová",J174,0)</f>
        <v>0</v>
      </c>
      <c r="BJ174" s="18" t="s">
        <v>87</v>
      </c>
      <c r="BK174" s="239">
        <f>ROUND(I174*H174,2)</f>
        <v>0</v>
      </c>
      <c r="BL174" s="18" t="s">
        <v>126</v>
      </c>
      <c r="BM174" s="238" t="s">
        <v>253</v>
      </c>
    </row>
    <row r="175" s="2" customFormat="1">
      <c r="A175" s="39"/>
      <c r="B175" s="40"/>
      <c r="C175" s="41"/>
      <c r="D175" s="240" t="s">
        <v>135</v>
      </c>
      <c r="E175" s="41"/>
      <c r="F175" s="241" t="s">
        <v>254</v>
      </c>
      <c r="G175" s="41"/>
      <c r="H175" s="41"/>
      <c r="I175" s="242"/>
      <c r="J175" s="41"/>
      <c r="K175" s="41"/>
      <c r="L175" s="45"/>
      <c r="M175" s="243"/>
      <c r="N175" s="244"/>
      <c r="O175" s="92"/>
      <c r="P175" s="92"/>
      <c r="Q175" s="92"/>
      <c r="R175" s="92"/>
      <c r="S175" s="92"/>
      <c r="T175" s="93"/>
      <c r="U175" s="39"/>
      <c r="V175" s="39"/>
      <c r="W175" s="39"/>
      <c r="X175" s="39"/>
      <c r="Y175" s="39"/>
      <c r="Z175" s="39"/>
      <c r="AA175" s="39"/>
      <c r="AB175" s="39"/>
      <c r="AC175" s="39"/>
      <c r="AD175" s="39"/>
      <c r="AE175" s="39"/>
      <c r="AT175" s="18" t="s">
        <v>135</v>
      </c>
      <c r="AU175" s="18" t="s">
        <v>89</v>
      </c>
    </row>
    <row r="176" s="2" customFormat="1">
      <c r="A176" s="39"/>
      <c r="B176" s="40"/>
      <c r="C176" s="41"/>
      <c r="D176" s="249" t="s">
        <v>182</v>
      </c>
      <c r="E176" s="41"/>
      <c r="F176" s="250" t="s">
        <v>255</v>
      </c>
      <c r="G176" s="41"/>
      <c r="H176" s="41"/>
      <c r="I176" s="242"/>
      <c r="J176" s="41"/>
      <c r="K176" s="41"/>
      <c r="L176" s="45"/>
      <c r="M176" s="243"/>
      <c r="N176" s="244"/>
      <c r="O176" s="92"/>
      <c r="P176" s="92"/>
      <c r="Q176" s="92"/>
      <c r="R176" s="92"/>
      <c r="S176" s="92"/>
      <c r="T176" s="93"/>
      <c r="U176" s="39"/>
      <c r="V176" s="39"/>
      <c r="W176" s="39"/>
      <c r="X176" s="39"/>
      <c r="Y176" s="39"/>
      <c r="Z176" s="39"/>
      <c r="AA176" s="39"/>
      <c r="AB176" s="39"/>
      <c r="AC176" s="39"/>
      <c r="AD176" s="39"/>
      <c r="AE176" s="39"/>
      <c r="AT176" s="18" t="s">
        <v>182</v>
      </c>
      <c r="AU176" s="18" t="s">
        <v>89</v>
      </c>
    </row>
    <row r="177" s="13" customFormat="1">
      <c r="A177" s="13"/>
      <c r="B177" s="251"/>
      <c r="C177" s="252"/>
      <c r="D177" s="240" t="s">
        <v>189</v>
      </c>
      <c r="E177" s="253" t="s">
        <v>1</v>
      </c>
      <c r="F177" s="254" t="s">
        <v>256</v>
      </c>
      <c r="G177" s="252"/>
      <c r="H177" s="255">
        <v>0.33200000000000002</v>
      </c>
      <c r="I177" s="256"/>
      <c r="J177" s="252"/>
      <c r="K177" s="252"/>
      <c r="L177" s="257"/>
      <c r="M177" s="258"/>
      <c r="N177" s="259"/>
      <c r="O177" s="259"/>
      <c r="P177" s="259"/>
      <c r="Q177" s="259"/>
      <c r="R177" s="259"/>
      <c r="S177" s="259"/>
      <c r="T177" s="260"/>
      <c r="U177" s="13"/>
      <c r="V177" s="13"/>
      <c r="W177" s="13"/>
      <c r="X177" s="13"/>
      <c r="Y177" s="13"/>
      <c r="Z177" s="13"/>
      <c r="AA177" s="13"/>
      <c r="AB177" s="13"/>
      <c r="AC177" s="13"/>
      <c r="AD177" s="13"/>
      <c r="AE177" s="13"/>
      <c r="AT177" s="261" t="s">
        <v>189</v>
      </c>
      <c r="AU177" s="261" t="s">
        <v>89</v>
      </c>
      <c r="AV177" s="13" t="s">
        <v>89</v>
      </c>
      <c r="AW177" s="13" t="s">
        <v>35</v>
      </c>
      <c r="AX177" s="13" t="s">
        <v>87</v>
      </c>
      <c r="AY177" s="261" t="s">
        <v>127</v>
      </c>
    </row>
    <row r="178" s="12" customFormat="1" ht="22.8" customHeight="1">
      <c r="A178" s="12"/>
      <c r="B178" s="211"/>
      <c r="C178" s="212"/>
      <c r="D178" s="213" t="s">
        <v>79</v>
      </c>
      <c r="E178" s="225" t="s">
        <v>257</v>
      </c>
      <c r="F178" s="225" t="s">
        <v>258</v>
      </c>
      <c r="G178" s="212"/>
      <c r="H178" s="212"/>
      <c r="I178" s="215"/>
      <c r="J178" s="226">
        <f>BK178</f>
        <v>0</v>
      </c>
      <c r="K178" s="212"/>
      <c r="L178" s="217"/>
      <c r="M178" s="218"/>
      <c r="N178" s="219"/>
      <c r="O178" s="219"/>
      <c r="P178" s="220">
        <f>SUM(P179:P181)</f>
        <v>0</v>
      </c>
      <c r="Q178" s="219"/>
      <c r="R178" s="220">
        <f>SUM(R179:R181)</f>
        <v>0</v>
      </c>
      <c r="S178" s="219"/>
      <c r="T178" s="221">
        <f>SUM(T179:T181)</f>
        <v>0</v>
      </c>
      <c r="U178" s="12"/>
      <c r="V178" s="12"/>
      <c r="W178" s="12"/>
      <c r="X178" s="12"/>
      <c r="Y178" s="12"/>
      <c r="Z178" s="12"/>
      <c r="AA178" s="12"/>
      <c r="AB178" s="12"/>
      <c r="AC178" s="12"/>
      <c r="AD178" s="12"/>
      <c r="AE178" s="12"/>
      <c r="AR178" s="222" t="s">
        <v>87</v>
      </c>
      <c r="AT178" s="223" t="s">
        <v>79</v>
      </c>
      <c r="AU178" s="223" t="s">
        <v>87</v>
      </c>
      <c r="AY178" s="222" t="s">
        <v>127</v>
      </c>
      <c r="BK178" s="224">
        <f>SUM(BK179:BK181)</f>
        <v>0</v>
      </c>
    </row>
    <row r="179" s="2" customFormat="1" ht="21.75" customHeight="1">
      <c r="A179" s="39"/>
      <c r="B179" s="40"/>
      <c r="C179" s="227" t="s">
        <v>259</v>
      </c>
      <c r="D179" s="227" t="s">
        <v>130</v>
      </c>
      <c r="E179" s="228" t="s">
        <v>260</v>
      </c>
      <c r="F179" s="229" t="s">
        <v>261</v>
      </c>
      <c r="G179" s="230" t="s">
        <v>215</v>
      </c>
      <c r="H179" s="231">
        <v>1.542</v>
      </c>
      <c r="I179" s="232"/>
      <c r="J179" s="233">
        <f>ROUND(I179*H179,2)</f>
        <v>0</v>
      </c>
      <c r="K179" s="229" t="s">
        <v>179</v>
      </c>
      <c r="L179" s="45"/>
      <c r="M179" s="234" t="s">
        <v>1</v>
      </c>
      <c r="N179" s="235" t="s">
        <v>45</v>
      </c>
      <c r="O179" s="92"/>
      <c r="P179" s="236">
        <f>O179*H179</f>
        <v>0</v>
      </c>
      <c r="Q179" s="236">
        <v>0</v>
      </c>
      <c r="R179" s="236">
        <f>Q179*H179</f>
        <v>0</v>
      </c>
      <c r="S179" s="236">
        <v>0</v>
      </c>
      <c r="T179" s="237">
        <f>S179*H179</f>
        <v>0</v>
      </c>
      <c r="U179" s="39"/>
      <c r="V179" s="39"/>
      <c r="W179" s="39"/>
      <c r="X179" s="39"/>
      <c r="Y179" s="39"/>
      <c r="Z179" s="39"/>
      <c r="AA179" s="39"/>
      <c r="AB179" s="39"/>
      <c r="AC179" s="39"/>
      <c r="AD179" s="39"/>
      <c r="AE179" s="39"/>
      <c r="AR179" s="238" t="s">
        <v>126</v>
      </c>
      <c r="AT179" s="238" t="s">
        <v>130</v>
      </c>
      <c r="AU179" s="238" t="s">
        <v>89</v>
      </c>
      <c r="AY179" s="18" t="s">
        <v>127</v>
      </c>
      <c r="BE179" s="239">
        <f>IF(N179="základní",J179,0)</f>
        <v>0</v>
      </c>
      <c r="BF179" s="239">
        <f>IF(N179="snížená",J179,0)</f>
        <v>0</v>
      </c>
      <c r="BG179" s="239">
        <f>IF(N179="zákl. přenesená",J179,0)</f>
        <v>0</v>
      </c>
      <c r="BH179" s="239">
        <f>IF(N179="sníž. přenesená",J179,0)</f>
        <v>0</v>
      </c>
      <c r="BI179" s="239">
        <f>IF(N179="nulová",J179,0)</f>
        <v>0</v>
      </c>
      <c r="BJ179" s="18" t="s">
        <v>87</v>
      </c>
      <c r="BK179" s="239">
        <f>ROUND(I179*H179,2)</f>
        <v>0</v>
      </c>
      <c r="BL179" s="18" t="s">
        <v>126</v>
      </c>
      <c r="BM179" s="238" t="s">
        <v>262</v>
      </c>
    </row>
    <row r="180" s="2" customFormat="1">
      <c r="A180" s="39"/>
      <c r="B180" s="40"/>
      <c r="C180" s="41"/>
      <c r="D180" s="240" t="s">
        <v>135</v>
      </c>
      <c r="E180" s="41"/>
      <c r="F180" s="241" t="s">
        <v>263</v>
      </c>
      <c r="G180" s="41"/>
      <c r="H180" s="41"/>
      <c r="I180" s="242"/>
      <c r="J180" s="41"/>
      <c r="K180" s="41"/>
      <c r="L180" s="45"/>
      <c r="M180" s="243"/>
      <c r="N180" s="244"/>
      <c r="O180" s="92"/>
      <c r="P180" s="92"/>
      <c r="Q180" s="92"/>
      <c r="R180" s="92"/>
      <c r="S180" s="92"/>
      <c r="T180" s="93"/>
      <c r="U180" s="39"/>
      <c r="V180" s="39"/>
      <c r="W180" s="39"/>
      <c r="X180" s="39"/>
      <c r="Y180" s="39"/>
      <c r="Z180" s="39"/>
      <c r="AA180" s="39"/>
      <c r="AB180" s="39"/>
      <c r="AC180" s="39"/>
      <c r="AD180" s="39"/>
      <c r="AE180" s="39"/>
      <c r="AT180" s="18" t="s">
        <v>135</v>
      </c>
      <c r="AU180" s="18" t="s">
        <v>89</v>
      </c>
    </row>
    <row r="181" s="2" customFormat="1">
      <c r="A181" s="39"/>
      <c r="B181" s="40"/>
      <c r="C181" s="41"/>
      <c r="D181" s="249" t="s">
        <v>182</v>
      </c>
      <c r="E181" s="41"/>
      <c r="F181" s="250" t="s">
        <v>264</v>
      </c>
      <c r="G181" s="41"/>
      <c r="H181" s="41"/>
      <c r="I181" s="242"/>
      <c r="J181" s="41"/>
      <c r="K181" s="41"/>
      <c r="L181" s="45"/>
      <c r="M181" s="243"/>
      <c r="N181" s="244"/>
      <c r="O181" s="92"/>
      <c r="P181" s="92"/>
      <c r="Q181" s="92"/>
      <c r="R181" s="92"/>
      <c r="S181" s="92"/>
      <c r="T181" s="93"/>
      <c r="U181" s="39"/>
      <c r="V181" s="39"/>
      <c r="W181" s="39"/>
      <c r="X181" s="39"/>
      <c r="Y181" s="39"/>
      <c r="Z181" s="39"/>
      <c r="AA181" s="39"/>
      <c r="AB181" s="39"/>
      <c r="AC181" s="39"/>
      <c r="AD181" s="39"/>
      <c r="AE181" s="39"/>
      <c r="AT181" s="18" t="s">
        <v>182</v>
      </c>
      <c r="AU181" s="18" t="s">
        <v>89</v>
      </c>
    </row>
    <row r="182" s="12" customFormat="1" ht="25.92" customHeight="1">
      <c r="A182" s="12"/>
      <c r="B182" s="211"/>
      <c r="C182" s="212"/>
      <c r="D182" s="213" t="s">
        <v>79</v>
      </c>
      <c r="E182" s="214" t="s">
        <v>265</v>
      </c>
      <c r="F182" s="214" t="s">
        <v>266</v>
      </c>
      <c r="G182" s="212"/>
      <c r="H182" s="212"/>
      <c r="I182" s="215"/>
      <c r="J182" s="216">
        <f>BK182</f>
        <v>0</v>
      </c>
      <c r="K182" s="212"/>
      <c r="L182" s="217"/>
      <c r="M182" s="218"/>
      <c r="N182" s="219"/>
      <c r="O182" s="219"/>
      <c r="P182" s="220">
        <f>P183+P420</f>
        <v>0</v>
      </c>
      <c r="Q182" s="219"/>
      <c r="R182" s="220">
        <f>R183+R420</f>
        <v>3.4078249999999999</v>
      </c>
      <c r="S182" s="219"/>
      <c r="T182" s="221">
        <f>T183+T420</f>
        <v>10.90494</v>
      </c>
      <c r="U182" s="12"/>
      <c r="V182" s="12"/>
      <c r="W182" s="12"/>
      <c r="X182" s="12"/>
      <c r="Y182" s="12"/>
      <c r="Z182" s="12"/>
      <c r="AA182" s="12"/>
      <c r="AB182" s="12"/>
      <c r="AC182" s="12"/>
      <c r="AD182" s="12"/>
      <c r="AE182" s="12"/>
      <c r="AR182" s="222" t="s">
        <v>89</v>
      </c>
      <c r="AT182" s="223" t="s">
        <v>79</v>
      </c>
      <c r="AU182" s="223" t="s">
        <v>80</v>
      </c>
      <c r="AY182" s="222" t="s">
        <v>127</v>
      </c>
      <c r="BK182" s="224">
        <f>BK183+BK420</f>
        <v>0</v>
      </c>
    </row>
    <row r="183" s="12" customFormat="1" ht="22.8" customHeight="1">
      <c r="A183" s="12"/>
      <c r="B183" s="211"/>
      <c r="C183" s="212"/>
      <c r="D183" s="213" t="s">
        <v>79</v>
      </c>
      <c r="E183" s="225" t="s">
        <v>267</v>
      </c>
      <c r="F183" s="225" t="s">
        <v>268</v>
      </c>
      <c r="G183" s="212"/>
      <c r="H183" s="212"/>
      <c r="I183" s="215"/>
      <c r="J183" s="226">
        <f>BK183</f>
        <v>0</v>
      </c>
      <c r="K183" s="212"/>
      <c r="L183" s="217"/>
      <c r="M183" s="218"/>
      <c r="N183" s="219"/>
      <c r="O183" s="219"/>
      <c r="P183" s="220">
        <f>SUM(P184:P419)</f>
        <v>0</v>
      </c>
      <c r="Q183" s="219"/>
      <c r="R183" s="220">
        <f>SUM(R184:R419)</f>
        <v>3.3975849999999999</v>
      </c>
      <c r="S183" s="219"/>
      <c r="T183" s="221">
        <f>SUM(T184:T419)</f>
        <v>10.90494</v>
      </c>
      <c r="U183" s="12"/>
      <c r="V183" s="12"/>
      <c r="W183" s="12"/>
      <c r="X183" s="12"/>
      <c r="Y183" s="12"/>
      <c r="Z183" s="12"/>
      <c r="AA183" s="12"/>
      <c r="AB183" s="12"/>
      <c r="AC183" s="12"/>
      <c r="AD183" s="12"/>
      <c r="AE183" s="12"/>
      <c r="AR183" s="222" t="s">
        <v>89</v>
      </c>
      <c r="AT183" s="223" t="s">
        <v>79</v>
      </c>
      <c r="AU183" s="223" t="s">
        <v>87</v>
      </c>
      <c r="AY183" s="222" t="s">
        <v>127</v>
      </c>
      <c r="BK183" s="224">
        <f>SUM(BK184:BK419)</f>
        <v>0</v>
      </c>
    </row>
    <row r="184" s="2" customFormat="1" ht="16.5" customHeight="1">
      <c r="A184" s="39"/>
      <c r="B184" s="40"/>
      <c r="C184" s="227" t="s">
        <v>269</v>
      </c>
      <c r="D184" s="227" t="s">
        <v>130</v>
      </c>
      <c r="E184" s="228" t="s">
        <v>270</v>
      </c>
      <c r="F184" s="229" t="s">
        <v>271</v>
      </c>
      <c r="G184" s="230" t="s">
        <v>272</v>
      </c>
      <c r="H184" s="231">
        <v>240</v>
      </c>
      <c r="I184" s="232"/>
      <c r="J184" s="233">
        <f>ROUND(I184*H184,2)</f>
        <v>0</v>
      </c>
      <c r="K184" s="229" t="s">
        <v>179</v>
      </c>
      <c r="L184" s="45"/>
      <c r="M184" s="234" t="s">
        <v>1</v>
      </c>
      <c r="N184" s="235" t="s">
        <v>45</v>
      </c>
      <c r="O184" s="92"/>
      <c r="P184" s="236">
        <f>O184*H184</f>
        <v>0</v>
      </c>
      <c r="Q184" s="236">
        <v>0</v>
      </c>
      <c r="R184" s="236">
        <f>Q184*H184</f>
        <v>0</v>
      </c>
      <c r="S184" s="236">
        <v>0.014919999999999999</v>
      </c>
      <c r="T184" s="237">
        <f>S184*H184</f>
        <v>3.5808</v>
      </c>
      <c r="U184" s="39"/>
      <c r="V184" s="39"/>
      <c r="W184" s="39"/>
      <c r="X184" s="39"/>
      <c r="Y184" s="39"/>
      <c r="Z184" s="39"/>
      <c r="AA184" s="39"/>
      <c r="AB184" s="39"/>
      <c r="AC184" s="39"/>
      <c r="AD184" s="39"/>
      <c r="AE184" s="39"/>
      <c r="AR184" s="238" t="s">
        <v>273</v>
      </c>
      <c r="AT184" s="238" t="s">
        <v>130</v>
      </c>
      <c r="AU184" s="238" t="s">
        <v>89</v>
      </c>
      <c r="AY184" s="18" t="s">
        <v>127</v>
      </c>
      <c r="BE184" s="239">
        <f>IF(N184="základní",J184,0)</f>
        <v>0</v>
      </c>
      <c r="BF184" s="239">
        <f>IF(N184="snížená",J184,0)</f>
        <v>0</v>
      </c>
      <c r="BG184" s="239">
        <f>IF(N184="zákl. přenesená",J184,0)</f>
        <v>0</v>
      </c>
      <c r="BH184" s="239">
        <f>IF(N184="sníž. přenesená",J184,0)</f>
        <v>0</v>
      </c>
      <c r="BI184" s="239">
        <f>IF(N184="nulová",J184,0)</f>
        <v>0</v>
      </c>
      <c r="BJ184" s="18" t="s">
        <v>87</v>
      </c>
      <c r="BK184" s="239">
        <f>ROUND(I184*H184,2)</f>
        <v>0</v>
      </c>
      <c r="BL184" s="18" t="s">
        <v>273</v>
      </c>
      <c r="BM184" s="238" t="s">
        <v>274</v>
      </c>
    </row>
    <row r="185" s="2" customFormat="1">
      <c r="A185" s="39"/>
      <c r="B185" s="40"/>
      <c r="C185" s="41"/>
      <c r="D185" s="240" t="s">
        <v>135</v>
      </c>
      <c r="E185" s="41"/>
      <c r="F185" s="241" t="s">
        <v>275</v>
      </c>
      <c r="G185" s="41"/>
      <c r="H185" s="41"/>
      <c r="I185" s="242"/>
      <c r="J185" s="41"/>
      <c r="K185" s="41"/>
      <c r="L185" s="45"/>
      <c r="M185" s="243"/>
      <c r="N185" s="244"/>
      <c r="O185" s="92"/>
      <c r="P185" s="92"/>
      <c r="Q185" s="92"/>
      <c r="R185" s="92"/>
      <c r="S185" s="92"/>
      <c r="T185" s="93"/>
      <c r="U185" s="39"/>
      <c r="V185" s="39"/>
      <c r="W185" s="39"/>
      <c r="X185" s="39"/>
      <c r="Y185" s="39"/>
      <c r="Z185" s="39"/>
      <c r="AA185" s="39"/>
      <c r="AB185" s="39"/>
      <c r="AC185" s="39"/>
      <c r="AD185" s="39"/>
      <c r="AE185" s="39"/>
      <c r="AT185" s="18" t="s">
        <v>135</v>
      </c>
      <c r="AU185" s="18" t="s">
        <v>89</v>
      </c>
    </row>
    <row r="186" s="2" customFormat="1">
      <c r="A186" s="39"/>
      <c r="B186" s="40"/>
      <c r="C186" s="41"/>
      <c r="D186" s="249" t="s">
        <v>182</v>
      </c>
      <c r="E186" s="41"/>
      <c r="F186" s="250" t="s">
        <v>276</v>
      </c>
      <c r="G186" s="41"/>
      <c r="H186" s="41"/>
      <c r="I186" s="242"/>
      <c r="J186" s="41"/>
      <c r="K186" s="41"/>
      <c r="L186" s="45"/>
      <c r="M186" s="243"/>
      <c r="N186" s="244"/>
      <c r="O186" s="92"/>
      <c r="P186" s="92"/>
      <c r="Q186" s="92"/>
      <c r="R186" s="92"/>
      <c r="S186" s="92"/>
      <c r="T186" s="93"/>
      <c r="U186" s="39"/>
      <c r="V186" s="39"/>
      <c r="W186" s="39"/>
      <c r="X186" s="39"/>
      <c r="Y186" s="39"/>
      <c r="Z186" s="39"/>
      <c r="AA186" s="39"/>
      <c r="AB186" s="39"/>
      <c r="AC186" s="39"/>
      <c r="AD186" s="39"/>
      <c r="AE186" s="39"/>
      <c r="AT186" s="18" t="s">
        <v>182</v>
      </c>
      <c r="AU186" s="18" t="s">
        <v>89</v>
      </c>
    </row>
    <row r="187" s="13" customFormat="1">
      <c r="A187" s="13"/>
      <c r="B187" s="251"/>
      <c r="C187" s="252"/>
      <c r="D187" s="240" t="s">
        <v>189</v>
      </c>
      <c r="E187" s="253" t="s">
        <v>1</v>
      </c>
      <c r="F187" s="254" t="s">
        <v>277</v>
      </c>
      <c r="G187" s="252"/>
      <c r="H187" s="255">
        <v>41</v>
      </c>
      <c r="I187" s="256"/>
      <c r="J187" s="252"/>
      <c r="K187" s="252"/>
      <c r="L187" s="257"/>
      <c r="M187" s="258"/>
      <c r="N187" s="259"/>
      <c r="O187" s="259"/>
      <c r="P187" s="259"/>
      <c r="Q187" s="259"/>
      <c r="R187" s="259"/>
      <c r="S187" s="259"/>
      <c r="T187" s="260"/>
      <c r="U187" s="13"/>
      <c r="V187" s="13"/>
      <c r="W187" s="13"/>
      <c r="X187" s="13"/>
      <c r="Y187" s="13"/>
      <c r="Z187" s="13"/>
      <c r="AA187" s="13"/>
      <c r="AB187" s="13"/>
      <c r="AC187" s="13"/>
      <c r="AD187" s="13"/>
      <c r="AE187" s="13"/>
      <c r="AT187" s="261" t="s">
        <v>189</v>
      </c>
      <c r="AU187" s="261" t="s">
        <v>89</v>
      </c>
      <c r="AV187" s="13" t="s">
        <v>89</v>
      </c>
      <c r="AW187" s="13" t="s">
        <v>35</v>
      </c>
      <c r="AX187" s="13" t="s">
        <v>80</v>
      </c>
      <c r="AY187" s="261" t="s">
        <v>127</v>
      </c>
    </row>
    <row r="188" s="13" customFormat="1">
      <c r="A188" s="13"/>
      <c r="B188" s="251"/>
      <c r="C188" s="252"/>
      <c r="D188" s="240" t="s">
        <v>189</v>
      </c>
      <c r="E188" s="253" t="s">
        <v>1</v>
      </c>
      <c r="F188" s="254" t="s">
        <v>278</v>
      </c>
      <c r="G188" s="252"/>
      <c r="H188" s="255">
        <v>46</v>
      </c>
      <c r="I188" s="256"/>
      <c r="J188" s="252"/>
      <c r="K188" s="252"/>
      <c r="L188" s="257"/>
      <c r="M188" s="258"/>
      <c r="N188" s="259"/>
      <c r="O188" s="259"/>
      <c r="P188" s="259"/>
      <c r="Q188" s="259"/>
      <c r="R188" s="259"/>
      <c r="S188" s="259"/>
      <c r="T188" s="260"/>
      <c r="U188" s="13"/>
      <c r="V188" s="13"/>
      <c r="W188" s="13"/>
      <c r="X188" s="13"/>
      <c r="Y188" s="13"/>
      <c r="Z188" s="13"/>
      <c r="AA188" s="13"/>
      <c r="AB188" s="13"/>
      <c r="AC188" s="13"/>
      <c r="AD188" s="13"/>
      <c r="AE188" s="13"/>
      <c r="AT188" s="261" t="s">
        <v>189</v>
      </c>
      <c r="AU188" s="261" t="s">
        <v>89</v>
      </c>
      <c r="AV188" s="13" t="s">
        <v>89</v>
      </c>
      <c r="AW188" s="13" t="s">
        <v>35</v>
      </c>
      <c r="AX188" s="13" t="s">
        <v>80</v>
      </c>
      <c r="AY188" s="261" t="s">
        <v>127</v>
      </c>
    </row>
    <row r="189" s="13" customFormat="1">
      <c r="A189" s="13"/>
      <c r="B189" s="251"/>
      <c r="C189" s="252"/>
      <c r="D189" s="240" t="s">
        <v>189</v>
      </c>
      <c r="E189" s="253" t="s">
        <v>1</v>
      </c>
      <c r="F189" s="254" t="s">
        <v>279</v>
      </c>
      <c r="G189" s="252"/>
      <c r="H189" s="255">
        <v>77.5</v>
      </c>
      <c r="I189" s="256"/>
      <c r="J189" s="252"/>
      <c r="K189" s="252"/>
      <c r="L189" s="257"/>
      <c r="M189" s="258"/>
      <c r="N189" s="259"/>
      <c r="O189" s="259"/>
      <c r="P189" s="259"/>
      <c r="Q189" s="259"/>
      <c r="R189" s="259"/>
      <c r="S189" s="259"/>
      <c r="T189" s="260"/>
      <c r="U189" s="13"/>
      <c r="V189" s="13"/>
      <c r="W189" s="13"/>
      <c r="X189" s="13"/>
      <c r="Y189" s="13"/>
      <c r="Z189" s="13"/>
      <c r="AA189" s="13"/>
      <c r="AB189" s="13"/>
      <c r="AC189" s="13"/>
      <c r="AD189" s="13"/>
      <c r="AE189" s="13"/>
      <c r="AT189" s="261" t="s">
        <v>189</v>
      </c>
      <c r="AU189" s="261" t="s">
        <v>89</v>
      </c>
      <c r="AV189" s="13" t="s">
        <v>89</v>
      </c>
      <c r="AW189" s="13" t="s">
        <v>35</v>
      </c>
      <c r="AX189" s="13" t="s">
        <v>80</v>
      </c>
      <c r="AY189" s="261" t="s">
        <v>127</v>
      </c>
    </row>
    <row r="190" s="13" customFormat="1">
      <c r="A190" s="13"/>
      <c r="B190" s="251"/>
      <c r="C190" s="252"/>
      <c r="D190" s="240" t="s">
        <v>189</v>
      </c>
      <c r="E190" s="253" t="s">
        <v>1</v>
      </c>
      <c r="F190" s="254" t="s">
        <v>280</v>
      </c>
      <c r="G190" s="252"/>
      <c r="H190" s="255">
        <v>31.5</v>
      </c>
      <c r="I190" s="256"/>
      <c r="J190" s="252"/>
      <c r="K190" s="252"/>
      <c r="L190" s="257"/>
      <c r="M190" s="258"/>
      <c r="N190" s="259"/>
      <c r="O190" s="259"/>
      <c r="P190" s="259"/>
      <c r="Q190" s="259"/>
      <c r="R190" s="259"/>
      <c r="S190" s="259"/>
      <c r="T190" s="260"/>
      <c r="U190" s="13"/>
      <c r="V190" s="13"/>
      <c r="W190" s="13"/>
      <c r="X190" s="13"/>
      <c r="Y190" s="13"/>
      <c r="Z190" s="13"/>
      <c r="AA190" s="13"/>
      <c r="AB190" s="13"/>
      <c r="AC190" s="13"/>
      <c r="AD190" s="13"/>
      <c r="AE190" s="13"/>
      <c r="AT190" s="261" t="s">
        <v>189</v>
      </c>
      <c r="AU190" s="261" t="s">
        <v>89</v>
      </c>
      <c r="AV190" s="13" t="s">
        <v>89</v>
      </c>
      <c r="AW190" s="13" t="s">
        <v>35</v>
      </c>
      <c r="AX190" s="13" t="s">
        <v>80</v>
      </c>
      <c r="AY190" s="261" t="s">
        <v>127</v>
      </c>
    </row>
    <row r="191" s="13" customFormat="1">
      <c r="A191" s="13"/>
      <c r="B191" s="251"/>
      <c r="C191" s="252"/>
      <c r="D191" s="240" t="s">
        <v>189</v>
      </c>
      <c r="E191" s="253" t="s">
        <v>1</v>
      </c>
      <c r="F191" s="254" t="s">
        <v>281</v>
      </c>
      <c r="G191" s="252"/>
      <c r="H191" s="255">
        <v>44</v>
      </c>
      <c r="I191" s="256"/>
      <c r="J191" s="252"/>
      <c r="K191" s="252"/>
      <c r="L191" s="257"/>
      <c r="M191" s="258"/>
      <c r="N191" s="259"/>
      <c r="O191" s="259"/>
      <c r="P191" s="259"/>
      <c r="Q191" s="259"/>
      <c r="R191" s="259"/>
      <c r="S191" s="259"/>
      <c r="T191" s="260"/>
      <c r="U191" s="13"/>
      <c r="V191" s="13"/>
      <c r="W191" s="13"/>
      <c r="X191" s="13"/>
      <c r="Y191" s="13"/>
      <c r="Z191" s="13"/>
      <c r="AA191" s="13"/>
      <c r="AB191" s="13"/>
      <c r="AC191" s="13"/>
      <c r="AD191" s="13"/>
      <c r="AE191" s="13"/>
      <c r="AT191" s="261" t="s">
        <v>189</v>
      </c>
      <c r="AU191" s="261" t="s">
        <v>89</v>
      </c>
      <c r="AV191" s="13" t="s">
        <v>89</v>
      </c>
      <c r="AW191" s="13" t="s">
        <v>35</v>
      </c>
      <c r="AX191" s="13" t="s">
        <v>80</v>
      </c>
      <c r="AY191" s="261" t="s">
        <v>127</v>
      </c>
    </row>
    <row r="192" s="14" customFormat="1">
      <c r="A192" s="14"/>
      <c r="B192" s="262"/>
      <c r="C192" s="263"/>
      <c r="D192" s="240" t="s">
        <v>189</v>
      </c>
      <c r="E192" s="264" t="s">
        <v>1</v>
      </c>
      <c r="F192" s="265" t="s">
        <v>282</v>
      </c>
      <c r="G192" s="263"/>
      <c r="H192" s="266">
        <v>240</v>
      </c>
      <c r="I192" s="267"/>
      <c r="J192" s="263"/>
      <c r="K192" s="263"/>
      <c r="L192" s="268"/>
      <c r="M192" s="269"/>
      <c r="N192" s="270"/>
      <c r="O192" s="270"/>
      <c r="P192" s="270"/>
      <c r="Q192" s="270"/>
      <c r="R192" s="270"/>
      <c r="S192" s="270"/>
      <c r="T192" s="271"/>
      <c r="U192" s="14"/>
      <c r="V192" s="14"/>
      <c r="W192" s="14"/>
      <c r="X192" s="14"/>
      <c r="Y192" s="14"/>
      <c r="Z192" s="14"/>
      <c r="AA192" s="14"/>
      <c r="AB192" s="14"/>
      <c r="AC192" s="14"/>
      <c r="AD192" s="14"/>
      <c r="AE192" s="14"/>
      <c r="AT192" s="272" t="s">
        <v>189</v>
      </c>
      <c r="AU192" s="272" t="s">
        <v>89</v>
      </c>
      <c r="AV192" s="14" t="s">
        <v>126</v>
      </c>
      <c r="AW192" s="14" t="s">
        <v>35</v>
      </c>
      <c r="AX192" s="14" t="s">
        <v>87</v>
      </c>
      <c r="AY192" s="272" t="s">
        <v>127</v>
      </c>
    </row>
    <row r="193" s="2" customFormat="1" ht="16.5" customHeight="1">
      <c r="A193" s="39"/>
      <c r="B193" s="40"/>
      <c r="C193" s="227" t="s">
        <v>283</v>
      </c>
      <c r="D193" s="227" t="s">
        <v>130</v>
      </c>
      <c r="E193" s="228" t="s">
        <v>284</v>
      </c>
      <c r="F193" s="229" t="s">
        <v>285</v>
      </c>
      <c r="G193" s="230" t="s">
        <v>272</v>
      </c>
      <c r="H193" s="231">
        <v>228</v>
      </c>
      <c r="I193" s="232"/>
      <c r="J193" s="233">
        <f>ROUND(I193*H193,2)</f>
        <v>0</v>
      </c>
      <c r="K193" s="229" t="s">
        <v>179</v>
      </c>
      <c r="L193" s="45"/>
      <c r="M193" s="234" t="s">
        <v>1</v>
      </c>
      <c r="N193" s="235" t="s">
        <v>45</v>
      </c>
      <c r="O193" s="92"/>
      <c r="P193" s="236">
        <f>O193*H193</f>
        <v>0</v>
      </c>
      <c r="Q193" s="236">
        <v>0</v>
      </c>
      <c r="R193" s="236">
        <f>Q193*H193</f>
        <v>0</v>
      </c>
      <c r="S193" s="236">
        <v>0.03065</v>
      </c>
      <c r="T193" s="237">
        <f>S193*H193</f>
        <v>6.9882</v>
      </c>
      <c r="U193" s="39"/>
      <c r="V193" s="39"/>
      <c r="W193" s="39"/>
      <c r="X193" s="39"/>
      <c r="Y193" s="39"/>
      <c r="Z193" s="39"/>
      <c r="AA193" s="39"/>
      <c r="AB193" s="39"/>
      <c r="AC193" s="39"/>
      <c r="AD193" s="39"/>
      <c r="AE193" s="39"/>
      <c r="AR193" s="238" t="s">
        <v>273</v>
      </c>
      <c r="AT193" s="238" t="s">
        <v>130</v>
      </c>
      <c r="AU193" s="238" t="s">
        <v>89</v>
      </c>
      <c r="AY193" s="18" t="s">
        <v>127</v>
      </c>
      <c r="BE193" s="239">
        <f>IF(N193="základní",J193,0)</f>
        <v>0</v>
      </c>
      <c r="BF193" s="239">
        <f>IF(N193="snížená",J193,0)</f>
        <v>0</v>
      </c>
      <c r="BG193" s="239">
        <f>IF(N193="zákl. přenesená",J193,0)</f>
        <v>0</v>
      </c>
      <c r="BH193" s="239">
        <f>IF(N193="sníž. přenesená",J193,0)</f>
        <v>0</v>
      </c>
      <c r="BI193" s="239">
        <f>IF(N193="nulová",J193,0)</f>
        <v>0</v>
      </c>
      <c r="BJ193" s="18" t="s">
        <v>87</v>
      </c>
      <c r="BK193" s="239">
        <f>ROUND(I193*H193,2)</f>
        <v>0</v>
      </c>
      <c r="BL193" s="18" t="s">
        <v>273</v>
      </c>
      <c r="BM193" s="238" t="s">
        <v>286</v>
      </c>
    </row>
    <row r="194" s="2" customFormat="1">
      <c r="A194" s="39"/>
      <c r="B194" s="40"/>
      <c r="C194" s="41"/>
      <c r="D194" s="240" t="s">
        <v>135</v>
      </c>
      <c r="E194" s="41"/>
      <c r="F194" s="241" t="s">
        <v>287</v>
      </c>
      <c r="G194" s="41"/>
      <c r="H194" s="41"/>
      <c r="I194" s="242"/>
      <c r="J194" s="41"/>
      <c r="K194" s="41"/>
      <c r="L194" s="45"/>
      <c r="M194" s="243"/>
      <c r="N194" s="244"/>
      <c r="O194" s="92"/>
      <c r="P194" s="92"/>
      <c r="Q194" s="92"/>
      <c r="R194" s="92"/>
      <c r="S194" s="92"/>
      <c r="T194" s="93"/>
      <c r="U194" s="39"/>
      <c r="V194" s="39"/>
      <c r="W194" s="39"/>
      <c r="X194" s="39"/>
      <c r="Y194" s="39"/>
      <c r="Z194" s="39"/>
      <c r="AA194" s="39"/>
      <c r="AB194" s="39"/>
      <c r="AC194" s="39"/>
      <c r="AD194" s="39"/>
      <c r="AE194" s="39"/>
      <c r="AT194" s="18" t="s">
        <v>135</v>
      </c>
      <c r="AU194" s="18" t="s">
        <v>89</v>
      </c>
    </row>
    <row r="195" s="2" customFormat="1">
      <c r="A195" s="39"/>
      <c r="B195" s="40"/>
      <c r="C195" s="41"/>
      <c r="D195" s="249" t="s">
        <v>182</v>
      </c>
      <c r="E195" s="41"/>
      <c r="F195" s="250" t="s">
        <v>288</v>
      </c>
      <c r="G195" s="41"/>
      <c r="H195" s="41"/>
      <c r="I195" s="242"/>
      <c r="J195" s="41"/>
      <c r="K195" s="41"/>
      <c r="L195" s="45"/>
      <c r="M195" s="243"/>
      <c r="N195" s="244"/>
      <c r="O195" s="92"/>
      <c r="P195" s="92"/>
      <c r="Q195" s="92"/>
      <c r="R195" s="92"/>
      <c r="S195" s="92"/>
      <c r="T195" s="93"/>
      <c r="U195" s="39"/>
      <c r="V195" s="39"/>
      <c r="W195" s="39"/>
      <c r="X195" s="39"/>
      <c r="Y195" s="39"/>
      <c r="Z195" s="39"/>
      <c r="AA195" s="39"/>
      <c r="AB195" s="39"/>
      <c r="AC195" s="39"/>
      <c r="AD195" s="39"/>
      <c r="AE195" s="39"/>
      <c r="AT195" s="18" t="s">
        <v>182</v>
      </c>
      <c r="AU195" s="18" t="s">
        <v>89</v>
      </c>
    </row>
    <row r="196" s="13" customFormat="1">
      <c r="A196" s="13"/>
      <c r="B196" s="251"/>
      <c r="C196" s="252"/>
      <c r="D196" s="240" t="s">
        <v>189</v>
      </c>
      <c r="E196" s="253" t="s">
        <v>1</v>
      </c>
      <c r="F196" s="254" t="s">
        <v>289</v>
      </c>
      <c r="G196" s="252"/>
      <c r="H196" s="255">
        <v>28</v>
      </c>
      <c r="I196" s="256"/>
      <c r="J196" s="252"/>
      <c r="K196" s="252"/>
      <c r="L196" s="257"/>
      <c r="M196" s="258"/>
      <c r="N196" s="259"/>
      <c r="O196" s="259"/>
      <c r="P196" s="259"/>
      <c r="Q196" s="259"/>
      <c r="R196" s="259"/>
      <c r="S196" s="259"/>
      <c r="T196" s="260"/>
      <c r="U196" s="13"/>
      <c r="V196" s="13"/>
      <c r="W196" s="13"/>
      <c r="X196" s="13"/>
      <c r="Y196" s="13"/>
      <c r="Z196" s="13"/>
      <c r="AA196" s="13"/>
      <c r="AB196" s="13"/>
      <c r="AC196" s="13"/>
      <c r="AD196" s="13"/>
      <c r="AE196" s="13"/>
      <c r="AT196" s="261" t="s">
        <v>189</v>
      </c>
      <c r="AU196" s="261" t="s">
        <v>89</v>
      </c>
      <c r="AV196" s="13" t="s">
        <v>89</v>
      </c>
      <c r="AW196" s="13" t="s">
        <v>35</v>
      </c>
      <c r="AX196" s="13" t="s">
        <v>80</v>
      </c>
      <c r="AY196" s="261" t="s">
        <v>127</v>
      </c>
    </row>
    <row r="197" s="13" customFormat="1">
      <c r="A197" s="13"/>
      <c r="B197" s="251"/>
      <c r="C197" s="252"/>
      <c r="D197" s="240" t="s">
        <v>189</v>
      </c>
      <c r="E197" s="253" t="s">
        <v>1</v>
      </c>
      <c r="F197" s="254" t="s">
        <v>290</v>
      </c>
      <c r="G197" s="252"/>
      <c r="H197" s="255">
        <v>37.5</v>
      </c>
      <c r="I197" s="256"/>
      <c r="J197" s="252"/>
      <c r="K197" s="252"/>
      <c r="L197" s="257"/>
      <c r="M197" s="258"/>
      <c r="N197" s="259"/>
      <c r="O197" s="259"/>
      <c r="P197" s="259"/>
      <c r="Q197" s="259"/>
      <c r="R197" s="259"/>
      <c r="S197" s="259"/>
      <c r="T197" s="260"/>
      <c r="U197" s="13"/>
      <c r="V197" s="13"/>
      <c r="W197" s="13"/>
      <c r="X197" s="13"/>
      <c r="Y197" s="13"/>
      <c r="Z197" s="13"/>
      <c r="AA197" s="13"/>
      <c r="AB197" s="13"/>
      <c r="AC197" s="13"/>
      <c r="AD197" s="13"/>
      <c r="AE197" s="13"/>
      <c r="AT197" s="261" t="s">
        <v>189</v>
      </c>
      <c r="AU197" s="261" t="s">
        <v>89</v>
      </c>
      <c r="AV197" s="13" t="s">
        <v>89</v>
      </c>
      <c r="AW197" s="13" t="s">
        <v>35</v>
      </c>
      <c r="AX197" s="13" t="s">
        <v>80</v>
      </c>
      <c r="AY197" s="261" t="s">
        <v>127</v>
      </c>
    </row>
    <row r="198" s="13" customFormat="1">
      <c r="A198" s="13"/>
      <c r="B198" s="251"/>
      <c r="C198" s="252"/>
      <c r="D198" s="240" t="s">
        <v>189</v>
      </c>
      <c r="E198" s="253" t="s">
        <v>1</v>
      </c>
      <c r="F198" s="254" t="s">
        <v>291</v>
      </c>
      <c r="G198" s="252"/>
      <c r="H198" s="255">
        <v>90.5</v>
      </c>
      <c r="I198" s="256"/>
      <c r="J198" s="252"/>
      <c r="K198" s="252"/>
      <c r="L198" s="257"/>
      <c r="M198" s="258"/>
      <c r="N198" s="259"/>
      <c r="O198" s="259"/>
      <c r="P198" s="259"/>
      <c r="Q198" s="259"/>
      <c r="R198" s="259"/>
      <c r="S198" s="259"/>
      <c r="T198" s="260"/>
      <c r="U198" s="13"/>
      <c r="V198" s="13"/>
      <c r="W198" s="13"/>
      <c r="X198" s="13"/>
      <c r="Y198" s="13"/>
      <c r="Z198" s="13"/>
      <c r="AA198" s="13"/>
      <c r="AB198" s="13"/>
      <c r="AC198" s="13"/>
      <c r="AD198" s="13"/>
      <c r="AE198" s="13"/>
      <c r="AT198" s="261" t="s">
        <v>189</v>
      </c>
      <c r="AU198" s="261" t="s">
        <v>89</v>
      </c>
      <c r="AV198" s="13" t="s">
        <v>89</v>
      </c>
      <c r="AW198" s="13" t="s">
        <v>35</v>
      </c>
      <c r="AX198" s="13" t="s">
        <v>80</v>
      </c>
      <c r="AY198" s="261" t="s">
        <v>127</v>
      </c>
    </row>
    <row r="199" s="13" customFormat="1">
      <c r="A199" s="13"/>
      <c r="B199" s="251"/>
      <c r="C199" s="252"/>
      <c r="D199" s="240" t="s">
        <v>189</v>
      </c>
      <c r="E199" s="253" t="s">
        <v>1</v>
      </c>
      <c r="F199" s="254" t="s">
        <v>292</v>
      </c>
      <c r="G199" s="252"/>
      <c r="H199" s="255">
        <v>31</v>
      </c>
      <c r="I199" s="256"/>
      <c r="J199" s="252"/>
      <c r="K199" s="252"/>
      <c r="L199" s="257"/>
      <c r="M199" s="258"/>
      <c r="N199" s="259"/>
      <c r="O199" s="259"/>
      <c r="P199" s="259"/>
      <c r="Q199" s="259"/>
      <c r="R199" s="259"/>
      <c r="S199" s="259"/>
      <c r="T199" s="260"/>
      <c r="U199" s="13"/>
      <c r="V199" s="13"/>
      <c r="W199" s="13"/>
      <c r="X199" s="13"/>
      <c r="Y199" s="13"/>
      <c r="Z199" s="13"/>
      <c r="AA199" s="13"/>
      <c r="AB199" s="13"/>
      <c r="AC199" s="13"/>
      <c r="AD199" s="13"/>
      <c r="AE199" s="13"/>
      <c r="AT199" s="261" t="s">
        <v>189</v>
      </c>
      <c r="AU199" s="261" t="s">
        <v>89</v>
      </c>
      <c r="AV199" s="13" t="s">
        <v>89</v>
      </c>
      <c r="AW199" s="13" t="s">
        <v>35</v>
      </c>
      <c r="AX199" s="13" t="s">
        <v>80</v>
      </c>
      <c r="AY199" s="261" t="s">
        <v>127</v>
      </c>
    </row>
    <row r="200" s="13" customFormat="1">
      <c r="A200" s="13"/>
      <c r="B200" s="251"/>
      <c r="C200" s="252"/>
      <c r="D200" s="240" t="s">
        <v>189</v>
      </c>
      <c r="E200" s="253" t="s">
        <v>1</v>
      </c>
      <c r="F200" s="254" t="s">
        <v>293</v>
      </c>
      <c r="G200" s="252"/>
      <c r="H200" s="255">
        <v>41</v>
      </c>
      <c r="I200" s="256"/>
      <c r="J200" s="252"/>
      <c r="K200" s="252"/>
      <c r="L200" s="257"/>
      <c r="M200" s="258"/>
      <c r="N200" s="259"/>
      <c r="O200" s="259"/>
      <c r="P200" s="259"/>
      <c r="Q200" s="259"/>
      <c r="R200" s="259"/>
      <c r="S200" s="259"/>
      <c r="T200" s="260"/>
      <c r="U200" s="13"/>
      <c r="V200" s="13"/>
      <c r="W200" s="13"/>
      <c r="X200" s="13"/>
      <c r="Y200" s="13"/>
      <c r="Z200" s="13"/>
      <c r="AA200" s="13"/>
      <c r="AB200" s="13"/>
      <c r="AC200" s="13"/>
      <c r="AD200" s="13"/>
      <c r="AE200" s="13"/>
      <c r="AT200" s="261" t="s">
        <v>189</v>
      </c>
      <c r="AU200" s="261" t="s">
        <v>89</v>
      </c>
      <c r="AV200" s="13" t="s">
        <v>89</v>
      </c>
      <c r="AW200" s="13" t="s">
        <v>35</v>
      </c>
      <c r="AX200" s="13" t="s">
        <v>80</v>
      </c>
      <c r="AY200" s="261" t="s">
        <v>127</v>
      </c>
    </row>
    <row r="201" s="14" customFormat="1">
      <c r="A201" s="14"/>
      <c r="B201" s="262"/>
      <c r="C201" s="263"/>
      <c r="D201" s="240" t="s">
        <v>189</v>
      </c>
      <c r="E201" s="264" t="s">
        <v>1</v>
      </c>
      <c r="F201" s="265" t="s">
        <v>282</v>
      </c>
      <c r="G201" s="263"/>
      <c r="H201" s="266">
        <v>228</v>
      </c>
      <c r="I201" s="267"/>
      <c r="J201" s="263"/>
      <c r="K201" s="263"/>
      <c r="L201" s="268"/>
      <c r="M201" s="269"/>
      <c r="N201" s="270"/>
      <c r="O201" s="270"/>
      <c r="P201" s="270"/>
      <c r="Q201" s="270"/>
      <c r="R201" s="270"/>
      <c r="S201" s="270"/>
      <c r="T201" s="271"/>
      <c r="U201" s="14"/>
      <c r="V201" s="14"/>
      <c r="W201" s="14"/>
      <c r="X201" s="14"/>
      <c r="Y201" s="14"/>
      <c r="Z201" s="14"/>
      <c r="AA201" s="14"/>
      <c r="AB201" s="14"/>
      <c r="AC201" s="14"/>
      <c r="AD201" s="14"/>
      <c r="AE201" s="14"/>
      <c r="AT201" s="272" t="s">
        <v>189</v>
      </c>
      <c r="AU201" s="272" t="s">
        <v>89</v>
      </c>
      <c r="AV201" s="14" t="s">
        <v>126</v>
      </c>
      <c r="AW201" s="14" t="s">
        <v>35</v>
      </c>
      <c r="AX201" s="14" t="s">
        <v>87</v>
      </c>
      <c r="AY201" s="272" t="s">
        <v>127</v>
      </c>
    </row>
    <row r="202" s="2" customFormat="1" ht="16.5" customHeight="1">
      <c r="A202" s="39"/>
      <c r="B202" s="40"/>
      <c r="C202" s="227" t="s">
        <v>273</v>
      </c>
      <c r="D202" s="227" t="s">
        <v>130</v>
      </c>
      <c r="E202" s="228" t="s">
        <v>294</v>
      </c>
      <c r="F202" s="229" t="s">
        <v>295</v>
      </c>
      <c r="G202" s="230" t="s">
        <v>296</v>
      </c>
      <c r="H202" s="231">
        <v>19</v>
      </c>
      <c r="I202" s="232"/>
      <c r="J202" s="233">
        <f>ROUND(I202*H202,2)</f>
        <v>0</v>
      </c>
      <c r="K202" s="229" t="s">
        <v>179</v>
      </c>
      <c r="L202" s="45"/>
      <c r="M202" s="234" t="s">
        <v>1</v>
      </c>
      <c r="N202" s="235" t="s">
        <v>45</v>
      </c>
      <c r="O202" s="92"/>
      <c r="P202" s="236">
        <f>O202*H202</f>
        <v>0</v>
      </c>
      <c r="Q202" s="236">
        <v>0.0012700000000000001</v>
      </c>
      <c r="R202" s="236">
        <f>Q202*H202</f>
        <v>0.024130000000000002</v>
      </c>
      <c r="S202" s="236">
        <v>0</v>
      </c>
      <c r="T202" s="237">
        <f>S202*H202</f>
        <v>0</v>
      </c>
      <c r="U202" s="39"/>
      <c r="V202" s="39"/>
      <c r="W202" s="39"/>
      <c r="X202" s="39"/>
      <c r="Y202" s="39"/>
      <c r="Z202" s="39"/>
      <c r="AA202" s="39"/>
      <c r="AB202" s="39"/>
      <c r="AC202" s="39"/>
      <c r="AD202" s="39"/>
      <c r="AE202" s="39"/>
      <c r="AR202" s="238" t="s">
        <v>273</v>
      </c>
      <c r="AT202" s="238" t="s">
        <v>130</v>
      </c>
      <c r="AU202" s="238" t="s">
        <v>89</v>
      </c>
      <c r="AY202" s="18" t="s">
        <v>127</v>
      </c>
      <c r="BE202" s="239">
        <f>IF(N202="základní",J202,0)</f>
        <v>0</v>
      </c>
      <c r="BF202" s="239">
        <f>IF(N202="snížená",J202,0)</f>
        <v>0</v>
      </c>
      <c r="BG202" s="239">
        <f>IF(N202="zákl. přenesená",J202,0)</f>
        <v>0</v>
      </c>
      <c r="BH202" s="239">
        <f>IF(N202="sníž. přenesená",J202,0)</f>
        <v>0</v>
      </c>
      <c r="BI202" s="239">
        <f>IF(N202="nulová",J202,0)</f>
        <v>0</v>
      </c>
      <c r="BJ202" s="18" t="s">
        <v>87</v>
      </c>
      <c r="BK202" s="239">
        <f>ROUND(I202*H202,2)</f>
        <v>0</v>
      </c>
      <c r="BL202" s="18" t="s">
        <v>273</v>
      </c>
      <c r="BM202" s="238" t="s">
        <v>297</v>
      </c>
    </row>
    <row r="203" s="2" customFormat="1">
      <c r="A203" s="39"/>
      <c r="B203" s="40"/>
      <c r="C203" s="41"/>
      <c r="D203" s="240" t="s">
        <v>135</v>
      </c>
      <c r="E203" s="41"/>
      <c r="F203" s="241" t="s">
        <v>298</v>
      </c>
      <c r="G203" s="41"/>
      <c r="H203" s="41"/>
      <c r="I203" s="242"/>
      <c r="J203" s="41"/>
      <c r="K203" s="41"/>
      <c r="L203" s="45"/>
      <c r="M203" s="243"/>
      <c r="N203" s="244"/>
      <c r="O203" s="92"/>
      <c r="P203" s="92"/>
      <c r="Q203" s="92"/>
      <c r="R203" s="92"/>
      <c r="S203" s="92"/>
      <c r="T203" s="93"/>
      <c r="U203" s="39"/>
      <c r="V203" s="39"/>
      <c r="W203" s="39"/>
      <c r="X203" s="39"/>
      <c r="Y203" s="39"/>
      <c r="Z203" s="39"/>
      <c r="AA203" s="39"/>
      <c r="AB203" s="39"/>
      <c r="AC203" s="39"/>
      <c r="AD203" s="39"/>
      <c r="AE203" s="39"/>
      <c r="AT203" s="18" t="s">
        <v>135</v>
      </c>
      <c r="AU203" s="18" t="s">
        <v>89</v>
      </c>
    </row>
    <row r="204" s="2" customFormat="1">
      <c r="A204" s="39"/>
      <c r="B204" s="40"/>
      <c r="C204" s="41"/>
      <c r="D204" s="249" t="s">
        <v>182</v>
      </c>
      <c r="E204" s="41"/>
      <c r="F204" s="250" t="s">
        <v>299</v>
      </c>
      <c r="G204" s="41"/>
      <c r="H204" s="41"/>
      <c r="I204" s="242"/>
      <c r="J204" s="41"/>
      <c r="K204" s="41"/>
      <c r="L204" s="45"/>
      <c r="M204" s="243"/>
      <c r="N204" s="244"/>
      <c r="O204" s="92"/>
      <c r="P204" s="92"/>
      <c r="Q204" s="92"/>
      <c r="R204" s="92"/>
      <c r="S204" s="92"/>
      <c r="T204" s="93"/>
      <c r="U204" s="39"/>
      <c r="V204" s="39"/>
      <c r="W204" s="39"/>
      <c r="X204" s="39"/>
      <c r="Y204" s="39"/>
      <c r="Z204" s="39"/>
      <c r="AA204" s="39"/>
      <c r="AB204" s="39"/>
      <c r="AC204" s="39"/>
      <c r="AD204" s="39"/>
      <c r="AE204" s="39"/>
      <c r="AT204" s="18" t="s">
        <v>182</v>
      </c>
      <c r="AU204" s="18" t="s">
        <v>89</v>
      </c>
    </row>
    <row r="205" s="2" customFormat="1" ht="16.5" customHeight="1">
      <c r="A205" s="39"/>
      <c r="B205" s="40"/>
      <c r="C205" s="227" t="s">
        <v>300</v>
      </c>
      <c r="D205" s="227" t="s">
        <v>130</v>
      </c>
      <c r="E205" s="228" t="s">
        <v>301</v>
      </c>
      <c r="F205" s="229" t="s">
        <v>302</v>
      </c>
      <c r="G205" s="230" t="s">
        <v>296</v>
      </c>
      <c r="H205" s="231">
        <v>20</v>
      </c>
      <c r="I205" s="232"/>
      <c r="J205" s="233">
        <f>ROUND(I205*H205,2)</f>
        <v>0</v>
      </c>
      <c r="K205" s="229" t="s">
        <v>179</v>
      </c>
      <c r="L205" s="45"/>
      <c r="M205" s="234" t="s">
        <v>1</v>
      </c>
      <c r="N205" s="235" t="s">
        <v>45</v>
      </c>
      <c r="O205" s="92"/>
      <c r="P205" s="236">
        <f>O205*H205</f>
        <v>0</v>
      </c>
      <c r="Q205" s="236">
        <v>0.00157</v>
      </c>
      <c r="R205" s="236">
        <f>Q205*H205</f>
        <v>0.031399999999999997</v>
      </c>
      <c r="S205" s="236">
        <v>0</v>
      </c>
      <c r="T205" s="237">
        <f>S205*H205</f>
        <v>0</v>
      </c>
      <c r="U205" s="39"/>
      <c r="V205" s="39"/>
      <c r="W205" s="39"/>
      <c r="X205" s="39"/>
      <c r="Y205" s="39"/>
      <c r="Z205" s="39"/>
      <c r="AA205" s="39"/>
      <c r="AB205" s="39"/>
      <c r="AC205" s="39"/>
      <c r="AD205" s="39"/>
      <c r="AE205" s="39"/>
      <c r="AR205" s="238" t="s">
        <v>273</v>
      </c>
      <c r="AT205" s="238" t="s">
        <v>130</v>
      </c>
      <c r="AU205" s="238" t="s">
        <v>89</v>
      </c>
      <c r="AY205" s="18" t="s">
        <v>127</v>
      </c>
      <c r="BE205" s="239">
        <f>IF(N205="základní",J205,0)</f>
        <v>0</v>
      </c>
      <c r="BF205" s="239">
        <f>IF(N205="snížená",J205,0)</f>
        <v>0</v>
      </c>
      <c r="BG205" s="239">
        <f>IF(N205="zákl. přenesená",J205,0)</f>
        <v>0</v>
      </c>
      <c r="BH205" s="239">
        <f>IF(N205="sníž. přenesená",J205,0)</f>
        <v>0</v>
      </c>
      <c r="BI205" s="239">
        <f>IF(N205="nulová",J205,0)</f>
        <v>0</v>
      </c>
      <c r="BJ205" s="18" t="s">
        <v>87</v>
      </c>
      <c r="BK205" s="239">
        <f>ROUND(I205*H205,2)</f>
        <v>0</v>
      </c>
      <c r="BL205" s="18" t="s">
        <v>273</v>
      </c>
      <c r="BM205" s="238" t="s">
        <v>303</v>
      </c>
    </row>
    <row r="206" s="2" customFormat="1">
      <c r="A206" s="39"/>
      <c r="B206" s="40"/>
      <c r="C206" s="41"/>
      <c r="D206" s="240" t="s">
        <v>135</v>
      </c>
      <c r="E206" s="41"/>
      <c r="F206" s="241" t="s">
        <v>304</v>
      </c>
      <c r="G206" s="41"/>
      <c r="H206" s="41"/>
      <c r="I206" s="242"/>
      <c r="J206" s="41"/>
      <c r="K206" s="41"/>
      <c r="L206" s="45"/>
      <c r="M206" s="243"/>
      <c r="N206" s="244"/>
      <c r="O206" s="92"/>
      <c r="P206" s="92"/>
      <c r="Q206" s="92"/>
      <c r="R206" s="92"/>
      <c r="S206" s="92"/>
      <c r="T206" s="93"/>
      <c r="U206" s="39"/>
      <c r="V206" s="39"/>
      <c r="W206" s="39"/>
      <c r="X206" s="39"/>
      <c r="Y206" s="39"/>
      <c r="Z206" s="39"/>
      <c r="AA206" s="39"/>
      <c r="AB206" s="39"/>
      <c r="AC206" s="39"/>
      <c r="AD206" s="39"/>
      <c r="AE206" s="39"/>
      <c r="AT206" s="18" t="s">
        <v>135</v>
      </c>
      <c r="AU206" s="18" t="s">
        <v>89</v>
      </c>
    </row>
    <row r="207" s="2" customFormat="1">
      <c r="A207" s="39"/>
      <c r="B207" s="40"/>
      <c r="C207" s="41"/>
      <c r="D207" s="249" t="s">
        <v>182</v>
      </c>
      <c r="E207" s="41"/>
      <c r="F207" s="250" t="s">
        <v>305</v>
      </c>
      <c r="G207" s="41"/>
      <c r="H207" s="41"/>
      <c r="I207" s="242"/>
      <c r="J207" s="41"/>
      <c r="K207" s="41"/>
      <c r="L207" s="45"/>
      <c r="M207" s="243"/>
      <c r="N207" s="244"/>
      <c r="O207" s="92"/>
      <c r="P207" s="92"/>
      <c r="Q207" s="92"/>
      <c r="R207" s="92"/>
      <c r="S207" s="92"/>
      <c r="T207" s="93"/>
      <c r="U207" s="39"/>
      <c r="V207" s="39"/>
      <c r="W207" s="39"/>
      <c r="X207" s="39"/>
      <c r="Y207" s="39"/>
      <c r="Z207" s="39"/>
      <c r="AA207" s="39"/>
      <c r="AB207" s="39"/>
      <c r="AC207" s="39"/>
      <c r="AD207" s="39"/>
      <c r="AE207" s="39"/>
      <c r="AT207" s="18" t="s">
        <v>182</v>
      </c>
      <c r="AU207" s="18" t="s">
        <v>89</v>
      </c>
    </row>
    <row r="208" s="2" customFormat="1" ht="16.5" customHeight="1">
      <c r="A208" s="39"/>
      <c r="B208" s="40"/>
      <c r="C208" s="227" t="s">
        <v>306</v>
      </c>
      <c r="D208" s="227" t="s">
        <v>130</v>
      </c>
      <c r="E208" s="228" t="s">
        <v>307</v>
      </c>
      <c r="F208" s="229" t="s">
        <v>308</v>
      </c>
      <c r="G208" s="230" t="s">
        <v>296</v>
      </c>
      <c r="H208" s="231">
        <v>44</v>
      </c>
      <c r="I208" s="232"/>
      <c r="J208" s="233">
        <f>ROUND(I208*H208,2)</f>
        <v>0</v>
      </c>
      <c r="K208" s="229" t="s">
        <v>179</v>
      </c>
      <c r="L208" s="45"/>
      <c r="M208" s="234" t="s">
        <v>1</v>
      </c>
      <c r="N208" s="235" t="s">
        <v>45</v>
      </c>
      <c r="O208" s="92"/>
      <c r="P208" s="236">
        <f>O208*H208</f>
        <v>0</v>
      </c>
      <c r="Q208" s="236">
        <v>0.0020200000000000001</v>
      </c>
      <c r="R208" s="236">
        <f>Q208*H208</f>
        <v>0.088880000000000001</v>
      </c>
      <c r="S208" s="236">
        <v>0</v>
      </c>
      <c r="T208" s="237">
        <f>S208*H208</f>
        <v>0</v>
      </c>
      <c r="U208" s="39"/>
      <c r="V208" s="39"/>
      <c r="W208" s="39"/>
      <c r="X208" s="39"/>
      <c r="Y208" s="39"/>
      <c r="Z208" s="39"/>
      <c r="AA208" s="39"/>
      <c r="AB208" s="39"/>
      <c r="AC208" s="39"/>
      <c r="AD208" s="39"/>
      <c r="AE208" s="39"/>
      <c r="AR208" s="238" t="s">
        <v>273</v>
      </c>
      <c r="AT208" s="238" t="s">
        <v>130</v>
      </c>
      <c r="AU208" s="238" t="s">
        <v>89</v>
      </c>
      <c r="AY208" s="18" t="s">
        <v>127</v>
      </c>
      <c r="BE208" s="239">
        <f>IF(N208="základní",J208,0)</f>
        <v>0</v>
      </c>
      <c r="BF208" s="239">
        <f>IF(N208="snížená",J208,0)</f>
        <v>0</v>
      </c>
      <c r="BG208" s="239">
        <f>IF(N208="zákl. přenesená",J208,0)</f>
        <v>0</v>
      </c>
      <c r="BH208" s="239">
        <f>IF(N208="sníž. přenesená",J208,0)</f>
        <v>0</v>
      </c>
      <c r="BI208" s="239">
        <f>IF(N208="nulová",J208,0)</f>
        <v>0</v>
      </c>
      <c r="BJ208" s="18" t="s">
        <v>87</v>
      </c>
      <c r="BK208" s="239">
        <f>ROUND(I208*H208,2)</f>
        <v>0</v>
      </c>
      <c r="BL208" s="18" t="s">
        <v>273</v>
      </c>
      <c r="BM208" s="238" t="s">
        <v>309</v>
      </c>
    </row>
    <row r="209" s="2" customFormat="1">
      <c r="A209" s="39"/>
      <c r="B209" s="40"/>
      <c r="C209" s="41"/>
      <c r="D209" s="240" t="s">
        <v>135</v>
      </c>
      <c r="E209" s="41"/>
      <c r="F209" s="241" t="s">
        <v>310</v>
      </c>
      <c r="G209" s="41"/>
      <c r="H209" s="41"/>
      <c r="I209" s="242"/>
      <c r="J209" s="41"/>
      <c r="K209" s="41"/>
      <c r="L209" s="45"/>
      <c r="M209" s="243"/>
      <c r="N209" s="244"/>
      <c r="O209" s="92"/>
      <c r="P209" s="92"/>
      <c r="Q209" s="92"/>
      <c r="R209" s="92"/>
      <c r="S209" s="92"/>
      <c r="T209" s="93"/>
      <c r="U209" s="39"/>
      <c r="V209" s="39"/>
      <c r="W209" s="39"/>
      <c r="X209" s="39"/>
      <c r="Y209" s="39"/>
      <c r="Z209" s="39"/>
      <c r="AA209" s="39"/>
      <c r="AB209" s="39"/>
      <c r="AC209" s="39"/>
      <c r="AD209" s="39"/>
      <c r="AE209" s="39"/>
      <c r="AT209" s="18" t="s">
        <v>135</v>
      </c>
      <c r="AU209" s="18" t="s">
        <v>89</v>
      </c>
    </row>
    <row r="210" s="2" customFormat="1">
      <c r="A210" s="39"/>
      <c r="B210" s="40"/>
      <c r="C210" s="41"/>
      <c r="D210" s="249" t="s">
        <v>182</v>
      </c>
      <c r="E210" s="41"/>
      <c r="F210" s="250" t="s">
        <v>311</v>
      </c>
      <c r="G210" s="41"/>
      <c r="H210" s="41"/>
      <c r="I210" s="242"/>
      <c r="J210" s="41"/>
      <c r="K210" s="41"/>
      <c r="L210" s="45"/>
      <c r="M210" s="243"/>
      <c r="N210" s="244"/>
      <c r="O210" s="92"/>
      <c r="P210" s="92"/>
      <c r="Q210" s="92"/>
      <c r="R210" s="92"/>
      <c r="S210" s="92"/>
      <c r="T210" s="93"/>
      <c r="U210" s="39"/>
      <c r="V210" s="39"/>
      <c r="W210" s="39"/>
      <c r="X210" s="39"/>
      <c r="Y210" s="39"/>
      <c r="Z210" s="39"/>
      <c r="AA210" s="39"/>
      <c r="AB210" s="39"/>
      <c r="AC210" s="39"/>
      <c r="AD210" s="39"/>
      <c r="AE210" s="39"/>
      <c r="AT210" s="18" t="s">
        <v>182</v>
      </c>
      <c r="AU210" s="18" t="s">
        <v>89</v>
      </c>
    </row>
    <row r="211" s="2" customFormat="1" ht="16.5" customHeight="1">
      <c r="A211" s="39"/>
      <c r="B211" s="40"/>
      <c r="C211" s="227" t="s">
        <v>312</v>
      </c>
      <c r="D211" s="227" t="s">
        <v>130</v>
      </c>
      <c r="E211" s="228" t="s">
        <v>313</v>
      </c>
      <c r="F211" s="229" t="s">
        <v>314</v>
      </c>
      <c r="G211" s="230" t="s">
        <v>296</v>
      </c>
      <c r="H211" s="231">
        <v>7</v>
      </c>
      <c r="I211" s="232"/>
      <c r="J211" s="233">
        <f>ROUND(I211*H211,2)</f>
        <v>0</v>
      </c>
      <c r="K211" s="229" t="s">
        <v>179</v>
      </c>
      <c r="L211" s="45"/>
      <c r="M211" s="234" t="s">
        <v>1</v>
      </c>
      <c r="N211" s="235" t="s">
        <v>45</v>
      </c>
      <c r="O211" s="92"/>
      <c r="P211" s="236">
        <f>O211*H211</f>
        <v>0</v>
      </c>
      <c r="Q211" s="236">
        <v>0.0022599999999999999</v>
      </c>
      <c r="R211" s="236">
        <f>Q211*H211</f>
        <v>0.015820000000000001</v>
      </c>
      <c r="S211" s="236">
        <v>0</v>
      </c>
      <c r="T211" s="237">
        <f>S211*H211</f>
        <v>0</v>
      </c>
      <c r="U211" s="39"/>
      <c r="V211" s="39"/>
      <c r="W211" s="39"/>
      <c r="X211" s="39"/>
      <c r="Y211" s="39"/>
      <c r="Z211" s="39"/>
      <c r="AA211" s="39"/>
      <c r="AB211" s="39"/>
      <c r="AC211" s="39"/>
      <c r="AD211" s="39"/>
      <c r="AE211" s="39"/>
      <c r="AR211" s="238" t="s">
        <v>273</v>
      </c>
      <c r="AT211" s="238" t="s">
        <v>130</v>
      </c>
      <c r="AU211" s="238" t="s">
        <v>89</v>
      </c>
      <c r="AY211" s="18" t="s">
        <v>127</v>
      </c>
      <c r="BE211" s="239">
        <f>IF(N211="základní",J211,0)</f>
        <v>0</v>
      </c>
      <c r="BF211" s="239">
        <f>IF(N211="snížená",J211,0)</f>
        <v>0</v>
      </c>
      <c r="BG211" s="239">
        <f>IF(N211="zákl. přenesená",J211,0)</f>
        <v>0</v>
      </c>
      <c r="BH211" s="239">
        <f>IF(N211="sníž. přenesená",J211,0)</f>
        <v>0</v>
      </c>
      <c r="BI211" s="239">
        <f>IF(N211="nulová",J211,0)</f>
        <v>0</v>
      </c>
      <c r="BJ211" s="18" t="s">
        <v>87</v>
      </c>
      <c r="BK211" s="239">
        <f>ROUND(I211*H211,2)</f>
        <v>0</v>
      </c>
      <c r="BL211" s="18" t="s">
        <v>273</v>
      </c>
      <c r="BM211" s="238" t="s">
        <v>315</v>
      </c>
    </row>
    <row r="212" s="2" customFormat="1">
      <c r="A212" s="39"/>
      <c r="B212" s="40"/>
      <c r="C212" s="41"/>
      <c r="D212" s="240" t="s">
        <v>135</v>
      </c>
      <c r="E212" s="41"/>
      <c r="F212" s="241" t="s">
        <v>316</v>
      </c>
      <c r="G212" s="41"/>
      <c r="H212" s="41"/>
      <c r="I212" s="242"/>
      <c r="J212" s="41"/>
      <c r="K212" s="41"/>
      <c r="L212" s="45"/>
      <c r="M212" s="243"/>
      <c r="N212" s="244"/>
      <c r="O212" s="92"/>
      <c r="P212" s="92"/>
      <c r="Q212" s="92"/>
      <c r="R212" s="92"/>
      <c r="S212" s="92"/>
      <c r="T212" s="93"/>
      <c r="U212" s="39"/>
      <c r="V212" s="39"/>
      <c r="W212" s="39"/>
      <c r="X212" s="39"/>
      <c r="Y212" s="39"/>
      <c r="Z212" s="39"/>
      <c r="AA212" s="39"/>
      <c r="AB212" s="39"/>
      <c r="AC212" s="39"/>
      <c r="AD212" s="39"/>
      <c r="AE212" s="39"/>
      <c r="AT212" s="18" t="s">
        <v>135</v>
      </c>
      <c r="AU212" s="18" t="s">
        <v>89</v>
      </c>
    </row>
    <row r="213" s="2" customFormat="1">
      <c r="A213" s="39"/>
      <c r="B213" s="40"/>
      <c r="C213" s="41"/>
      <c r="D213" s="249" t="s">
        <v>182</v>
      </c>
      <c r="E213" s="41"/>
      <c r="F213" s="250" t="s">
        <v>317</v>
      </c>
      <c r="G213" s="41"/>
      <c r="H213" s="41"/>
      <c r="I213" s="242"/>
      <c r="J213" s="41"/>
      <c r="K213" s="41"/>
      <c r="L213" s="45"/>
      <c r="M213" s="243"/>
      <c r="N213" s="244"/>
      <c r="O213" s="92"/>
      <c r="P213" s="92"/>
      <c r="Q213" s="92"/>
      <c r="R213" s="92"/>
      <c r="S213" s="92"/>
      <c r="T213" s="93"/>
      <c r="U213" s="39"/>
      <c r="V213" s="39"/>
      <c r="W213" s="39"/>
      <c r="X213" s="39"/>
      <c r="Y213" s="39"/>
      <c r="Z213" s="39"/>
      <c r="AA213" s="39"/>
      <c r="AB213" s="39"/>
      <c r="AC213" s="39"/>
      <c r="AD213" s="39"/>
      <c r="AE213" s="39"/>
      <c r="AT213" s="18" t="s">
        <v>182</v>
      </c>
      <c r="AU213" s="18" t="s">
        <v>89</v>
      </c>
    </row>
    <row r="214" s="2" customFormat="1" ht="16.5" customHeight="1">
      <c r="A214" s="39"/>
      <c r="B214" s="40"/>
      <c r="C214" s="227" t="s">
        <v>318</v>
      </c>
      <c r="D214" s="227" t="s">
        <v>130</v>
      </c>
      <c r="E214" s="228" t="s">
        <v>319</v>
      </c>
      <c r="F214" s="229" t="s">
        <v>320</v>
      </c>
      <c r="G214" s="230" t="s">
        <v>296</v>
      </c>
      <c r="H214" s="231">
        <v>5</v>
      </c>
      <c r="I214" s="232"/>
      <c r="J214" s="233">
        <f>ROUND(I214*H214,2)</f>
        <v>0</v>
      </c>
      <c r="K214" s="229" t="s">
        <v>179</v>
      </c>
      <c r="L214" s="45"/>
      <c r="M214" s="234" t="s">
        <v>1</v>
      </c>
      <c r="N214" s="235" t="s">
        <v>45</v>
      </c>
      <c r="O214" s="92"/>
      <c r="P214" s="236">
        <f>O214*H214</f>
        <v>0</v>
      </c>
      <c r="Q214" s="236">
        <v>0.00248</v>
      </c>
      <c r="R214" s="236">
        <f>Q214*H214</f>
        <v>0.0124</v>
      </c>
      <c r="S214" s="236">
        <v>0</v>
      </c>
      <c r="T214" s="237">
        <f>S214*H214</f>
        <v>0</v>
      </c>
      <c r="U214" s="39"/>
      <c r="V214" s="39"/>
      <c r="W214" s="39"/>
      <c r="X214" s="39"/>
      <c r="Y214" s="39"/>
      <c r="Z214" s="39"/>
      <c r="AA214" s="39"/>
      <c r="AB214" s="39"/>
      <c r="AC214" s="39"/>
      <c r="AD214" s="39"/>
      <c r="AE214" s="39"/>
      <c r="AR214" s="238" t="s">
        <v>273</v>
      </c>
      <c r="AT214" s="238" t="s">
        <v>130</v>
      </c>
      <c r="AU214" s="238" t="s">
        <v>89</v>
      </c>
      <c r="AY214" s="18" t="s">
        <v>127</v>
      </c>
      <c r="BE214" s="239">
        <f>IF(N214="základní",J214,0)</f>
        <v>0</v>
      </c>
      <c r="BF214" s="239">
        <f>IF(N214="snížená",J214,0)</f>
        <v>0</v>
      </c>
      <c r="BG214" s="239">
        <f>IF(N214="zákl. přenesená",J214,0)</f>
        <v>0</v>
      </c>
      <c r="BH214" s="239">
        <f>IF(N214="sníž. přenesená",J214,0)</f>
        <v>0</v>
      </c>
      <c r="BI214" s="239">
        <f>IF(N214="nulová",J214,0)</f>
        <v>0</v>
      </c>
      <c r="BJ214" s="18" t="s">
        <v>87</v>
      </c>
      <c r="BK214" s="239">
        <f>ROUND(I214*H214,2)</f>
        <v>0</v>
      </c>
      <c r="BL214" s="18" t="s">
        <v>273</v>
      </c>
      <c r="BM214" s="238" t="s">
        <v>321</v>
      </c>
    </row>
    <row r="215" s="2" customFormat="1">
      <c r="A215" s="39"/>
      <c r="B215" s="40"/>
      <c r="C215" s="41"/>
      <c r="D215" s="240" t="s">
        <v>135</v>
      </c>
      <c r="E215" s="41"/>
      <c r="F215" s="241" t="s">
        <v>322</v>
      </c>
      <c r="G215" s="41"/>
      <c r="H215" s="41"/>
      <c r="I215" s="242"/>
      <c r="J215" s="41"/>
      <c r="K215" s="41"/>
      <c r="L215" s="45"/>
      <c r="M215" s="243"/>
      <c r="N215" s="244"/>
      <c r="O215" s="92"/>
      <c r="P215" s="92"/>
      <c r="Q215" s="92"/>
      <c r="R215" s="92"/>
      <c r="S215" s="92"/>
      <c r="T215" s="93"/>
      <c r="U215" s="39"/>
      <c r="V215" s="39"/>
      <c r="W215" s="39"/>
      <c r="X215" s="39"/>
      <c r="Y215" s="39"/>
      <c r="Z215" s="39"/>
      <c r="AA215" s="39"/>
      <c r="AB215" s="39"/>
      <c r="AC215" s="39"/>
      <c r="AD215" s="39"/>
      <c r="AE215" s="39"/>
      <c r="AT215" s="18" t="s">
        <v>135</v>
      </c>
      <c r="AU215" s="18" t="s">
        <v>89</v>
      </c>
    </row>
    <row r="216" s="2" customFormat="1">
      <c r="A216" s="39"/>
      <c r="B216" s="40"/>
      <c r="C216" s="41"/>
      <c r="D216" s="249" t="s">
        <v>182</v>
      </c>
      <c r="E216" s="41"/>
      <c r="F216" s="250" t="s">
        <v>323</v>
      </c>
      <c r="G216" s="41"/>
      <c r="H216" s="41"/>
      <c r="I216" s="242"/>
      <c r="J216" s="41"/>
      <c r="K216" s="41"/>
      <c r="L216" s="45"/>
      <c r="M216" s="243"/>
      <c r="N216" s="244"/>
      <c r="O216" s="92"/>
      <c r="P216" s="92"/>
      <c r="Q216" s="92"/>
      <c r="R216" s="92"/>
      <c r="S216" s="92"/>
      <c r="T216" s="93"/>
      <c r="U216" s="39"/>
      <c r="V216" s="39"/>
      <c r="W216" s="39"/>
      <c r="X216" s="39"/>
      <c r="Y216" s="39"/>
      <c r="Z216" s="39"/>
      <c r="AA216" s="39"/>
      <c r="AB216" s="39"/>
      <c r="AC216" s="39"/>
      <c r="AD216" s="39"/>
      <c r="AE216" s="39"/>
      <c r="AT216" s="18" t="s">
        <v>182</v>
      </c>
      <c r="AU216" s="18" t="s">
        <v>89</v>
      </c>
    </row>
    <row r="217" s="2" customFormat="1" ht="16.5" customHeight="1">
      <c r="A217" s="39"/>
      <c r="B217" s="40"/>
      <c r="C217" s="227" t="s">
        <v>7</v>
      </c>
      <c r="D217" s="227" t="s">
        <v>130</v>
      </c>
      <c r="E217" s="228" t="s">
        <v>324</v>
      </c>
      <c r="F217" s="229" t="s">
        <v>325</v>
      </c>
      <c r="G217" s="230" t="s">
        <v>296</v>
      </c>
      <c r="H217" s="231">
        <v>4</v>
      </c>
      <c r="I217" s="232"/>
      <c r="J217" s="233">
        <f>ROUND(I217*H217,2)</f>
        <v>0</v>
      </c>
      <c r="K217" s="229" t="s">
        <v>179</v>
      </c>
      <c r="L217" s="45"/>
      <c r="M217" s="234" t="s">
        <v>1</v>
      </c>
      <c r="N217" s="235" t="s">
        <v>45</v>
      </c>
      <c r="O217" s="92"/>
      <c r="P217" s="236">
        <f>O217*H217</f>
        <v>0</v>
      </c>
      <c r="Q217" s="236">
        <v>0.0028700000000000002</v>
      </c>
      <c r="R217" s="236">
        <f>Q217*H217</f>
        <v>0.011480000000000001</v>
      </c>
      <c r="S217" s="236">
        <v>0</v>
      </c>
      <c r="T217" s="237">
        <f>S217*H217</f>
        <v>0</v>
      </c>
      <c r="U217" s="39"/>
      <c r="V217" s="39"/>
      <c r="W217" s="39"/>
      <c r="X217" s="39"/>
      <c r="Y217" s="39"/>
      <c r="Z217" s="39"/>
      <c r="AA217" s="39"/>
      <c r="AB217" s="39"/>
      <c r="AC217" s="39"/>
      <c r="AD217" s="39"/>
      <c r="AE217" s="39"/>
      <c r="AR217" s="238" t="s">
        <v>273</v>
      </c>
      <c r="AT217" s="238" t="s">
        <v>130</v>
      </c>
      <c r="AU217" s="238" t="s">
        <v>89</v>
      </c>
      <c r="AY217" s="18" t="s">
        <v>127</v>
      </c>
      <c r="BE217" s="239">
        <f>IF(N217="základní",J217,0)</f>
        <v>0</v>
      </c>
      <c r="BF217" s="239">
        <f>IF(N217="snížená",J217,0)</f>
        <v>0</v>
      </c>
      <c r="BG217" s="239">
        <f>IF(N217="zákl. přenesená",J217,0)</f>
        <v>0</v>
      </c>
      <c r="BH217" s="239">
        <f>IF(N217="sníž. přenesená",J217,0)</f>
        <v>0</v>
      </c>
      <c r="BI217" s="239">
        <f>IF(N217="nulová",J217,0)</f>
        <v>0</v>
      </c>
      <c r="BJ217" s="18" t="s">
        <v>87</v>
      </c>
      <c r="BK217" s="239">
        <f>ROUND(I217*H217,2)</f>
        <v>0</v>
      </c>
      <c r="BL217" s="18" t="s">
        <v>273</v>
      </c>
      <c r="BM217" s="238" t="s">
        <v>326</v>
      </c>
    </row>
    <row r="218" s="2" customFormat="1">
      <c r="A218" s="39"/>
      <c r="B218" s="40"/>
      <c r="C218" s="41"/>
      <c r="D218" s="240" t="s">
        <v>135</v>
      </c>
      <c r="E218" s="41"/>
      <c r="F218" s="241" t="s">
        <v>327</v>
      </c>
      <c r="G218" s="41"/>
      <c r="H218" s="41"/>
      <c r="I218" s="242"/>
      <c r="J218" s="41"/>
      <c r="K218" s="41"/>
      <c r="L218" s="45"/>
      <c r="M218" s="243"/>
      <c r="N218" s="244"/>
      <c r="O218" s="92"/>
      <c r="P218" s="92"/>
      <c r="Q218" s="92"/>
      <c r="R218" s="92"/>
      <c r="S218" s="92"/>
      <c r="T218" s="93"/>
      <c r="U218" s="39"/>
      <c r="V218" s="39"/>
      <c r="W218" s="39"/>
      <c r="X218" s="39"/>
      <c r="Y218" s="39"/>
      <c r="Z218" s="39"/>
      <c r="AA218" s="39"/>
      <c r="AB218" s="39"/>
      <c r="AC218" s="39"/>
      <c r="AD218" s="39"/>
      <c r="AE218" s="39"/>
      <c r="AT218" s="18" t="s">
        <v>135</v>
      </c>
      <c r="AU218" s="18" t="s">
        <v>89</v>
      </c>
    </row>
    <row r="219" s="2" customFormat="1">
      <c r="A219" s="39"/>
      <c r="B219" s="40"/>
      <c r="C219" s="41"/>
      <c r="D219" s="249" t="s">
        <v>182</v>
      </c>
      <c r="E219" s="41"/>
      <c r="F219" s="250" t="s">
        <v>328</v>
      </c>
      <c r="G219" s="41"/>
      <c r="H219" s="41"/>
      <c r="I219" s="242"/>
      <c r="J219" s="41"/>
      <c r="K219" s="41"/>
      <c r="L219" s="45"/>
      <c r="M219" s="243"/>
      <c r="N219" s="244"/>
      <c r="O219" s="92"/>
      <c r="P219" s="92"/>
      <c r="Q219" s="92"/>
      <c r="R219" s="92"/>
      <c r="S219" s="92"/>
      <c r="T219" s="93"/>
      <c r="U219" s="39"/>
      <c r="V219" s="39"/>
      <c r="W219" s="39"/>
      <c r="X219" s="39"/>
      <c r="Y219" s="39"/>
      <c r="Z219" s="39"/>
      <c r="AA219" s="39"/>
      <c r="AB219" s="39"/>
      <c r="AC219" s="39"/>
      <c r="AD219" s="39"/>
      <c r="AE219" s="39"/>
      <c r="AT219" s="18" t="s">
        <v>182</v>
      </c>
      <c r="AU219" s="18" t="s">
        <v>89</v>
      </c>
    </row>
    <row r="220" s="2" customFormat="1" ht="16.5" customHeight="1">
      <c r="A220" s="39"/>
      <c r="B220" s="40"/>
      <c r="C220" s="227" t="s">
        <v>329</v>
      </c>
      <c r="D220" s="227" t="s">
        <v>130</v>
      </c>
      <c r="E220" s="228" t="s">
        <v>330</v>
      </c>
      <c r="F220" s="229" t="s">
        <v>331</v>
      </c>
      <c r="G220" s="230" t="s">
        <v>296</v>
      </c>
      <c r="H220" s="231">
        <v>19</v>
      </c>
      <c r="I220" s="232"/>
      <c r="J220" s="233">
        <f>ROUND(I220*H220,2)</f>
        <v>0</v>
      </c>
      <c r="K220" s="229" t="s">
        <v>179</v>
      </c>
      <c r="L220" s="45"/>
      <c r="M220" s="234" t="s">
        <v>1</v>
      </c>
      <c r="N220" s="235" t="s">
        <v>45</v>
      </c>
      <c r="O220" s="92"/>
      <c r="P220" s="236">
        <f>O220*H220</f>
        <v>0</v>
      </c>
      <c r="Q220" s="236">
        <v>0</v>
      </c>
      <c r="R220" s="236">
        <f>Q220*H220</f>
        <v>0</v>
      </c>
      <c r="S220" s="236">
        <v>0</v>
      </c>
      <c r="T220" s="237">
        <f>S220*H220</f>
        <v>0</v>
      </c>
      <c r="U220" s="39"/>
      <c r="V220" s="39"/>
      <c r="W220" s="39"/>
      <c r="X220" s="39"/>
      <c r="Y220" s="39"/>
      <c r="Z220" s="39"/>
      <c r="AA220" s="39"/>
      <c r="AB220" s="39"/>
      <c r="AC220" s="39"/>
      <c r="AD220" s="39"/>
      <c r="AE220" s="39"/>
      <c r="AR220" s="238" t="s">
        <v>273</v>
      </c>
      <c r="AT220" s="238" t="s">
        <v>130</v>
      </c>
      <c r="AU220" s="238" t="s">
        <v>89</v>
      </c>
      <c r="AY220" s="18" t="s">
        <v>127</v>
      </c>
      <c r="BE220" s="239">
        <f>IF(N220="základní",J220,0)</f>
        <v>0</v>
      </c>
      <c r="BF220" s="239">
        <f>IF(N220="snížená",J220,0)</f>
        <v>0</v>
      </c>
      <c r="BG220" s="239">
        <f>IF(N220="zákl. přenesená",J220,0)</f>
        <v>0</v>
      </c>
      <c r="BH220" s="239">
        <f>IF(N220="sníž. přenesená",J220,0)</f>
        <v>0</v>
      </c>
      <c r="BI220" s="239">
        <f>IF(N220="nulová",J220,0)</f>
        <v>0</v>
      </c>
      <c r="BJ220" s="18" t="s">
        <v>87</v>
      </c>
      <c r="BK220" s="239">
        <f>ROUND(I220*H220,2)</f>
        <v>0</v>
      </c>
      <c r="BL220" s="18" t="s">
        <v>273</v>
      </c>
      <c r="BM220" s="238" t="s">
        <v>332</v>
      </c>
    </row>
    <row r="221" s="2" customFormat="1">
      <c r="A221" s="39"/>
      <c r="B221" s="40"/>
      <c r="C221" s="41"/>
      <c r="D221" s="240" t="s">
        <v>135</v>
      </c>
      <c r="E221" s="41"/>
      <c r="F221" s="241" t="s">
        <v>333</v>
      </c>
      <c r="G221" s="41"/>
      <c r="H221" s="41"/>
      <c r="I221" s="242"/>
      <c r="J221" s="41"/>
      <c r="K221" s="41"/>
      <c r="L221" s="45"/>
      <c r="M221" s="243"/>
      <c r="N221" s="244"/>
      <c r="O221" s="92"/>
      <c r="P221" s="92"/>
      <c r="Q221" s="92"/>
      <c r="R221" s="92"/>
      <c r="S221" s="92"/>
      <c r="T221" s="93"/>
      <c r="U221" s="39"/>
      <c r="V221" s="39"/>
      <c r="W221" s="39"/>
      <c r="X221" s="39"/>
      <c r="Y221" s="39"/>
      <c r="Z221" s="39"/>
      <c r="AA221" s="39"/>
      <c r="AB221" s="39"/>
      <c r="AC221" s="39"/>
      <c r="AD221" s="39"/>
      <c r="AE221" s="39"/>
      <c r="AT221" s="18" t="s">
        <v>135</v>
      </c>
      <c r="AU221" s="18" t="s">
        <v>89</v>
      </c>
    </row>
    <row r="222" s="2" customFormat="1">
      <c r="A222" s="39"/>
      <c r="B222" s="40"/>
      <c r="C222" s="41"/>
      <c r="D222" s="249" t="s">
        <v>182</v>
      </c>
      <c r="E222" s="41"/>
      <c r="F222" s="250" t="s">
        <v>334</v>
      </c>
      <c r="G222" s="41"/>
      <c r="H222" s="41"/>
      <c r="I222" s="242"/>
      <c r="J222" s="41"/>
      <c r="K222" s="41"/>
      <c r="L222" s="45"/>
      <c r="M222" s="243"/>
      <c r="N222" s="244"/>
      <c r="O222" s="92"/>
      <c r="P222" s="92"/>
      <c r="Q222" s="92"/>
      <c r="R222" s="92"/>
      <c r="S222" s="92"/>
      <c r="T222" s="93"/>
      <c r="U222" s="39"/>
      <c r="V222" s="39"/>
      <c r="W222" s="39"/>
      <c r="X222" s="39"/>
      <c r="Y222" s="39"/>
      <c r="Z222" s="39"/>
      <c r="AA222" s="39"/>
      <c r="AB222" s="39"/>
      <c r="AC222" s="39"/>
      <c r="AD222" s="39"/>
      <c r="AE222" s="39"/>
      <c r="AT222" s="18" t="s">
        <v>182</v>
      </c>
      <c r="AU222" s="18" t="s">
        <v>89</v>
      </c>
    </row>
    <row r="223" s="13" customFormat="1">
      <c r="A223" s="13"/>
      <c r="B223" s="251"/>
      <c r="C223" s="252"/>
      <c r="D223" s="240" t="s">
        <v>189</v>
      </c>
      <c r="E223" s="253" t="s">
        <v>1</v>
      </c>
      <c r="F223" s="254" t="s">
        <v>335</v>
      </c>
      <c r="G223" s="252"/>
      <c r="H223" s="255">
        <v>19</v>
      </c>
      <c r="I223" s="256"/>
      <c r="J223" s="252"/>
      <c r="K223" s="252"/>
      <c r="L223" s="257"/>
      <c r="M223" s="258"/>
      <c r="N223" s="259"/>
      <c r="O223" s="259"/>
      <c r="P223" s="259"/>
      <c r="Q223" s="259"/>
      <c r="R223" s="259"/>
      <c r="S223" s="259"/>
      <c r="T223" s="260"/>
      <c r="U223" s="13"/>
      <c r="V223" s="13"/>
      <c r="W223" s="13"/>
      <c r="X223" s="13"/>
      <c r="Y223" s="13"/>
      <c r="Z223" s="13"/>
      <c r="AA223" s="13"/>
      <c r="AB223" s="13"/>
      <c r="AC223" s="13"/>
      <c r="AD223" s="13"/>
      <c r="AE223" s="13"/>
      <c r="AT223" s="261" t="s">
        <v>189</v>
      </c>
      <c r="AU223" s="261" t="s">
        <v>89</v>
      </c>
      <c r="AV223" s="13" t="s">
        <v>89</v>
      </c>
      <c r="AW223" s="13" t="s">
        <v>35</v>
      </c>
      <c r="AX223" s="13" t="s">
        <v>87</v>
      </c>
      <c r="AY223" s="261" t="s">
        <v>127</v>
      </c>
    </row>
    <row r="224" s="2" customFormat="1" ht="16.5" customHeight="1">
      <c r="A224" s="39"/>
      <c r="B224" s="40"/>
      <c r="C224" s="227" t="s">
        <v>336</v>
      </c>
      <c r="D224" s="227" t="s">
        <v>130</v>
      </c>
      <c r="E224" s="228" t="s">
        <v>337</v>
      </c>
      <c r="F224" s="229" t="s">
        <v>338</v>
      </c>
      <c r="G224" s="230" t="s">
        <v>296</v>
      </c>
      <c r="H224" s="231">
        <v>20</v>
      </c>
      <c r="I224" s="232"/>
      <c r="J224" s="233">
        <f>ROUND(I224*H224,2)</f>
        <v>0</v>
      </c>
      <c r="K224" s="229" t="s">
        <v>179</v>
      </c>
      <c r="L224" s="45"/>
      <c r="M224" s="234" t="s">
        <v>1</v>
      </c>
      <c r="N224" s="235" t="s">
        <v>45</v>
      </c>
      <c r="O224" s="92"/>
      <c r="P224" s="236">
        <f>O224*H224</f>
        <v>0</v>
      </c>
      <c r="Q224" s="236">
        <v>0</v>
      </c>
      <c r="R224" s="236">
        <f>Q224*H224</f>
        <v>0</v>
      </c>
      <c r="S224" s="236">
        <v>0</v>
      </c>
      <c r="T224" s="237">
        <f>S224*H224</f>
        <v>0</v>
      </c>
      <c r="U224" s="39"/>
      <c r="V224" s="39"/>
      <c r="W224" s="39"/>
      <c r="X224" s="39"/>
      <c r="Y224" s="39"/>
      <c r="Z224" s="39"/>
      <c r="AA224" s="39"/>
      <c r="AB224" s="39"/>
      <c r="AC224" s="39"/>
      <c r="AD224" s="39"/>
      <c r="AE224" s="39"/>
      <c r="AR224" s="238" t="s">
        <v>273</v>
      </c>
      <c r="AT224" s="238" t="s">
        <v>130</v>
      </c>
      <c r="AU224" s="238" t="s">
        <v>89</v>
      </c>
      <c r="AY224" s="18" t="s">
        <v>127</v>
      </c>
      <c r="BE224" s="239">
        <f>IF(N224="základní",J224,0)</f>
        <v>0</v>
      </c>
      <c r="BF224" s="239">
        <f>IF(N224="snížená",J224,0)</f>
        <v>0</v>
      </c>
      <c r="BG224" s="239">
        <f>IF(N224="zákl. přenesená",J224,0)</f>
        <v>0</v>
      </c>
      <c r="BH224" s="239">
        <f>IF(N224="sníž. přenesená",J224,0)</f>
        <v>0</v>
      </c>
      <c r="BI224" s="239">
        <f>IF(N224="nulová",J224,0)</f>
        <v>0</v>
      </c>
      <c r="BJ224" s="18" t="s">
        <v>87</v>
      </c>
      <c r="BK224" s="239">
        <f>ROUND(I224*H224,2)</f>
        <v>0</v>
      </c>
      <c r="BL224" s="18" t="s">
        <v>273</v>
      </c>
      <c r="BM224" s="238" t="s">
        <v>339</v>
      </c>
    </row>
    <row r="225" s="2" customFormat="1">
      <c r="A225" s="39"/>
      <c r="B225" s="40"/>
      <c r="C225" s="41"/>
      <c r="D225" s="240" t="s">
        <v>135</v>
      </c>
      <c r="E225" s="41"/>
      <c r="F225" s="241" t="s">
        <v>340</v>
      </c>
      <c r="G225" s="41"/>
      <c r="H225" s="41"/>
      <c r="I225" s="242"/>
      <c r="J225" s="41"/>
      <c r="K225" s="41"/>
      <c r="L225" s="45"/>
      <c r="M225" s="243"/>
      <c r="N225" s="244"/>
      <c r="O225" s="92"/>
      <c r="P225" s="92"/>
      <c r="Q225" s="92"/>
      <c r="R225" s="92"/>
      <c r="S225" s="92"/>
      <c r="T225" s="93"/>
      <c r="U225" s="39"/>
      <c r="V225" s="39"/>
      <c r="W225" s="39"/>
      <c r="X225" s="39"/>
      <c r="Y225" s="39"/>
      <c r="Z225" s="39"/>
      <c r="AA225" s="39"/>
      <c r="AB225" s="39"/>
      <c r="AC225" s="39"/>
      <c r="AD225" s="39"/>
      <c r="AE225" s="39"/>
      <c r="AT225" s="18" t="s">
        <v>135</v>
      </c>
      <c r="AU225" s="18" t="s">
        <v>89</v>
      </c>
    </row>
    <row r="226" s="2" customFormat="1">
      <c r="A226" s="39"/>
      <c r="B226" s="40"/>
      <c r="C226" s="41"/>
      <c r="D226" s="249" t="s">
        <v>182</v>
      </c>
      <c r="E226" s="41"/>
      <c r="F226" s="250" t="s">
        <v>341</v>
      </c>
      <c r="G226" s="41"/>
      <c r="H226" s="41"/>
      <c r="I226" s="242"/>
      <c r="J226" s="41"/>
      <c r="K226" s="41"/>
      <c r="L226" s="45"/>
      <c r="M226" s="243"/>
      <c r="N226" s="244"/>
      <c r="O226" s="92"/>
      <c r="P226" s="92"/>
      <c r="Q226" s="92"/>
      <c r="R226" s="92"/>
      <c r="S226" s="92"/>
      <c r="T226" s="93"/>
      <c r="U226" s="39"/>
      <c r="V226" s="39"/>
      <c r="W226" s="39"/>
      <c r="X226" s="39"/>
      <c r="Y226" s="39"/>
      <c r="Z226" s="39"/>
      <c r="AA226" s="39"/>
      <c r="AB226" s="39"/>
      <c r="AC226" s="39"/>
      <c r="AD226" s="39"/>
      <c r="AE226" s="39"/>
      <c r="AT226" s="18" t="s">
        <v>182</v>
      </c>
      <c r="AU226" s="18" t="s">
        <v>89</v>
      </c>
    </row>
    <row r="227" s="13" customFormat="1">
      <c r="A227" s="13"/>
      <c r="B227" s="251"/>
      <c r="C227" s="252"/>
      <c r="D227" s="240" t="s">
        <v>189</v>
      </c>
      <c r="E227" s="253" t="s">
        <v>1</v>
      </c>
      <c r="F227" s="254" t="s">
        <v>342</v>
      </c>
      <c r="G227" s="252"/>
      <c r="H227" s="255">
        <v>20</v>
      </c>
      <c r="I227" s="256"/>
      <c r="J227" s="252"/>
      <c r="K227" s="252"/>
      <c r="L227" s="257"/>
      <c r="M227" s="258"/>
      <c r="N227" s="259"/>
      <c r="O227" s="259"/>
      <c r="P227" s="259"/>
      <c r="Q227" s="259"/>
      <c r="R227" s="259"/>
      <c r="S227" s="259"/>
      <c r="T227" s="260"/>
      <c r="U227" s="13"/>
      <c r="V227" s="13"/>
      <c r="W227" s="13"/>
      <c r="X227" s="13"/>
      <c r="Y227" s="13"/>
      <c r="Z227" s="13"/>
      <c r="AA227" s="13"/>
      <c r="AB227" s="13"/>
      <c r="AC227" s="13"/>
      <c r="AD227" s="13"/>
      <c r="AE227" s="13"/>
      <c r="AT227" s="261" t="s">
        <v>189</v>
      </c>
      <c r="AU227" s="261" t="s">
        <v>89</v>
      </c>
      <c r="AV227" s="13" t="s">
        <v>89</v>
      </c>
      <c r="AW227" s="13" t="s">
        <v>35</v>
      </c>
      <c r="AX227" s="13" t="s">
        <v>87</v>
      </c>
      <c r="AY227" s="261" t="s">
        <v>127</v>
      </c>
    </row>
    <row r="228" s="2" customFormat="1" ht="16.5" customHeight="1">
      <c r="A228" s="39"/>
      <c r="B228" s="40"/>
      <c r="C228" s="227" t="s">
        <v>343</v>
      </c>
      <c r="D228" s="227" t="s">
        <v>130</v>
      </c>
      <c r="E228" s="228" t="s">
        <v>344</v>
      </c>
      <c r="F228" s="229" t="s">
        <v>345</v>
      </c>
      <c r="G228" s="230" t="s">
        <v>296</v>
      </c>
      <c r="H228" s="231">
        <v>44</v>
      </c>
      <c r="I228" s="232"/>
      <c r="J228" s="233">
        <f>ROUND(I228*H228,2)</f>
        <v>0</v>
      </c>
      <c r="K228" s="229" t="s">
        <v>179</v>
      </c>
      <c r="L228" s="45"/>
      <c r="M228" s="234" t="s">
        <v>1</v>
      </c>
      <c r="N228" s="235" t="s">
        <v>45</v>
      </c>
      <c r="O228" s="92"/>
      <c r="P228" s="236">
        <f>O228*H228</f>
        <v>0</v>
      </c>
      <c r="Q228" s="236">
        <v>0</v>
      </c>
      <c r="R228" s="236">
        <f>Q228*H228</f>
        <v>0</v>
      </c>
      <c r="S228" s="236">
        <v>0</v>
      </c>
      <c r="T228" s="237">
        <f>S228*H228</f>
        <v>0</v>
      </c>
      <c r="U228" s="39"/>
      <c r="V228" s="39"/>
      <c r="W228" s="39"/>
      <c r="X228" s="39"/>
      <c r="Y228" s="39"/>
      <c r="Z228" s="39"/>
      <c r="AA228" s="39"/>
      <c r="AB228" s="39"/>
      <c r="AC228" s="39"/>
      <c r="AD228" s="39"/>
      <c r="AE228" s="39"/>
      <c r="AR228" s="238" t="s">
        <v>273</v>
      </c>
      <c r="AT228" s="238" t="s">
        <v>130</v>
      </c>
      <c r="AU228" s="238" t="s">
        <v>89</v>
      </c>
      <c r="AY228" s="18" t="s">
        <v>127</v>
      </c>
      <c r="BE228" s="239">
        <f>IF(N228="základní",J228,0)</f>
        <v>0</v>
      </c>
      <c r="BF228" s="239">
        <f>IF(N228="snížená",J228,0)</f>
        <v>0</v>
      </c>
      <c r="BG228" s="239">
        <f>IF(N228="zákl. přenesená",J228,0)</f>
        <v>0</v>
      </c>
      <c r="BH228" s="239">
        <f>IF(N228="sníž. přenesená",J228,0)</f>
        <v>0</v>
      </c>
      <c r="BI228" s="239">
        <f>IF(N228="nulová",J228,0)</f>
        <v>0</v>
      </c>
      <c r="BJ228" s="18" t="s">
        <v>87</v>
      </c>
      <c r="BK228" s="239">
        <f>ROUND(I228*H228,2)</f>
        <v>0</v>
      </c>
      <c r="BL228" s="18" t="s">
        <v>273</v>
      </c>
      <c r="BM228" s="238" t="s">
        <v>346</v>
      </c>
    </row>
    <row r="229" s="2" customFormat="1">
      <c r="A229" s="39"/>
      <c r="B229" s="40"/>
      <c r="C229" s="41"/>
      <c r="D229" s="240" t="s">
        <v>135</v>
      </c>
      <c r="E229" s="41"/>
      <c r="F229" s="241" t="s">
        <v>347</v>
      </c>
      <c r="G229" s="41"/>
      <c r="H229" s="41"/>
      <c r="I229" s="242"/>
      <c r="J229" s="41"/>
      <c r="K229" s="41"/>
      <c r="L229" s="45"/>
      <c r="M229" s="243"/>
      <c r="N229" s="244"/>
      <c r="O229" s="92"/>
      <c r="P229" s="92"/>
      <c r="Q229" s="92"/>
      <c r="R229" s="92"/>
      <c r="S229" s="92"/>
      <c r="T229" s="93"/>
      <c r="U229" s="39"/>
      <c r="V229" s="39"/>
      <c r="W229" s="39"/>
      <c r="X229" s="39"/>
      <c r="Y229" s="39"/>
      <c r="Z229" s="39"/>
      <c r="AA229" s="39"/>
      <c r="AB229" s="39"/>
      <c r="AC229" s="39"/>
      <c r="AD229" s="39"/>
      <c r="AE229" s="39"/>
      <c r="AT229" s="18" t="s">
        <v>135</v>
      </c>
      <c r="AU229" s="18" t="s">
        <v>89</v>
      </c>
    </row>
    <row r="230" s="2" customFormat="1">
      <c r="A230" s="39"/>
      <c r="B230" s="40"/>
      <c r="C230" s="41"/>
      <c r="D230" s="249" t="s">
        <v>182</v>
      </c>
      <c r="E230" s="41"/>
      <c r="F230" s="250" t="s">
        <v>348</v>
      </c>
      <c r="G230" s="41"/>
      <c r="H230" s="41"/>
      <c r="I230" s="242"/>
      <c r="J230" s="41"/>
      <c r="K230" s="41"/>
      <c r="L230" s="45"/>
      <c r="M230" s="243"/>
      <c r="N230" s="244"/>
      <c r="O230" s="92"/>
      <c r="P230" s="92"/>
      <c r="Q230" s="92"/>
      <c r="R230" s="92"/>
      <c r="S230" s="92"/>
      <c r="T230" s="93"/>
      <c r="U230" s="39"/>
      <c r="V230" s="39"/>
      <c r="W230" s="39"/>
      <c r="X230" s="39"/>
      <c r="Y230" s="39"/>
      <c r="Z230" s="39"/>
      <c r="AA230" s="39"/>
      <c r="AB230" s="39"/>
      <c r="AC230" s="39"/>
      <c r="AD230" s="39"/>
      <c r="AE230" s="39"/>
      <c r="AT230" s="18" t="s">
        <v>182</v>
      </c>
      <c r="AU230" s="18" t="s">
        <v>89</v>
      </c>
    </row>
    <row r="231" s="13" customFormat="1">
      <c r="A231" s="13"/>
      <c r="B231" s="251"/>
      <c r="C231" s="252"/>
      <c r="D231" s="240" t="s">
        <v>189</v>
      </c>
      <c r="E231" s="253" t="s">
        <v>1</v>
      </c>
      <c r="F231" s="254" t="s">
        <v>349</v>
      </c>
      <c r="G231" s="252"/>
      <c r="H231" s="255">
        <v>44</v>
      </c>
      <c r="I231" s="256"/>
      <c r="J231" s="252"/>
      <c r="K231" s="252"/>
      <c r="L231" s="257"/>
      <c r="M231" s="258"/>
      <c r="N231" s="259"/>
      <c r="O231" s="259"/>
      <c r="P231" s="259"/>
      <c r="Q231" s="259"/>
      <c r="R231" s="259"/>
      <c r="S231" s="259"/>
      <c r="T231" s="260"/>
      <c r="U231" s="13"/>
      <c r="V231" s="13"/>
      <c r="W231" s="13"/>
      <c r="X231" s="13"/>
      <c r="Y231" s="13"/>
      <c r="Z231" s="13"/>
      <c r="AA231" s="13"/>
      <c r="AB231" s="13"/>
      <c r="AC231" s="13"/>
      <c r="AD231" s="13"/>
      <c r="AE231" s="13"/>
      <c r="AT231" s="261" t="s">
        <v>189</v>
      </c>
      <c r="AU231" s="261" t="s">
        <v>89</v>
      </c>
      <c r="AV231" s="13" t="s">
        <v>89</v>
      </c>
      <c r="AW231" s="13" t="s">
        <v>35</v>
      </c>
      <c r="AX231" s="13" t="s">
        <v>87</v>
      </c>
      <c r="AY231" s="261" t="s">
        <v>127</v>
      </c>
    </row>
    <row r="232" s="2" customFormat="1" ht="16.5" customHeight="1">
      <c r="A232" s="39"/>
      <c r="B232" s="40"/>
      <c r="C232" s="227" t="s">
        <v>350</v>
      </c>
      <c r="D232" s="227" t="s">
        <v>130</v>
      </c>
      <c r="E232" s="228" t="s">
        <v>351</v>
      </c>
      <c r="F232" s="229" t="s">
        <v>352</v>
      </c>
      <c r="G232" s="230" t="s">
        <v>296</v>
      </c>
      <c r="H232" s="231">
        <v>7</v>
      </c>
      <c r="I232" s="232"/>
      <c r="J232" s="233">
        <f>ROUND(I232*H232,2)</f>
        <v>0</v>
      </c>
      <c r="K232" s="229" t="s">
        <v>179</v>
      </c>
      <c r="L232" s="45"/>
      <c r="M232" s="234" t="s">
        <v>1</v>
      </c>
      <c r="N232" s="235" t="s">
        <v>45</v>
      </c>
      <c r="O232" s="92"/>
      <c r="P232" s="236">
        <f>O232*H232</f>
        <v>0</v>
      </c>
      <c r="Q232" s="236">
        <v>0</v>
      </c>
      <c r="R232" s="236">
        <f>Q232*H232</f>
        <v>0</v>
      </c>
      <c r="S232" s="236">
        <v>0</v>
      </c>
      <c r="T232" s="237">
        <f>S232*H232</f>
        <v>0</v>
      </c>
      <c r="U232" s="39"/>
      <c r="V232" s="39"/>
      <c r="W232" s="39"/>
      <c r="X232" s="39"/>
      <c r="Y232" s="39"/>
      <c r="Z232" s="39"/>
      <c r="AA232" s="39"/>
      <c r="AB232" s="39"/>
      <c r="AC232" s="39"/>
      <c r="AD232" s="39"/>
      <c r="AE232" s="39"/>
      <c r="AR232" s="238" t="s">
        <v>273</v>
      </c>
      <c r="AT232" s="238" t="s">
        <v>130</v>
      </c>
      <c r="AU232" s="238" t="s">
        <v>89</v>
      </c>
      <c r="AY232" s="18" t="s">
        <v>127</v>
      </c>
      <c r="BE232" s="239">
        <f>IF(N232="základní",J232,0)</f>
        <v>0</v>
      </c>
      <c r="BF232" s="239">
        <f>IF(N232="snížená",J232,0)</f>
        <v>0</v>
      </c>
      <c r="BG232" s="239">
        <f>IF(N232="zákl. přenesená",J232,0)</f>
        <v>0</v>
      </c>
      <c r="BH232" s="239">
        <f>IF(N232="sníž. přenesená",J232,0)</f>
        <v>0</v>
      </c>
      <c r="BI232" s="239">
        <f>IF(N232="nulová",J232,0)</f>
        <v>0</v>
      </c>
      <c r="BJ232" s="18" t="s">
        <v>87</v>
      </c>
      <c r="BK232" s="239">
        <f>ROUND(I232*H232,2)</f>
        <v>0</v>
      </c>
      <c r="BL232" s="18" t="s">
        <v>273</v>
      </c>
      <c r="BM232" s="238" t="s">
        <v>353</v>
      </c>
    </row>
    <row r="233" s="2" customFormat="1">
      <c r="A233" s="39"/>
      <c r="B233" s="40"/>
      <c r="C233" s="41"/>
      <c r="D233" s="240" t="s">
        <v>135</v>
      </c>
      <c r="E233" s="41"/>
      <c r="F233" s="241" t="s">
        <v>354</v>
      </c>
      <c r="G233" s="41"/>
      <c r="H233" s="41"/>
      <c r="I233" s="242"/>
      <c r="J233" s="41"/>
      <c r="K233" s="41"/>
      <c r="L233" s="45"/>
      <c r="M233" s="243"/>
      <c r="N233" s="244"/>
      <c r="O233" s="92"/>
      <c r="P233" s="92"/>
      <c r="Q233" s="92"/>
      <c r="R233" s="92"/>
      <c r="S233" s="92"/>
      <c r="T233" s="93"/>
      <c r="U233" s="39"/>
      <c r="V233" s="39"/>
      <c r="W233" s="39"/>
      <c r="X233" s="39"/>
      <c r="Y233" s="39"/>
      <c r="Z233" s="39"/>
      <c r="AA233" s="39"/>
      <c r="AB233" s="39"/>
      <c r="AC233" s="39"/>
      <c r="AD233" s="39"/>
      <c r="AE233" s="39"/>
      <c r="AT233" s="18" t="s">
        <v>135</v>
      </c>
      <c r="AU233" s="18" t="s">
        <v>89</v>
      </c>
    </row>
    <row r="234" s="2" customFormat="1">
      <c r="A234" s="39"/>
      <c r="B234" s="40"/>
      <c r="C234" s="41"/>
      <c r="D234" s="249" t="s">
        <v>182</v>
      </c>
      <c r="E234" s="41"/>
      <c r="F234" s="250" t="s">
        <v>355</v>
      </c>
      <c r="G234" s="41"/>
      <c r="H234" s="41"/>
      <c r="I234" s="242"/>
      <c r="J234" s="41"/>
      <c r="K234" s="41"/>
      <c r="L234" s="45"/>
      <c r="M234" s="243"/>
      <c r="N234" s="244"/>
      <c r="O234" s="92"/>
      <c r="P234" s="92"/>
      <c r="Q234" s="92"/>
      <c r="R234" s="92"/>
      <c r="S234" s="92"/>
      <c r="T234" s="93"/>
      <c r="U234" s="39"/>
      <c r="V234" s="39"/>
      <c r="W234" s="39"/>
      <c r="X234" s="39"/>
      <c r="Y234" s="39"/>
      <c r="Z234" s="39"/>
      <c r="AA234" s="39"/>
      <c r="AB234" s="39"/>
      <c r="AC234" s="39"/>
      <c r="AD234" s="39"/>
      <c r="AE234" s="39"/>
      <c r="AT234" s="18" t="s">
        <v>182</v>
      </c>
      <c r="AU234" s="18" t="s">
        <v>89</v>
      </c>
    </row>
    <row r="235" s="13" customFormat="1">
      <c r="A235" s="13"/>
      <c r="B235" s="251"/>
      <c r="C235" s="252"/>
      <c r="D235" s="240" t="s">
        <v>189</v>
      </c>
      <c r="E235" s="253" t="s">
        <v>1</v>
      </c>
      <c r="F235" s="254" t="s">
        <v>356</v>
      </c>
      <c r="G235" s="252"/>
      <c r="H235" s="255">
        <v>7</v>
      </c>
      <c r="I235" s="256"/>
      <c r="J235" s="252"/>
      <c r="K235" s="252"/>
      <c r="L235" s="257"/>
      <c r="M235" s="258"/>
      <c r="N235" s="259"/>
      <c r="O235" s="259"/>
      <c r="P235" s="259"/>
      <c r="Q235" s="259"/>
      <c r="R235" s="259"/>
      <c r="S235" s="259"/>
      <c r="T235" s="260"/>
      <c r="U235" s="13"/>
      <c r="V235" s="13"/>
      <c r="W235" s="13"/>
      <c r="X235" s="13"/>
      <c r="Y235" s="13"/>
      <c r="Z235" s="13"/>
      <c r="AA235" s="13"/>
      <c r="AB235" s="13"/>
      <c r="AC235" s="13"/>
      <c r="AD235" s="13"/>
      <c r="AE235" s="13"/>
      <c r="AT235" s="261" t="s">
        <v>189</v>
      </c>
      <c r="AU235" s="261" t="s">
        <v>89</v>
      </c>
      <c r="AV235" s="13" t="s">
        <v>89</v>
      </c>
      <c r="AW235" s="13" t="s">
        <v>35</v>
      </c>
      <c r="AX235" s="13" t="s">
        <v>87</v>
      </c>
      <c r="AY235" s="261" t="s">
        <v>127</v>
      </c>
    </row>
    <row r="236" s="2" customFormat="1" ht="16.5" customHeight="1">
      <c r="A236" s="39"/>
      <c r="B236" s="40"/>
      <c r="C236" s="227" t="s">
        <v>357</v>
      </c>
      <c r="D236" s="227" t="s">
        <v>130</v>
      </c>
      <c r="E236" s="228" t="s">
        <v>358</v>
      </c>
      <c r="F236" s="229" t="s">
        <v>359</v>
      </c>
      <c r="G236" s="230" t="s">
        <v>296</v>
      </c>
      <c r="H236" s="231">
        <v>5</v>
      </c>
      <c r="I236" s="232"/>
      <c r="J236" s="233">
        <f>ROUND(I236*H236,2)</f>
        <v>0</v>
      </c>
      <c r="K236" s="229" t="s">
        <v>179</v>
      </c>
      <c r="L236" s="45"/>
      <c r="M236" s="234" t="s">
        <v>1</v>
      </c>
      <c r="N236" s="235" t="s">
        <v>45</v>
      </c>
      <c r="O236" s="92"/>
      <c r="P236" s="236">
        <f>O236*H236</f>
        <v>0</v>
      </c>
      <c r="Q236" s="236">
        <v>0</v>
      </c>
      <c r="R236" s="236">
        <f>Q236*H236</f>
        <v>0</v>
      </c>
      <c r="S236" s="236">
        <v>0</v>
      </c>
      <c r="T236" s="237">
        <f>S236*H236</f>
        <v>0</v>
      </c>
      <c r="U236" s="39"/>
      <c r="V236" s="39"/>
      <c r="W236" s="39"/>
      <c r="X236" s="39"/>
      <c r="Y236" s="39"/>
      <c r="Z236" s="39"/>
      <c r="AA236" s="39"/>
      <c r="AB236" s="39"/>
      <c r="AC236" s="39"/>
      <c r="AD236" s="39"/>
      <c r="AE236" s="39"/>
      <c r="AR236" s="238" t="s">
        <v>273</v>
      </c>
      <c r="AT236" s="238" t="s">
        <v>130</v>
      </c>
      <c r="AU236" s="238" t="s">
        <v>89</v>
      </c>
      <c r="AY236" s="18" t="s">
        <v>127</v>
      </c>
      <c r="BE236" s="239">
        <f>IF(N236="základní",J236,0)</f>
        <v>0</v>
      </c>
      <c r="BF236" s="239">
        <f>IF(N236="snížená",J236,0)</f>
        <v>0</v>
      </c>
      <c r="BG236" s="239">
        <f>IF(N236="zákl. přenesená",J236,0)</f>
        <v>0</v>
      </c>
      <c r="BH236" s="239">
        <f>IF(N236="sníž. přenesená",J236,0)</f>
        <v>0</v>
      </c>
      <c r="BI236" s="239">
        <f>IF(N236="nulová",J236,0)</f>
        <v>0</v>
      </c>
      <c r="BJ236" s="18" t="s">
        <v>87</v>
      </c>
      <c r="BK236" s="239">
        <f>ROUND(I236*H236,2)</f>
        <v>0</v>
      </c>
      <c r="BL236" s="18" t="s">
        <v>273</v>
      </c>
      <c r="BM236" s="238" t="s">
        <v>360</v>
      </c>
    </row>
    <row r="237" s="2" customFormat="1">
      <c r="A237" s="39"/>
      <c r="B237" s="40"/>
      <c r="C237" s="41"/>
      <c r="D237" s="240" t="s">
        <v>135</v>
      </c>
      <c r="E237" s="41"/>
      <c r="F237" s="241" t="s">
        <v>361</v>
      </c>
      <c r="G237" s="41"/>
      <c r="H237" s="41"/>
      <c r="I237" s="242"/>
      <c r="J237" s="41"/>
      <c r="K237" s="41"/>
      <c r="L237" s="45"/>
      <c r="M237" s="243"/>
      <c r="N237" s="244"/>
      <c r="O237" s="92"/>
      <c r="P237" s="92"/>
      <c r="Q237" s="92"/>
      <c r="R237" s="92"/>
      <c r="S237" s="92"/>
      <c r="T237" s="93"/>
      <c r="U237" s="39"/>
      <c r="V237" s="39"/>
      <c r="W237" s="39"/>
      <c r="X237" s="39"/>
      <c r="Y237" s="39"/>
      <c r="Z237" s="39"/>
      <c r="AA237" s="39"/>
      <c r="AB237" s="39"/>
      <c r="AC237" s="39"/>
      <c r="AD237" s="39"/>
      <c r="AE237" s="39"/>
      <c r="AT237" s="18" t="s">
        <v>135</v>
      </c>
      <c r="AU237" s="18" t="s">
        <v>89</v>
      </c>
    </row>
    <row r="238" s="2" customFormat="1">
      <c r="A238" s="39"/>
      <c r="B238" s="40"/>
      <c r="C238" s="41"/>
      <c r="D238" s="249" t="s">
        <v>182</v>
      </c>
      <c r="E238" s="41"/>
      <c r="F238" s="250" t="s">
        <v>362</v>
      </c>
      <c r="G238" s="41"/>
      <c r="H238" s="41"/>
      <c r="I238" s="242"/>
      <c r="J238" s="41"/>
      <c r="K238" s="41"/>
      <c r="L238" s="45"/>
      <c r="M238" s="243"/>
      <c r="N238" s="244"/>
      <c r="O238" s="92"/>
      <c r="P238" s="92"/>
      <c r="Q238" s="92"/>
      <c r="R238" s="92"/>
      <c r="S238" s="92"/>
      <c r="T238" s="93"/>
      <c r="U238" s="39"/>
      <c r="V238" s="39"/>
      <c r="W238" s="39"/>
      <c r="X238" s="39"/>
      <c r="Y238" s="39"/>
      <c r="Z238" s="39"/>
      <c r="AA238" s="39"/>
      <c r="AB238" s="39"/>
      <c r="AC238" s="39"/>
      <c r="AD238" s="39"/>
      <c r="AE238" s="39"/>
      <c r="AT238" s="18" t="s">
        <v>182</v>
      </c>
      <c r="AU238" s="18" t="s">
        <v>89</v>
      </c>
    </row>
    <row r="239" s="13" customFormat="1">
      <c r="A239" s="13"/>
      <c r="B239" s="251"/>
      <c r="C239" s="252"/>
      <c r="D239" s="240" t="s">
        <v>189</v>
      </c>
      <c r="E239" s="253" t="s">
        <v>1</v>
      </c>
      <c r="F239" s="254" t="s">
        <v>363</v>
      </c>
      <c r="G239" s="252"/>
      <c r="H239" s="255">
        <v>5</v>
      </c>
      <c r="I239" s="256"/>
      <c r="J239" s="252"/>
      <c r="K239" s="252"/>
      <c r="L239" s="257"/>
      <c r="M239" s="258"/>
      <c r="N239" s="259"/>
      <c r="O239" s="259"/>
      <c r="P239" s="259"/>
      <c r="Q239" s="259"/>
      <c r="R239" s="259"/>
      <c r="S239" s="259"/>
      <c r="T239" s="260"/>
      <c r="U239" s="13"/>
      <c r="V239" s="13"/>
      <c r="W239" s="13"/>
      <c r="X239" s="13"/>
      <c r="Y239" s="13"/>
      <c r="Z239" s="13"/>
      <c r="AA239" s="13"/>
      <c r="AB239" s="13"/>
      <c r="AC239" s="13"/>
      <c r="AD239" s="13"/>
      <c r="AE239" s="13"/>
      <c r="AT239" s="261" t="s">
        <v>189</v>
      </c>
      <c r="AU239" s="261" t="s">
        <v>89</v>
      </c>
      <c r="AV239" s="13" t="s">
        <v>89</v>
      </c>
      <c r="AW239" s="13" t="s">
        <v>35</v>
      </c>
      <c r="AX239" s="13" t="s">
        <v>87</v>
      </c>
      <c r="AY239" s="261" t="s">
        <v>127</v>
      </c>
    </row>
    <row r="240" s="2" customFormat="1" ht="16.5" customHeight="1">
      <c r="A240" s="39"/>
      <c r="B240" s="40"/>
      <c r="C240" s="227" t="s">
        <v>364</v>
      </c>
      <c r="D240" s="227" t="s">
        <v>130</v>
      </c>
      <c r="E240" s="228" t="s">
        <v>365</v>
      </c>
      <c r="F240" s="229" t="s">
        <v>366</v>
      </c>
      <c r="G240" s="230" t="s">
        <v>296</v>
      </c>
      <c r="H240" s="231">
        <v>4</v>
      </c>
      <c r="I240" s="232"/>
      <c r="J240" s="233">
        <f>ROUND(I240*H240,2)</f>
        <v>0</v>
      </c>
      <c r="K240" s="229" t="s">
        <v>179</v>
      </c>
      <c r="L240" s="45"/>
      <c r="M240" s="234" t="s">
        <v>1</v>
      </c>
      <c r="N240" s="235" t="s">
        <v>45</v>
      </c>
      <c r="O240" s="92"/>
      <c r="P240" s="236">
        <f>O240*H240</f>
        <v>0</v>
      </c>
      <c r="Q240" s="236">
        <v>0</v>
      </c>
      <c r="R240" s="236">
        <f>Q240*H240</f>
        <v>0</v>
      </c>
      <c r="S240" s="236">
        <v>0</v>
      </c>
      <c r="T240" s="237">
        <f>S240*H240</f>
        <v>0</v>
      </c>
      <c r="U240" s="39"/>
      <c r="V240" s="39"/>
      <c r="W240" s="39"/>
      <c r="X240" s="39"/>
      <c r="Y240" s="39"/>
      <c r="Z240" s="39"/>
      <c r="AA240" s="39"/>
      <c r="AB240" s="39"/>
      <c r="AC240" s="39"/>
      <c r="AD240" s="39"/>
      <c r="AE240" s="39"/>
      <c r="AR240" s="238" t="s">
        <v>273</v>
      </c>
      <c r="AT240" s="238" t="s">
        <v>130</v>
      </c>
      <c r="AU240" s="238" t="s">
        <v>89</v>
      </c>
      <c r="AY240" s="18" t="s">
        <v>127</v>
      </c>
      <c r="BE240" s="239">
        <f>IF(N240="základní",J240,0)</f>
        <v>0</v>
      </c>
      <c r="BF240" s="239">
        <f>IF(N240="snížená",J240,0)</f>
        <v>0</v>
      </c>
      <c r="BG240" s="239">
        <f>IF(N240="zákl. přenesená",J240,0)</f>
        <v>0</v>
      </c>
      <c r="BH240" s="239">
        <f>IF(N240="sníž. přenesená",J240,0)</f>
        <v>0</v>
      </c>
      <c r="BI240" s="239">
        <f>IF(N240="nulová",J240,0)</f>
        <v>0</v>
      </c>
      <c r="BJ240" s="18" t="s">
        <v>87</v>
      </c>
      <c r="BK240" s="239">
        <f>ROUND(I240*H240,2)</f>
        <v>0</v>
      </c>
      <c r="BL240" s="18" t="s">
        <v>273</v>
      </c>
      <c r="BM240" s="238" t="s">
        <v>367</v>
      </c>
    </row>
    <row r="241" s="2" customFormat="1">
      <c r="A241" s="39"/>
      <c r="B241" s="40"/>
      <c r="C241" s="41"/>
      <c r="D241" s="240" t="s">
        <v>135</v>
      </c>
      <c r="E241" s="41"/>
      <c r="F241" s="241" t="s">
        <v>368</v>
      </c>
      <c r="G241" s="41"/>
      <c r="H241" s="41"/>
      <c r="I241" s="242"/>
      <c r="J241" s="41"/>
      <c r="K241" s="41"/>
      <c r="L241" s="45"/>
      <c r="M241" s="243"/>
      <c r="N241" s="244"/>
      <c r="O241" s="92"/>
      <c r="P241" s="92"/>
      <c r="Q241" s="92"/>
      <c r="R241" s="92"/>
      <c r="S241" s="92"/>
      <c r="T241" s="93"/>
      <c r="U241" s="39"/>
      <c r="V241" s="39"/>
      <c r="W241" s="39"/>
      <c r="X241" s="39"/>
      <c r="Y241" s="39"/>
      <c r="Z241" s="39"/>
      <c r="AA241" s="39"/>
      <c r="AB241" s="39"/>
      <c r="AC241" s="39"/>
      <c r="AD241" s="39"/>
      <c r="AE241" s="39"/>
      <c r="AT241" s="18" t="s">
        <v>135</v>
      </c>
      <c r="AU241" s="18" t="s">
        <v>89</v>
      </c>
    </row>
    <row r="242" s="2" customFormat="1">
      <c r="A242" s="39"/>
      <c r="B242" s="40"/>
      <c r="C242" s="41"/>
      <c r="D242" s="249" t="s">
        <v>182</v>
      </c>
      <c r="E242" s="41"/>
      <c r="F242" s="250" t="s">
        <v>369</v>
      </c>
      <c r="G242" s="41"/>
      <c r="H242" s="41"/>
      <c r="I242" s="242"/>
      <c r="J242" s="41"/>
      <c r="K242" s="41"/>
      <c r="L242" s="45"/>
      <c r="M242" s="243"/>
      <c r="N242" s="244"/>
      <c r="O242" s="92"/>
      <c r="P242" s="92"/>
      <c r="Q242" s="92"/>
      <c r="R242" s="92"/>
      <c r="S242" s="92"/>
      <c r="T242" s="93"/>
      <c r="U242" s="39"/>
      <c r="V242" s="39"/>
      <c r="W242" s="39"/>
      <c r="X242" s="39"/>
      <c r="Y242" s="39"/>
      <c r="Z242" s="39"/>
      <c r="AA242" s="39"/>
      <c r="AB242" s="39"/>
      <c r="AC242" s="39"/>
      <c r="AD242" s="39"/>
      <c r="AE242" s="39"/>
      <c r="AT242" s="18" t="s">
        <v>182</v>
      </c>
      <c r="AU242" s="18" t="s">
        <v>89</v>
      </c>
    </row>
    <row r="243" s="13" customFormat="1">
      <c r="A243" s="13"/>
      <c r="B243" s="251"/>
      <c r="C243" s="252"/>
      <c r="D243" s="240" t="s">
        <v>189</v>
      </c>
      <c r="E243" s="253" t="s">
        <v>1</v>
      </c>
      <c r="F243" s="254" t="s">
        <v>370</v>
      </c>
      <c r="G243" s="252"/>
      <c r="H243" s="255">
        <v>4</v>
      </c>
      <c r="I243" s="256"/>
      <c r="J243" s="252"/>
      <c r="K243" s="252"/>
      <c r="L243" s="257"/>
      <c r="M243" s="258"/>
      <c r="N243" s="259"/>
      <c r="O243" s="259"/>
      <c r="P243" s="259"/>
      <c r="Q243" s="259"/>
      <c r="R243" s="259"/>
      <c r="S243" s="259"/>
      <c r="T243" s="260"/>
      <c r="U243" s="13"/>
      <c r="V243" s="13"/>
      <c r="W243" s="13"/>
      <c r="X243" s="13"/>
      <c r="Y243" s="13"/>
      <c r="Z243" s="13"/>
      <c r="AA243" s="13"/>
      <c r="AB243" s="13"/>
      <c r="AC243" s="13"/>
      <c r="AD243" s="13"/>
      <c r="AE243" s="13"/>
      <c r="AT243" s="261" t="s">
        <v>189</v>
      </c>
      <c r="AU243" s="261" t="s">
        <v>89</v>
      </c>
      <c r="AV243" s="13" t="s">
        <v>89</v>
      </c>
      <c r="AW243" s="13" t="s">
        <v>35</v>
      </c>
      <c r="AX243" s="13" t="s">
        <v>87</v>
      </c>
      <c r="AY243" s="261" t="s">
        <v>127</v>
      </c>
    </row>
    <row r="244" s="2" customFormat="1" ht="16.5" customHeight="1">
      <c r="A244" s="39"/>
      <c r="B244" s="40"/>
      <c r="C244" s="227" t="s">
        <v>371</v>
      </c>
      <c r="D244" s="227" t="s">
        <v>130</v>
      </c>
      <c r="E244" s="228" t="s">
        <v>372</v>
      </c>
      <c r="F244" s="229" t="s">
        <v>373</v>
      </c>
      <c r="G244" s="230" t="s">
        <v>296</v>
      </c>
      <c r="H244" s="231">
        <v>10</v>
      </c>
      <c r="I244" s="232"/>
      <c r="J244" s="233">
        <f>ROUND(I244*H244,2)</f>
        <v>0</v>
      </c>
      <c r="K244" s="229" t="s">
        <v>179</v>
      </c>
      <c r="L244" s="45"/>
      <c r="M244" s="234" t="s">
        <v>1</v>
      </c>
      <c r="N244" s="235" t="s">
        <v>45</v>
      </c>
      <c r="O244" s="92"/>
      <c r="P244" s="236">
        <f>O244*H244</f>
        <v>0</v>
      </c>
      <c r="Q244" s="236">
        <v>0</v>
      </c>
      <c r="R244" s="236">
        <f>Q244*H244</f>
        <v>0</v>
      </c>
      <c r="S244" s="236">
        <v>0</v>
      </c>
      <c r="T244" s="237">
        <f>S244*H244</f>
        <v>0</v>
      </c>
      <c r="U244" s="39"/>
      <c r="V244" s="39"/>
      <c r="W244" s="39"/>
      <c r="X244" s="39"/>
      <c r="Y244" s="39"/>
      <c r="Z244" s="39"/>
      <c r="AA244" s="39"/>
      <c r="AB244" s="39"/>
      <c r="AC244" s="39"/>
      <c r="AD244" s="39"/>
      <c r="AE244" s="39"/>
      <c r="AR244" s="238" t="s">
        <v>273</v>
      </c>
      <c r="AT244" s="238" t="s">
        <v>130</v>
      </c>
      <c r="AU244" s="238" t="s">
        <v>89</v>
      </c>
      <c r="AY244" s="18" t="s">
        <v>127</v>
      </c>
      <c r="BE244" s="239">
        <f>IF(N244="základní",J244,0)</f>
        <v>0</v>
      </c>
      <c r="BF244" s="239">
        <f>IF(N244="snížená",J244,0)</f>
        <v>0</v>
      </c>
      <c r="BG244" s="239">
        <f>IF(N244="zákl. přenesená",J244,0)</f>
        <v>0</v>
      </c>
      <c r="BH244" s="239">
        <f>IF(N244="sníž. přenesená",J244,0)</f>
        <v>0</v>
      </c>
      <c r="BI244" s="239">
        <f>IF(N244="nulová",J244,0)</f>
        <v>0</v>
      </c>
      <c r="BJ244" s="18" t="s">
        <v>87</v>
      </c>
      <c r="BK244" s="239">
        <f>ROUND(I244*H244,2)</f>
        <v>0</v>
      </c>
      <c r="BL244" s="18" t="s">
        <v>273</v>
      </c>
      <c r="BM244" s="238" t="s">
        <v>374</v>
      </c>
    </row>
    <row r="245" s="2" customFormat="1">
      <c r="A245" s="39"/>
      <c r="B245" s="40"/>
      <c r="C245" s="41"/>
      <c r="D245" s="240" t="s">
        <v>135</v>
      </c>
      <c r="E245" s="41"/>
      <c r="F245" s="241" t="s">
        <v>375</v>
      </c>
      <c r="G245" s="41"/>
      <c r="H245" s="41"/>
      <c r="I245" s="242"/>
      <c r="J245" s="41"/>
      <c r="K245" s="41"/>
      <c r="L245" s="45"/>
      <c r="M245" s="243"/>
      <c r="N245" s="244"/>
      <c r="O245" s="92"/>
      <c r="P245" s="92"/>
      <c r="Q245" s="92"/>
      <c r="R245" s="92"/>
      <c r="S245" s="92"/>
      <c r="T245" s="93"/>
      <c r="U245" s="39"/>
      <c r="V245" s="39"/>
      <c r="W245" s="39"/>
      <c r="X245" s="39"/>
      <c r="Y245" s="39"/>
      <c r="Z245" s="39"/>
      <c r="AA245" s="39"/>
      <c r="AB245" s="39"/>
      <c r="AC245" s="39"/>
      <c r="AD245" s="39"/>
      <c r="AE245" s="39"/>
      <c r="AT245" s="18" t="s">
        <v>135</v>
      </c>
      <c r="AU245" s="18" t="s">
        <v>89</v>
      </c>
    </row>
    <row r="246" s="2" customFormat="1">
      <c r="A246" s="39"/>
      <c r="B246" s="40"/>
      <c r="C246" s="41"/>
      <c r="D246" s="249" t="s">
        <v>182</v>
      </c>
      <c r="E246" s="41"/>
      <c r="F246" s="250" t="s">
        <v>376</v>
      </c>
      <c r="G246" s="41"/>
      <c r="H246" s="41"/>
      <c r="I246" s="242"/>
      <c r="J246" s="41"/>
      <c r="K246" s="41"/>
      <c r="L246" s="45"/>
      <c r="M246" s="243"/>
      <c r="N246" s="244"/>
      <c r="O246" s="92"/>
      <c r="P246" s="92"/>
      <c r="Q246" s="92"/>
      <c r="R246" s="92"/>
      <c r="S246" s="92"/>
      <c r="T246" s="93"/>
      <c r="U246" s="39"/>
      <c r="V246" s="39"/>
      <c r="W246" s="39"/>
      <c r="X246" s="39"/>
      <c r="Y246" s="39"/>
      <c r="Z246" s="39"/>
      <c r="AA246" s="39"/>
      <c r="AB246" s="39"/>
      <c r="AC246" s="39"/>
      <c r="AD246" s="39"/>
      <c r="AE246" s="39"/>
      <c r="AT246" s="18" t="s">
        <v>182</v>
      </c>
      <c r="AU246" s="18" t="s">
        <v>89</v>
      </c>
    </row>
    <row r="247" s="13" customFormat="1">
      <c r="A247" s="13"/>
      <c r="B247" s="251"/>
      <c r="C247" s="252"/>
      <c r="D247" s="240" t="s">
        <v>189</v>
      </c>
      <c r="E247" s="253" t="s">
        <v>1</v>
      </c>
      <c r="F247" s="254" t="s">
        <v>377</v>
      </c>
      <c r="G247" s="252"/>
      <c r="H247" s="255">
        <v>10</v>
      </c>
      <c r="I247" s="256"/>
      <c r="J247" s="252"/>
      <c r="K247" s="252"/>
      <c r="L247" s="257"/>
      <c r="M247" s="258"/>
      <c r="N247" s="259"/>
      <c r="O247" s="259"/>
      <c r="P247" s="259"/>
      <c r="Q247" s="259"/>
      <c r="R247" s="259"/>
      <c r="S247" s="259"/>
      <c r="T247" s="260"/>
      <c r="U247" s="13"/>
      <c r="V247" s="13"/>
      <c r="W247" s="13"/>
      <c r="X247" s="13"/>
      <c r="Y247" s="13"/>
      <c r="Z247" s="13"/>
      <c r="AA247" s="13"/>
      <c r="AB247" s="13"/>
      <c r="AC247" s="13"/>
      <c r="AD247" s="13"/>
      <c r="AE247" s="13"/>
      <c r="AT247" s="261" t="s">
        <v>189</v>
      </c>
      <c r="AU247" s="261" t="s">
        <v>89</v>
      </c>
      <c r="AV247" s="13" t="s">
        <v>89</v>
      </c>
      <c r="AW247" s="13" t="s">
        <v>35</v>
      </c>
      <c r="AX247" s="13" t="s">
        <v>87</v>
      </c>
      <c r="AY247" s="261" t="s">
        <v>127</v>
      </c>
    </row>
    <row r="248" s="2" customFormat="1" ht="16.5" customHeight="1">
      <c r="A248" s="39"/>
      <c r="B248" s="40"/>
      <c r="C248" s="227" t="s">
        <v>378</v>
      </c>
      <c r="D248" s="227" t="s">
        <v>130</v>
      </c>
      <c r="E248" s="228" t="s">
        <v>379</v>
      </c>
      <c r="F248" s="229" t="s">
        <v>380</v>
      </c>
      <c r="G248" s="230" t="s">
        <v>296</v>
      </c>
      <c r="H248" s="231">
        <v>6</v>
      </c>
      <c r="I248" s="232"/>
      <c r="J248" s="233">
        <f>ROUND(I248*H248,2)</f>
        <v>0</v>
      </c>
      <c r="K248" s="229" t="s">
        <v>179</v>
      </c>
      <c r="L248" s="45"/>
      <c r="M248" s="234" t="s">
        <v>1</v>
      </c>
      <c r="N248" s="235" t="s">
        <v>45</v>
      </c>
      <c r="O248" s="92"/>
      <c r="P248" s="236">
        <f>O248*H248</f>
        <v>0</v>
      </c>
      <c r="Q248" s="236">
        <v>0</v>
      </c>
      <c r="R248" s="236">
        <f>Q248*H248</f>
        <v>0</v>
      </c>
      <c r="S248" s="236">
        <v>0</v>
      </c>
      <c r="T248" s="237">
        <f>S248*H248</f>
        <v>0</v>
      </c>
      <c r="U248" s="39"/>
      <c r="V248" s="39"/>
      <c r="W248" s="39"/>
      <c r="X248" s="39"/>
      <c r="Y248" s="39"/>
      <c r="Z248" s="39"/>
      <c r="AA248" s="39"/>
      <c r="AB248" s="39"/>
      <c r="AC248" s="39"/>
      <c r="AD248" s="39"/>
      <c r="AE248" s="39"/>
      <c r="AR248" s="238" t="s">
        <v>273</v>
      </c>
      <c r="AT248" s="238" t="s">
        <v>130</v>
      </c>
      <c r="AU248" s="238" t="s">
        <v>89</v>
      </c>
      <c r="AY248" s="18" t="s">
        <v>127</v>
      </c>
      <c r="BE248" s="239">
        <f>IF(N248="základní",J248,0)</f>
        <v>0</v>
      </c>
      <c r="BF248" s="239">
        <f>IF(N248="snížená",J248,0)</f>
        <v>0</v>
      </c>
      <c r="BG248" s="239">
        <f>IF(N248="zákl. přenesená",J248,0)</f>
        <v>0</v>
      </c>
      <c r="BH248" s="239">
        <f>IF(N248="sníž. přenesená",J248,0)</f>
        <v>0</v>
      </c>
      <c r="BI248" s="239">
        <f>IF(N248="nulová",J248,0)</f>
        <v>0</v>
      </c>
      <c r="BJ248" s="18" t="s">
        <v>87</v>
      </c>
      <c r="BK248" s="239">
        <f>ROUND(I248*H248,2)</f>
        <v>0</v>
      </c>
      <c r="BL248" s="18" t="s">
        <v>273</v>
      </c>
      <c r="BM248" s="238" t="s">
        <v>381</v>
      </c>
    </row>
    <row r="249" s="2" customFormat="1">
      <c r="A249" s="39"/>
      <c r="B249" s="40"/>
      <c r="C249" s="41"/>
      <c r="D249" s="240" t="s">
        <v>135</v>
      </c>
      <c r="E249" s="41"/>
      <c r="F249" s="241" t="s">
        <v>382</v>
      </c>
      <c r="G249" s="41"/>
      <c r="H249" s="41"/>
      <c r="I249" s="242"/>
      <c r="J249" s="41"/>
      <c r="K249" s="41"/>
      <c r="L249" s="45"/>
      <c r="M249" s="243"/>
      <c r="N249" s="244"/>
      <c r="O249" s="92"/>
      <c r="P249" s="92"/>
      <c r="Q249" s="92"/>
      <c r="R249" s="92"/>
      <c r="S249" s="92"/>
      <c r="T249" s="93"/>
      <c r="U249" s="39"/>
      <c r="V249" s="39"/>
      <c r="W249" s="39"/>
      <c r="X249" s="39"/>
      <c r="Y249" s="39"/>
      <c r="Z249" s="39"/>
      <c r="AA249" s="39"/>
      <c r="AB249" s="39"/>
      <c r="AC249" s="39"/>
      <c r="AD249" s="39"/>
      <c r="AE249" s="39"/>
      <c r="AT249" s="18" t="s">
        <v>135</v>
      </c>
      <c r="AU249" s="18" t="s">
        <v>89</v>
      </c>
    </row>
    <row r="250" s="2" customFormat="1">
      <c r="A250" s="39"/>
      <c r="B250" s="40"/>
      <c r="C250" s="41"/>
      <c r="D250" s="249" t="s">
        <v>182</v>
      </c>
      <c r="E250" s="41"/>
      <c r="F250" s="250" t="s">
        <v>383</v>
      </c>
      <c r="G250" s="41"/>
      <c r="H250" s="41"/>
      <c r="I250" s="242"/>
      <c r="J250" s="41"/>
      <c r="K250" s="41"/>
      <c r="L250" s="45"/>
      <c r="M250" s="243"/>
      <c r="N250" s="244"/>
      <c r="O250" s="92"/>
      <c r="P250" s="92"/>
      <c r="Q250" s="92"/>
      <c r="R250" s="92"/>
      <c r="S250" s="92"/>
      <c r="T250" s="93"/>
      <c r="U250" s="39"/>
      <c r="V250" s="39"/>
      <c r="W250" s="39"/>
      <c r="X250" s="39"/>
      <c r="Y250" s="39"/>
      <c r="Z250" s="39"/>
      <c r="AA250" s="39"/>
      <c r="AB250" s="39"/>
      <c r="AC250" s="39"/>
      <c r="AD250" s="39"/>
      <c r="AE250" s="39"/>
      <c r="AT250" s="18" t="s">
        <v>182</v>
      </c>
      <c r="AU250" s="18" t="s">
        <v>89</v>
      </c>
    </row>
    <row r="251" s="13" customFormat="1">
      <c r="A251" s="13"/>
      <c r="B251" s="251"/>
      <c r="C251" s="252"/>
      <c r="D251" s="240" t="s">
        <v>189</v>
      </c>
      <c r="E251" s="253" t="s">
        <v>1</v>
      </c>
      <c r="F251" s="254" t="s">
        <v>384</v>
      </c>
      <c r="G251" s="252"/>
      <c r="H251" s="255">
        <v>6</v>
      </c>
      <c r="I251" s="256"/>
      <c r="J251" s="252"/>
      <c r="K251" s="252"/>
      <c r="L251" s="257"/>
      <c r="M251" s="258"/>
      <c r="N251" s="259"/>
      <c r="O251" s="259"/>
      <c r="P251" s="259"/>
      <c r="Q251" s="259"/>
      <c r="R251" s="259"/>
      <c r="S251" s="259"/>
      <c r="T251" s="260"/>
      <c r="U251" s="13"/>
      <c r="V251" s="13"/>
      <c r="W251" s="13"/>
      <c r="X251" s="13"/>
      <c r="Y251" s="13"/>
      <c r="Z251" s="13"/>
      <c r="AA251" s="13"/>
      <c r="AB251" s="13"/>
      <c r="AC251" s="13"/>
      <c r="AD251" s="13"/>
      <c r="AE251" s="13"/>
      <c r="AT251" s="261" t="s">
        <v>189</v>
      </c>
      <c r="AU251" s="261" t="s">
        <v>89</v>
      </c>
      <c r="AV251" s="13" t="s">
        <v>89</v>
      </c>
      <c r="AW251" s="13" t="s">
        <v>35</v>
      </c>
      <c r="AX251" s="13" t="s">
        <v>87</v>
      </c>
      <c r="AY251" s="261" t="s">
        <v>127</v>
      </c>
    </row>
    <row r="252" s="2" customFormat="1" ht="16.5" customHeight="1">
      <c r="A252" s="39"/>
      <c r="B252" s="40"/>
      <c r="C252" s="227" t="s">
        <v>385</v>
      </c>
      <c r="D252" s="227" t="s">
        <v>130</v>
      </c>
      <c r="E252" s="228" t="s">
        <v>386</v>
      </c>
      <c r="F252" s="229" t="s">
        <v>387</v>
      </c>
      <c r="G252" s="230" t="s">
        <v>296</v>
      </c>
      <c r="H252" s="231">
        <v>5</v>
      </c>
      <c r="I252" s="232"/>
      <c r="J252" s="233">
        <f>ROUND(I252*H252,2)</f>
        <v>0</v>
      </c>
      <c r="K252" s="229" t="s">
        <v>179</v>
      </c>
      <c r="L252" s="45"/>
      <c r="M252" s="234" t="s">
        <v>1</v>
      </c>
      <c r="N252" s="235" t="s">
        <v>45</v>
      </c>
      <c r="O252" s="92"/>
      <c r="P252" s="236">
        <f>O252*H252</f>
        <v>0</v>
      </c>
      <c r="Q252" s="236">
        <v>0</v>
      </c>
      <c r="R252" s="236">
        <f>Q252*H252</f>
        <v>0</v>
      </c>
      <c r="S252" s="236">
        <v>0</v>
      </c>
      <c r="T252" s="237">
        <f>S252*H252</f>
        <v>0</v>
      </c>
      <c r="U252" s="39"/>
      <c r="V252" s="39"/>
      <c r="W252" s="39"/>
      <c r="X252" s="39"/>
      <c r="Y252" s="39"/>
      <c r="Z252" s="39"/>
      <c r="AA252" s="39"/>
      <c r="AB252" s="39"/>
      <c r="AC252" s="39"/>
      <c r="AD252" s="39"/>
      <c r="AE252" s="39"/>
      <c r="AR252" s="238" t="s">
        <v>273</v>
      </c>
      <c r="AT252" s="238" t="s">
        <v>130</v>
      </c>
      <c r="AU252" s="238" t="s">
        <v>89</v>
      </c>
      <c r="AY252" s="18" t="s">
        <v>127</v>
      </c>
      <c r="BE252" s="239">
        <f>IF(N252="základní",J252,0)</f>
        <v>0</v>
      </c>
      <c r="BF252" s="239">
        <f>IF(N252="snížená",J252,0)</f>
        <v>0</v>
      </c>
      <c r="BG252" s="239">
        <f>IF(N252="zákl. přenesená",J252,0)</f>
        <v>0</v>
      </c>
      <c r="BH252" s="239">
        <f>IF(N252="sníž. přenesená",J252,0)</f>
        <v>0</v>
      </c>
      <c r="BI252" s="239">
        <f>IF(N252="nulová",J252,0)</f>
        <v>0</v>
      </c>
      <c r="BJ252" s="18" t="s">
        <v>87</v>
      </c>
      <c r="BK252" s="239">
        <f>ROUND(I252*H252,2)</f>
        <v>0</v>
      </c>
      <c r="BL252" s="18" t="s">
        <v>273</v>
      </c>
      <c r="BM252" s="238" t="s">
        <v>388</v>
      </c>
    </row>
    <row r="253" s="2" customFormat="1">
      <c r="A253" s="39"/>
      <c r="B253" s="40"/>
      <c r="C253" s="41"/>
      <c r="D253" s="240" t="s">
        <v>135</v>
      </c>
      <c r="E253" s="41"/>
      <c r="F253" s="241" t="s">
        <v>389</v>
      </c>
      <c r="G253" s="41"/>
      <c r="H253" s="41"/>
      <c r="I253" s="242"/>
      <c r="J253" s="41"/>
      <c r="K253" s="41"/>
      <c r="L253" s="45"/>
      <c r="M253" s="243"/>
      <c r="N253" s="244"/>
      <c r="O253" s="92"/>
      <c r="P253" s="92"/>
      <c r="Q253" s="92"/>
      <c r="R253" s="92"/>
      <c r="S253" s="92"/>
      <c r="T253" s="93"/>
      <c r="U253" s="39"/>
      <c r="V253" s="39"/>
      <c r="W253" s="39"/>
      <c r="X253" s="39"/>
      <c r="Y253" s="39"/>
      <c r="Z253" s="39"/>
      <c r="AA253" s="39"/>
      <c r="AB253" s="39"/>
      <c r="AC253" s="39"/>
      <c r="AD253" s="39"/>
      <c r="AE253" s="39"/>
      <c r="AT253" s="18" t="s">
        <v>135</v>
      </c>
      <c r="AU253" s="18" t="s">
        <v>89</v>
      </c>
    </row>
    <row r="254" s="2" customFormat="1">
      <c r="A254" s="39"/>
      <c r="B254" s="40"/>
      <c r="C254" s="41"/>
      <c r="D254" s="249" t="s">
        <v>182</v>
      </c>
      <c r="E254" s="41"/>
      <c r="F254" s="250" t="s">
        <v>390</v>
      </c>
      <c r="G254" s="41"/>
      <c r="H254" s="41"/>
      <c r="I254" s="242"/>
      <c r="J254" s="41"/>
      <c r="K254" s="41"/>
      <c r="L254" s="45"/>
      <c r="M254" s="243"/>
      <c r="N254" s="244"/>
      <c r="O254" s="92"/>
      <c r="P254" s="92"/>
      <c r="Q254" s="92"/>
      <c r="R254" s="92"/>
      <c r="S254" s="92"/>
      <c r="T254" s="93"/>
      <c r="U254" s="39"/>
      <c r="V254" s="39"/>
      <c r="W254" s="39"/>
      <c r="X254" s="39"/>
      <c r="Y254" s="39"/>
      <c r="Z254" s="39"/>
      <c r="AA254" s="39"/>
      <c r="AB254" s="39"/>
      <c r="AC254" s="39"/>
      <c r="AD254" s="39"/>
      <c r="AE254" s="39"/>
      <c r="AT254" s="18" t="s">
        <v>182</v>
      </c>
      <c r="AU254" s="18" t="s">
        <v>89</v>
      </c>
    </row>
    <row r="255" s="13" customFormat="1">
      <c r="A255" s="13"/>
      <c r="B255" s="251"/>
      <c r="C255" s="252"/>
      <c r="D255" s="240" t="s">
        <v>189</v>
      </c>
      <c r="E255" s="253" t="s">
        <v>1</v>
      </c>
      <c r="F255" s="254" t="s">
        <v>391</v>
      </c>
      <c r="G255" s="252"/>
      <c r="H255" s="255">
        <v>5</v>
      </c>
      <c r="I255" s="256"/>
      <c r="J255" s="252"/>
      <c r="K255" s="252"/>
      <c r="L255" s="257"/>
      <c r="M255" s="258"/>
      <c r="N255" s="259"/>
      <c r="O255" s="259"/>
      <c r="P255" s="259"/>
      <c r="Q255" s="259"/>
      <c r="R255" s="259"/>
      <c r="S255" s="259"/>
      <c r="T255" s="260"/>
      <c r="U255" s="13"/>
      <c r="V255" s="13"/>
      <c r="W255" s="13"/>
      <c r="X255" s="13"/>
      <c r="Y255" s="13"/>
      <c r="Z255" s="13"/>
      <c r="AA255" s="13"/>
      <c r="AB255" s="13"/>
      <c r="AC255" s="13"/>
      <c r="AD255" s="13"/>
      <c r="AE255" s="13"/>
      <c r="AT255" s="261" t="s">
        <v>189</v>
      </c>
      <c r="AU255" s="261" t="s">
        <v>89</v>
      </c>
      <c r="AV255" s="13" t="s">
        <v>89</v>
      </c>
      <c r="AW255" s="13" t="s">
        <v>35</v>
      </c>
      <c r="AX255" s="13" t="s">
        <v>87</v>
      </c>
      <c r="AY255" s="261" t="s">
        <v>127</v>
      </c>
    </row>
    <row r="256" s="2" customFormat="1" ht="16.5" customHeight="1">
      <c r="A256" s="39"/>
      <c r="B256" s="40"/>
      <c r="C256" s="227" t="s">
        <v>392</v>
      </c>
      <c r="D256" s="227" t="s">
        <v>130</v>
      </c>
      <c r="E256" s="228" t="s">
        <v>393</v>
      </c>
      <c r="F256" s="229" t="s">
        <v>394</v>
      </c>
      <c r="G256" s="230" t="s">
        <v>296</v>
      </c>
      <c r="H256" s="231">
        <v>2</v>
      </c>
      <c r="I256" s="232"/>
      <c r="J256" s="233">
        <f>ROUND(I256*H256,2)</f>
        <v>0</v>
      </c>
      <c r="K256" s="229" t="s">
        <v>179</v>
      </c>
      <c r="L256" s="45"/>
      <c r="M256" s="234" t="s">
        <v>1</v>
      </c>
      <c r="N256" s="235" t="s">
        <v>45</v>
      </c>
      <c r="O256" s="92"/>
      <c r="P256" s="236">
        <f>O256*H256</f>
        <v>0</v>
      </c>
      <c r="Q256" s="236">
        <v>0</v>
      </c>
      <c r="R256" s="236">
        <f>Q256*H256</f>
        <v>0</v>
      </c>
      <c r="S256" s="236">
        <v>0</v>
      </c>
      <c r="T256" s="237">
        <f>S256*H256</f>
        <v>0</v>
      </c>
      <c r="U256" s="39"/>
      <c r="V256" s="39"/>
      <c r="W256" s="39"/>
      <c r="X256" s="39"/>
      <c r="Y256" s="39"/>
      <c r="Z256" s="39"/>
      <c r="AA256" s="39"/>
      <c r="AB256" s="39"/>
      <c r="AC256" s="39"/>
      <c r="AD256" s="39"/>
      <c r="AE256" s="39"/>
      <c r="AR256" s="238" t="s">
        <v>273</v>
      </c>
      <c r="AT256" s="238" t="s">
        <v>130</v>
      </c>
      <c r="AU256" s="238" t="s">
        <v>89</v>
      </c>
      <c r="AY256" s="18" t="s">
        <v>127</v>
      </c>
      <c r="BE256" s="239">
        <f>IF(N256="základní",J256,0)</f>
        <v>0</v>
      </c>
      <c r="BF256" s="239">
        <f>IF(N256="snížená",J256,0)</f>
        <v>0</v>
      </c>
      <c r="BG256" s="239">
        <f>IF(N256="zákl. přenesená",J256,0)</f>
        <v>0</v>
      </c>
      <c r="BH256" s="239">
        <f>IF(N256="sníž. přenesená",J256,0)</f>
        <v>0</v>
      </c>
      <c r="BI256" s="239">
        <f>IF(N256="nulová",J256,0)</f>
        <v>0</v>
      </c>
      <c r="BJ256" s="18" t="s">
        <v>87</v>
      </c>
      <c r="BK256" s="239">
        <f>ROUND(I256*H256,2)</f>
        <v>0</v>
      </c>
      <c r="BL256" s="18" t="s">
        <v>273</v>
      </c>
      <c r="BM256" s="238" t="s">
        <v>395</v>
      </c>
    </row>
    <row r="257" s="2" customFormat="1">
      <c r="A257" s="39"/>
      <c r="B257" s="40"/>
      <c r="C257" s="41"/>
      <c r="D257" s="240" t="s">
        <v>135</v>
      </c>
      <c r="E257" s="41"/>
      <c r="F257" s="241" t="s">
        <v>396</v>
      </c>
      <c r="G257" s="41"/>
      <c r="H257" s="41"/>
      <c r="I257" s="242"/>
      <c r="J257" s="41"/>
      <c r="K257" s="41"/>
      <c r="L257" s="45"/>
      <c r="M257" s="243"/>
      <c r="N257" s="244"/>
      <c r="O257" s="92"/>
      <c r="P257" s="92"/>
      <c r="Q257" s="92"/>
      <c r="R257" s="92"/>
      <c r="S257" s="92"/>
      <c r="T257" s="93"/>
      <c r="U257" s="39"/>
      <c r="V257" s="39"/>
      <c r="W257" s="39"/>
      <c r="X257" s="39"/>
      <c r="Y257" s="39"/>
      <c r="Z257" s="39"/>
      <c r="AA257" s="39"/>
      <c r="AB257" s="39"/>
      <c r="AC257" s="39"/>
      <c r="AD257" s="39"/>
      <c r="AE257" s="39"/>
      <c r="AT257" s="18" t="s">
        <v>135</v>
      </c>
      <c r="AU257" s="18" t="s">
        <v>89</v>
      </c>
    </row>
    <row r="258" s="2" customFormat="1">
      <c r="A258" s="39"/>
      <c r="B258" s="40"/>
      <c r="C258" s="41"/>
      <c r="D258" s="249" t="s">
        <v>182</v>
      </c>
      <c r="E258" s="41"/>
      <c r="F258" s="250" t="s">
        <v>397</v>
      </c>
      <c r="G258" s="41"/>
      <c r="H258" s="41"/>
      <c r="I258" s="242"/>
      <c r="J258" s="41"/>
      <c r="K258" s="41"/>
      <c r="L258" s="45"/>
      <c r="M258" s="243"/>
      <c r="N258" s="244"/>
      <c r="O258" s="92"/>
      <c r="P258" s="92"/>
      <c r="Q258" s="92"/>
      <c r="R258" s="92"/>
      <c r="S258" s="92"/>
      <c r="T258" s="93"/>
      <c r="U258" s="39"/>
      <c r="V258" s="39"/>
      <c r="W258" s="39"/>
      <c r="X258" s="39"/>
      <c r="Y258" s="39"/>
      <c r="Z258" s="39"/>
      <c r="AA258" s="39"/>
      <c r="AB258" s="39"/>
      <c r="AC258" s="39"/>
      <c r="AD258" s="39"/>
      <c r="AE258" s="39"/>
      <c r="AT258" s="18" t="s">
        <v>182</v>
      </c>
      <c r="AU258" s="18" t="s">
        <v>89</v>
      </c>
    </row>
    <row r="259" s="13" customFormat="1">
      <c r="A259" s="13"/>
      <c r="B259" s="251"/>
      <c r="C259" s="252"/>
      <c r="D259" s="240" t="s">
        <v>189</v>
      </c>
      <c r="E259" s="253" t="s">
        <v>1</v>
      </c>
      <c r="F259" s="254" t="s">
        <v>398</v>
      </c>
      <c r="G259" s="252"/>
      <c r="H259" s="255">
        <v>2</v>
      </c>
      <c r="I259" s="256"/>
      <c r="J259" s="252"/>
      <c r="K259" s="252"/>
      <c r="L259" s="257"/>
      <c r="M259" s="258"/>
      <c r="N259" s="259"/>
      <c r="O259" s="259"/>
      <c r="P259" s="259"/>
      <c r="Q259" s="259"/>
      <c r="R259" s="259"/>
      <c r="S259" s="259"/>
      <c r="T259" s="260"/>
      <c r="U259" s="13"/>
      <c r="V259" s="13"/>
      <c r="W259" s="13"/>
      <c r="X259" s="13"/>
      <c r="Y259" s="13"/>
      <c r="Z259" s="13"/>
      <c r="AA259" s="13"/>
      <c r="AB259" s="13"/>
      <c r="AC259" s="13"/>
      <c r="AD259" s="13"/>
      <c r="AE259" s="13"/>
      <c r="AT259" s="261" t="s">
        <v>189</v>
      </c>
      <c r="AU259" s="261" t="s">
        <v>89</v>
      </c>
      <c r="AV259" s="13" t="s">
        <v>89</v>
      </c>
      <c r="AW259" s="13" t="s">
        <v>35</v>
      </c>
      <c r="AX259" s="13" t="s">
        <v>87</v>
      </c>
      <c r="AY259" s="261" t="s">
        <v>127</v>
      </c>
    </row>
    <row r="260" s="2" customFormat="1" ht="16.5" customHeight="1">
      <c r="A260" s="39"/>
      <c r="B260" s="40"/>
      <c r="C260" s="227" t="s">
        <v>399</v>
      </c>
      <c r="D260" s="227" t="s">
        <v>130</v>
      </c>
      <c r="E260" s="228" t="s">
        <v>400</v>
      </c>
      <c r="F260" s="229" t="s">
        <v>401</v>
      </c>
      <c r="G260" s="230" t="s">
        <v>296</v>
      </c>
      <c r="H260" s="231">
        <v>1</v>
      </c>
      <c r="I260" s="232"/>
      <c r="J260" s="233">
        <f>ROUND(I260*H260,2)</f>
        <v>0</v>
      </c>
      <c r="K260" s="229" t="s">
        <v>179</v>
      </c>
      <c r="L260" s="45"/>
      <c r="M260" s="234" t="s">
        <v>1</v>
      </c>
      <c r="N260" s="235" t="s">
        <v>45</v>
      </c>
      <c r="O260" s="92"/>
      <c r="P260" s="236">
        <f>O260*H260</f>
        <v>0</v>
      </c>
      <c r="Q260" s="236">
        <v>0</v>
      </c>
      <c r="R260" s="236">
        <f>Q260*H260</f>
        <v>0</v>
      </c>
      <c r="S260" s="236">
        <v>0</v>
      </c>
      <c r="T260" s="237">
        <f>S260*H260</f>
        <v>0</v>
      </c>
      <c r="U260" s="39"/>
      <c r="V260" s="39"/>
      <c r="W260" s="39"/>
      <c r="X260" s="39"/>
      <c r="Y260" s="39"/>
      <c r="Z260" s="39"/>
      <c r="AA260" s="39"/>
      <c r="AB260" s="39"/>
      <c r="AC260" s="39"/>
      <c r="AD260" s="39"/>
      <c r="AE260" s="39"/>
      <c r="AR260" s="238" t="s">
        <v>273</v>
      </c>
      <c r="AT260" s="238" t="s">
        <v>130</v>
      </c>
      <c r="AU260" s="238" t="s">
        <v>89</v>
      </c>
      <c r="AY260" s="18" t="s">
        <v>127</v>
      </c>
      <c r="BE260" s="239">
        <f>IF(N260="základní",J260,0)</f>
        <v>0</v>
      </c>
      <c r="BF260" s="239">
        <f>IF(N260="snížená",J260,0)</f>
        <v>0</v>
      </c>
      <c r="BG260" s="239">
        <f>IF(N260="zákl. přenesená",J260,0)</f>
        <v>0</v>
      </c>
      <c r="BH260" s="239">
        <f>IF(N260="sníž. přenesená",J260,0)</f>
        <v>0</v>
      </c>
      <c r="BI260" s="239">
        <f>IF(N260="nulová",J260,0)</f>
        <v>0</v>
      </c>
      <c r="BJ260" s="18" t="s">
        <v>87</v>
      </c>
      <c r="BK260" s="239">
        <f>ROUND(I260*H260,2)</f>
        <v>0</v>
      </c>
      <c r="BL260" s="18" t="s">
        <v>273</v>
      </c>
      <c r="BM260" s="238" t="s">
        <v>402</v>
      </c>
    </row>
    <row r="261" s="2" customFormat="1">
      <c r="A261" s="39"/>
      <c r="B261" s="40"/>
      <c r="C261" s="41"/>
      <c r="D261" s="240" t="s">
        <v>135</v>
      </c>
      <c r="E261" s="41"/>
      <c r="F261" s="241" t="s">
        <v>403</v>
      </c>
      <c r="G261" s="41"/>
      <c r="H261" s="41"/>
      <c r="I261" s="242"/>
      <c r="J261" s="41"/>
      <c r="K261" s="41"/>
      <c r="L261" s="45"/>
      <c r="M261" s="243"/>
      <c r="N261" s="244"/>
      <c r="O261" s="92"/>
      <c r="P261" s="92"/>
      <c r="Q261" s="92"/>
      <c r="R261" s="92"/>
      <c r="S261" s="92"/>
      <c r="T261" s="93"/>
      <c r="U261" s="39"/>
      <c r="V261" s="39"/>
      <c r="W261" s="39"/>
      <c r="X261" s="39"/>
      <c r="Y261" s="39"/>
      <c r="Z261" s="39"/>
      <c r="AA261" s="39"/>
      <c r="AB261" s="39"/>
      <c r="AC261" s="39"/>
      <c r="AD261" s="39"/>
      <c r="AE261" s="39"/>
      <c r="AT261" s="18" t="s">
        <v>135</v>
      </c>
      <c r="AU261" s="18" t="s">
        <v>89</v>
      </c>
    </row>
    <row r="262" s="2" customFormat="1">
      <c r="A262" s="39"/>
      <c r="B262" s="40"/>
      <c r="C262" s="41"/>
      <c r="D262" s="249" t="s">
        <v>182</v>
      </c>
      <c r="E262" s="41"/>
      <c r="F262" s="250" t="s">
        <v>404</v>
      </c>
      <c r="G262" s="41"/>
      <c r="H262" s="41"/>
      <c r="I262" s="242"/>
      <c r="J262" s="41"/>
      <c r="K262" s="41"/>
      <c r="L262" s="45"/>
      <c r="M262" s="243"/>
      <c r="N262" s="244"/>
      <c r="O262" s="92"/>
      <c r="P262" s="92"/>
      <c r="Q262" s="92"/>
      <c r="R262" s="92"/>
      <c r="S262" s="92"/>
      <c r="T262" s="93"/>
      <c r="U262" s="39"/>
      <c r="V262" s="39"/>
      <c r="W262" s="39"/>
      <c r="X262" s="39"/>
      <c r="Y262" s="39"/>
      <c r="Z262" s="39"/>
      <c r="AA262" s="39"/>
      <c r="AB262" s="39"/>
      <c r="AC262" s="39"/>
      <c r="AD262" s="39"/>
      <c r="AE262" s="39"/>
      <c r="AT262" s="18" t="s">
        <v>182</v>
      </c>
      <c r="AU262" s="18" t="s">
        <v>89</v>
      </c>
    </row>
    <row r="263" s="2" customFormat="1" ht="16.5" customHeight="1">
      <c r="A263" s="39"/>
      <c r="B263" s="40"/>
      <c r="C263" s="227" t="s">
        <v>405</v>
      </c>
      <c r="D263" s="227" t="s">
        <v>130</v>
      </c>
      <c r="E263" s="228" t="s">
        <v>406</v>
      </c>
      <c r="F263" s="229" t="s">
        <v>407</v>
      </c>
      <c r="G263" s="230" t="s">
        <v>296</v>
      </c>
      <c r="H263" s="231">
        <v>1</v>
      </c>
      <c r="I263" s="232"/>
      <c r="J263" s="233">
        <f>ROUND(I263*H263,2)</f>
        <v>0</v>
      </c>
      <c r="K263" s="229" t="s">
        <v>179</v>
      </c>
      <c r="L263" s="45"/>
      <c r="M263" s="234" t="s">
        <v>1</v>
      </c>
      <c r="N263" s="235" t="s">
        <v>45</v>
      </c>
      <c r="O263" s="92"/>
      <c r="P263" s="236">
        <f>O263*H263</f>
        <v>0</v>
      </c>
      <c r="Q263" s="236">
        <v>0</v>
      </c>
      <c r="R263" s="236">
        <f>Q263*H263</f>
        <v>0</v>
      </c>
      <c r="S263" s="236">
        <v>0</v>
      </c>
      <c r="T263" s="237">
        <f>S263*H263</f>
        <v>0</v>
      </c>
      <c r="U263" s="39"/>
      <c r="V263" s="39"/>
      <c r="W263" s="39"/>
      <c r="X263" s="39"/>
      <c r="Y263" s="39"/>
      <c r="Z263" s="39"/>
      <c r="AA263" s="39"/>
      <c r="AB263" s="39"/>
      <c r="AC263" s="39"/>
      <c r="AD263" s="39"/>
      <c r="AE263" s="39"/>
      <c r="AR263" s="238" t="s">
        <v>273</v>
      </c>
      <c r="AT263" s="238" t="s">
        <v>130</v>
      </c>
      <c r="AU263" s="238" t="s">
        <v>89</v>
      </c>
      <c r="AY263" s="18" t="s">
        <v>127</v>
      </c>
      <c r="BE263" s="239">
        <f>IF(N263="základní",J263,0)</f>
        <v>0</v>
      </c>
      <c r="BF263" s="239">
        <f>IF(N263="snížená",J263,0)</f>
        <v>0</v>
      </c>
      <c r="BG263" s="239">
        <f>IF(N263="zákl. přenesená",J263,0)</f>
        <v>0</v>
      </c>
      <c r="BH263" s="239">
        <f>IF(N263="sníž. přenesená",J263,0)</f>
        <v>0</v>
      </c>
      <c r="BI263" s="239">
        <f>IF(N263="nulová",J263,0)</f>
        <v>0</v>
      </c>
      <c r="BJ263" s="18" t="s">
        <v>87</v>
      </c>
      <c r="BK263" s="239">
        <f>ROUND(I263*H263,2)</f>
        <v>0</v>
      </c>
      <c r="BL263" s="18" t="s">
        <v>273</v>
      </c>
      <c r="BM263" s="238" t="s">
        <v>408</v>
      </c>
    </row>
    <row r="264" s="2" customFormat="1">
      <c r="A264" s="39"/>
      <c r="B264" s="40"/>
      <c r="C264" s="41"/>
      <c r="D264" s="240" t="s">
        <v>135</v>
      </c>
      <c r="E264" s="41"/>
      <c r="F264" s="241" t="s">
        <v>409</v>
      </c>
      <c r="G264" s="41"/>
      <c r="H264" s="41"/>
      <c r="I264" s="242"/>
      <c r="J264" s="41"/>
      <c r="K264" s="41"/>
      <c r="L264" s="45"/>
      <c r="M264" s="243"/>
      <c r="N264" s="244"/>
      <c r="O264" s="92"/>
      <c r="P264" s="92"/>
      <c r="Q264" s="92"/>
      <c r="R264" s="92"/>
      <c r="S264" s="92"/>
      <c r="T264" s="93"/>
      <c r="U264" s="39"/>
      <c r="V264" s="39"/>
      <c r="W264" s="39"/>
      <c r="X264" s="39"/>
      <c r="Y264" s="39"/>
      <c r="Z264" s="39"/>
      <c r="AA264" s="39"/>
      <c r="AB264" s="39"/>
      <c r="AC264" s="39"/>
      <c r="AD264" s="39"/>
      <c r="AE264" s="39"/>
      <c r="AT264" s="18" t="s">
        <v>135</v>
      </c>
      <c r="AU264" s="18" t="s">
        <v>89</v>
      </c>
    </row>
    <row r="265" s="2" customFormat="1">
      <c r="A265" s="39"/>
      <c r="B265" s="40"/>
      <c r="C265" s="41"/>
      <c r="D265" s="249" t="s">
        <v>182</v>
      </c>
      <c r="E265" s="41"/>
      <c r="F265" s="250" t="s">
        <v>410</v>
      </c>
      <c r="G265" s="41"/>
      <c r="H265" s="41"/>
      <c r="I265" s="242"/>
      <c r="J265" s="41"/>
      <c r="K265" s="41"/>
      <c r="L265" s="45"/>
      <c r="M265" s="243"/>
      <c r="N265" s="244"/>
      <c r="O265" s="92"/>
      <c r="P265" s="92"/>
      <c r="Q265" s="92"/>
      <c r="R265" s="92"/>
      <c r="S265" s="92"/>
      <c r="T265" s="93"/>
      <c r="U265" s="39"/>
      <c r="V265" s="39"/>
      <c r="W265" s="39"/>
      <c r="X265" s="39"/>
      <c r="Y265" s="39"/>
      <c r="Z265" s="39"/>
      <c r="AA265" s="39"/>
      <c r="AB265" s="39"/>
      <c r="AC265" s="39"/>
      <c r="AD265" s="39"/>
      <c r="AE265" s="39"/>
      <c r="AT265" s="18" t="s">
        <v>182</v>
      </c>
      <c r="AU265" s="18" t="s">
        <v>89</v>
      </c>
    </row>
    <row r="266" s="2" customFormat="1" ht="16.5" customHeight="1">
      <c r="A266" s="39"/>
      <c r="B266" s="40"/>
      <c r="C266" s="227" t="s">
        <v>411</v>
      </c>
      <c r="D266" s="227" t="s">
        <v>130</v>
      </c>
      <c r="E266" s="228" t="s">
        <v>412</v>
      </c>
      <c r="F266" s="229" t="s">
        <v>413</v>
      </c>
      <c r="G266" s="230" t="s">
        <v>272</v>
      </c>
      <c r="H266" s="231">
        <v>44.5</v>
      </c>
      <c r="I266" s="232"/>
      <c r="J266" s="233">
        <f>ROUND(I266*H266,2)</f>
        <v>0</v>
      </c>
      <c r="K266" s="229" t="s">
        <v>179</v>
      </c>
      <c r="L266" s="45"/>
      <c r="M266" s="234" t="s">
        <v>1</v>
      </c>
      <c r="N266" s="235" t="s">
        <v>45</v>
      </c>
      <c r="O266" s="92"/>
      <c r="P266" s="236">
        <f>O266*H266</f>
        <v>0</v>
      </c>
      <c r="Q266" s="236">
        <v>0</v>
      </c>
      <c r="R266" s="236">
        <f>Q266*H266</f>
        <v>0</v>
      </c>
      <c r="S266" s="236">
        <v>0.0020999999999999999</v>
      </c>
      <c r="T266" s="237">
        <f>S266*H266</f>
        <v>0.093449999999999991</v>
      </c>
      <c r="U266" s="39"/>
      <c r="V266" s="39"/>
      <c r="W266" s="39"/>
      <c r="X266" s="39"/>
      <c r="Y266" s="39"/>
      <c r="Z266" s="39"/>
      <c r="AA266" s="39"/>
      <c r="AB266" s="39"/>
      <c r="AC266" s="39"/>
      <c r="AD266" s="39"/>
      <c r="AE266" s="39"/>
      <c r="AR266" s="238" t="s">
        <v>273</v>
      </c>
      <c r="AT266" s="238" t="s">
        <v>130</v>
      </c>
      <c r="AU266" s="238" t="s">
        <v>89</v>
      </c>
      <c r="AY266" s="18" t="s">
        <v>127</v>
      </c>
      <c r="BE266" s="239">
        <f>IF(N266="základní",J266,0)</f>
        <v>0</v>
      </c>
      <c r="BF266" s="239">
        <f>IF(N266="snížená",J266,0)</f>
        <v>0</v>
      </c>
      <c r="BG266" s="239">
        <f>IF(N266="zákl. přenesená",J266,0)</f>
        <v>0</v>
      </c>
      <c r="BH266" s="239">
        <f>IF(N266="sníž. přenesená",J266,0)</f>
        <v>0</v>
      </c>
      <c r="BI266" s="239">
        <f>IF(N266="nulová",J266,0)</f>
        <v>0</v>
      </c>
      <c r="BJ266" s="18" t="s">
        <v>87</v>
      </c>
      <c r="BK266" s="239">
        <f>ROUND(I266*H266,2)</f>
        <v>0</v>
      </c>
      <c r="BL266" s="18" t="s">
        <v>273</v>
      </c>
      <c r="BM266" s="238" t="s">
        <v>414</v>
      </c>
    </row>
    <row r="267" s="2" customFormat="1">
      <c r="A267" s="39"/>
      <c r="B267" s="40"/>
      <c r="C267" s="41"/>
      <c r="D267" s="240" t="s">
        <v>135</v>
      </c>
      <c r="E267" s="41"/>
      <c r="F267" s="241" t="s">
        <v>415</v>
      </c>
      <c r="G267" s="41"/>
      <c r="H267" s="41"/>
      <c r="I267" s="242"/>
      <c r="J267" s="41"/>
      <c r="K267" s="41"/>
      <c r="L267" s="45"/>
      <c r="M267" s="243"/>
      <c r="N267" s="244"/>
      <c r="O267" s="92"/>
      <c r="P267" s="92"/>
      <c r="Q267" s="92"/>
      <c r="R267" s="92"/>
      <c r="S267" s="92"/>
      <c r="T267" s="93"/>
      <c r="U267" s="39"/>
      <c r="V267" s="39"/>
      <c r="W267" s="39"/>
      <c r="X267" s="39"/>
      <c r="Y267" s="39"/>
      <c r="Z267" s="39"/>
      <c r="AA267" s="39"/>
      <c r="AB267" s="39"/>
      <c r="AC267" s="39"/>
      <c r="AD267" s="39"/>
      <c r="AE267" s="39"/>
      <c r="AT267" s="18" t="s">
        <v>135</v>
      </c>
      <c r="AU267" s="18" t="s">
        <v>89</v>
      </c>
    </row>
    <row r="268" s="2" customFormat="1">
      <c r="A268" s="39"/>
      <c r="B268" s="40"/>
      <c r="C268" s="41"/>
      <c r="D268" s="249" t="s">
        <v>182</v>
      </c>
      <c r="E268" s="41"/>
      <c r="F268" s="250" t="s">
        <v>416</v>
      </c>
      <c r="G268" s="41"/>
      <c r="H268" s="41"/>
      <c r="I268" s="242"/>
      <c r="J268" s="41"/>
      <c r="K268" s="41"/>
      <c r="L268" s="45"/>
      <c r="M268" s="243"/>
      <c r="N268" s="244"/>
      <c r="O268" s="92"/>
      <c r="P268" s="92"/>
      <c r="Q268" s="92"/>
      <c r="R268" s="92"/>
      <c r="S268" s="92"/>
      <c r="T268" s="93"/>
      <c r="U268" s="39"/>
      <c r="V268" s="39"/>
      <c r="W268" s="39"/>
      <c r="X268" s="39"/>
      <c r="Y268" s="39"/>
      <c r="Z268" s="39"/>
      <c r="AA268" s="39"/>
      <c r="AB268" s="39"/>
      <c r="AC268" s="39"/>
      <c r="AD268" s="39"/>
      <c r="AE268" s="39"/>
      <c r="AT268" s="18" t="s">
        <v>182</v>
      </c>
      <c r="AU268" s="18" t="s">
        <v>89</v>
      </c>
    </row>
    <row r="269" s="13" customFormat="1">
      <c r="A269" s="13"/>
      <c r="B269" s="251"/>
      <c r="C269" s="252"/>
      <c r="D269" s="240" t="s">
        <v>189</v>
      </c>
      <c r="E269" s="253" t="s">
        <v>1</v>
      </c>
      <c r="F269" s="254" t="s">
        <v>417</v>
      </c>
      <c r="G269" s="252"/>
      <c r="H269" s="255">
        <v>44.5</v>
      </c>
      <c r="I269" s="256"/>
      <c r="J269" s="252"/>
      <c r="K269" s="252"/>
      <c r="L269" s="257"/>
      <c r="M269" s="258"/>
      <c r="N269" s="259"/>
      <c r="O269" s="259"/>
      <c r="P269" s="259"/>
      <c r="Q269" s="259"/>
      <c r="R269" s="259"/>
      <c r="S269" s="259"/>
      <c r="T269" s="260"/>
      <c r="U269" s="13"/>
      <c r="V269" s="13"/>
      <c r="W269" s="13"/>
      <c r="X269" s="13"/>
      <c r="Y269" s="13"/>
      <c r="Z269" s="13"/>
      <c r="AA269" s="13"/>
      <c r="AB269" s="13"/>
      <c r="AC269" s="13"/>
      <c r="AD269" s="13"/>
      <c r="AE269" s="13"/>
      <c r="AT269" s="261" t="s">
        <v>189</v>
      </c>
      <c r="AU269" s="261" t="s">
        <v>89</v>
      </c>
      <c r="AV269" s="13" t="s">
        <v>89</v>
      </c>
      <c r="AW269" s="13" t="s">
        <v>35</v>
      </c>
      <c r="AX269" s="13" t="s">
        <v>87</v>
      </c>
      <c r="AY269" s="261" t="s">
        <v>127</v>
      </c>
    </row>
    <row r="270" s="2" customFormat="1" ht="16.5" customHeight="1">
      <c r="A270" s="39"/>
      <c r="B270" s="40"/>
      <c r="C270" s="227" t="s">
        <v>418</v>
      </c>
      <c r="D270" s="227" t="s">
        <v>130</v>
      </c>
      <c r="E270" s="228" t="s">
        <v>419</v>
      </c>
      <c r="F270" s="229" t="s">
        <v>420</v>
      </c>
      <c r="G270" s="230" t="s">
        <v>272</v>
      </c>
      <c r="H270" s="231">
        <v>61</v>
      </c>
      <c r="I270" s="232"/>
      <c r="J270" s="233">
        <f>ROUND(I270*H270,2)</f>
        <v>0</v>
      </c>
      <c r="K270" s="229" t="s">
        <v>179</v>
      </c>
      <c r="L270" s="45"/>
      <c r="M270" s="234" t="s">
        <v>1</v>
      </c>
      <c r="N270" s="235" t="s">
        <v>45</v>
      </c>
      <c r="O270" s="92"/>
      <c r="P270" s="236">
        <f>O270*H270</f>
        <v>0</v>
      </c>
      <c r="Q270" s="236">
        <v>0</v>
      </c>
      <c r="R270" s="236">
        <f>Q270*H270</f>
        <v>0</v>
      </c>
      <c r="S270" s="236">
        <v>0.00198</v>
      </c>
      <c r="T270" s="237">
        <f>S270*H270</f>
        <v>0.12078</v>
      </c>
      <c r="U270" s="39"/>
      <c r="V270" s="39"/>
      <c r="W270" s="39"/>
      <c r="X270" s="39"/>
      <c r="Y270" s="39"/>
      <c r="Z270" s="39"/>
      <c r="AA270" s="39"/>
      <c r="AB270" s="39"/>
      <c r="AC270" s="39"/>
      <c r="AD270" s="39"/>
      <c r="AE270" s="39"/>
      <c r="AR270" s="238" t="s">
        <v>273</v>
      </c>
      <c r="AT270" s="238" t="s">
        <v>130</v>
      </c>
      <c r="AU270" s="238" t="s">
        <v>89</v>
      </c>
      <c r="AY270" s="18" t="s">
        <v>127</v>
      </c>
      <c r="BE270" s="239">
        <f>IF(N270="základní",J270,0)</f>
        <v>0</v>
      </c>
      <c r="BF270" s="239">
        <f>IF(N270="snížená",J270,0)</f>
        <v>0</v>
      </c>
      <c r="BG270" s="239">
        <f>IF(N270="zákl. přenesená",J270,0)</f>
        <v>0</v>
      </c>
      <c r="BH270" s="239">
        <f>IF(N270="sníž. přenesená",J270,0)</f>
        <v>0</v>
      </c>
      <c r="BI270" s="239">
        <f>IF(N270="nulová",J270,0)</f>
        <v>0</v>
      </c>
      <c r="BJ270" s="18" t="s">
        <v>87</v>
      </c>
      <c r="BK270" s="239">
        <f>ROUND(I270*H270,2)</f>
        <v>0</v>
      </c>
      <c r="BL270" s="18" t="s">
        <v>273</v>
      </c>
      <c r="BM270" s="238" t="s">
        <v>421</v>
      </c>
    </row>
    <row r="271" s="2" customFormat="1">
      <c r="A271" s="39"/>
      <c r="B271" s="40"/>
      <c r="C271" s="41"/>
      <c r="D271" s="240" t="s">
        <v>135</v>
      </c>
      <c r="E271" s="41"/>
      <c r="F271" s="241" t="s">
        <v>422</v>
      </c>
      <c r="G271" s="41"/>
      <c r="H271" s="41"/>
      <c r="I271" s="242"/>
      <c r="J271" s="41"/>
      <c r="K271" s="41"/>
      <c r="L271" s="45"/>
      <c r="M271" s="243"/>
      <c r="N271" s="244"/>
      <c r="O271" s="92"/>
      <c r="P271" s="92"/>
      <c r="Q271" s="92"/>
      <c r="R271" s="92"/>
      <c r="S271" s="92"/>
      <c r="T271" s="93"/>
      <c r="U271" s="39"/>
      <c r="V271" s="39"/>
      <c r="W271" s="39"/>
      <c r="X271" s="39"/>
      <c r="Y271" s="39"/>
      <c r="Z271" s="39"/>
      <c r="AA271" s="39"/>
      <c r="AB271" s="39"/>
      <c r="AC271" s="39"/>
      <c r="AD271" s="39"/>
      <c r="AE271" s="39"/>
      <c r="AT271" s="18" t="s">
        <v>135</v>
      </c>
      <c r="AU271" s="18" t="s">
        <v>89</v>
      </c>
    </row>
    <row r="272" s="2" customFormat="1">
      <c r="A272" s="39"/>
      <c r="B272" s="40"/>
      <c r="C272" s="41"/>
      <c r="D272" s="249" t="s">
        <v>182</v>
      </c>
      <c r="E272" s="41"/>
      <c r="F272" s="250" t="s">
        <v>423</v>
      </c>
      <c r="G272" s="41"/>
      <c r="H272" s="41"/>
      <c r="I272" s="242"/>
      <c r="J272" s="41"/>
      <c r="K272" s="41"/>
      <c r="L272" s="45"/>
      <c r="M272" s="243"/>
      <c r="N272" s="244"/>
      <c r="O272" s="92"/>
      <c r="P272" s="92"/>
      <c r="Q272" s="92"/>
      <c r="R272" s="92"/>
      <c r="S272" s="92"/>
      <c r="T272" s="93"/>
      <c r="U272" s="39"/>
      <c r="V272" s="39"/>
      <c r="W272" s="39"/>
      <c r="X272" s="39"/>
      <c r="Y272" s="39"/>
      <c r="Z272" s="39"/>
      <c r="AA272" s="39"/>
      <c r="AB272" s="39"/>
      <c r="AC272" s="39"/>
      <c r="AD272" s="39"/>
      <c r="AE272" s="39"/>
      <c r="AT272" s="18" t="s">
        <v>182</v>
      </c>
      <c r="AU272" s="18" t="s">
        <v>89</v>
      </c>
    </row>
    <row r="273" s="13" customFormat="1">
      <c r="A273" s="13"/>
      <c r="B273" s="251"/>
      <c r="C273" s="252"/>
      <c r="D273" s="240" t="s">
        <v>189</v>
      </c>
      <c r="E273" s="253" t="s">
        <v>1</v>
      </c>
      <c r="F273" s="254" t="s">
        <v>424</v>
      </c>
      <c r="G273" s="252"/>
      <c r="H273" s="255">
        <v>61</v>
      </c>
      <c r="I273" s="256"/>
      <c r="J273" s="252"/>
      <c r="K273" s="252"/>
      <c r="L273" s="257"/>
      <c r="M273" s="258"/>
      <c r="N273" s="259"/>
      <c r="O273" s="259"/>
      <c r="P273" s="259"/>
      <c r="Q273" s="259"/>
      <c r="R273" s="259"/>
      <c r="S273" s="259"/>
      <c r="T273" s="260"/>
      <c r="U273" s="13"/>
      <c r="V273" s="13"/>
      <c r="W273" s="13"/>
      <c r="X273" s="13"/>
      <c r="Y273" s="13"/>
      <c r="Z273" s="13"/>
      <c r="AA273" s="13"/>
      <c r="AB273" s="13"/>
      <c r="AC273" s="13"/>
      <c r="AD273" s="13"/>
      <c r="AE273" s="13"/>
      <c r="AT273" s="261" t="s">
        <v>189</v>
      </c>
      <c r="AU273" s="261" t="s">
        <v>89</v>
      </c>
      <c r="AV273" s="13" t="s">
        <v>89</v>
      </c>
      <c r="AW273" s="13" t="s">
        <v>35</v>
      </c>
      <c r="AX273" s="13" t="s">
        <v>87</v>
      </c>
      <c r="AY273" s="261" t="s">
        <v>127</v>
      </c>
    </row>
    <row r="274" s="2" customFormat="1" ht="16.5" customHeight="1">
      <c r="A274" s="39"/>
      <c r="B274" s="40"/>
      <c r="C274" s="227" t="s">
        <v>425</v>
      </c>
      <c r="D274" s="227" t="s">
        <v>130</v>
      </c>
      <c r="E274" s="228" t="s">
        <v>426</v>
      </c>
      <c r="F274" s="229" t="s">
        <v>427</v>
      </c>
      <c r="G274" s="230" t="s">
        <v>272</v>
      </c>
      <c r="H274" s="231">
        <v>45</v>
      </c>
      <c r="I274" s="232"/>
      <c r="J274" s="233">
        <f>ROUND(I274*H274,2)</f>
        <v>0</v>
      </c>
      <c r="K274" s="229" t="s">
        <v>179</v>
      </c>
      <c r="L274" s="45"/>
      <c r="M274" s="234" t="s">
        <v>1</v>
      </c>
      <c r="N274" s="235" t="s">
        <v>45</v>
      </c>
      <c r="O274" s="92"/>
      <c r="P274" s="236">
        <f>O274*H274</f>
        <v>0</v>
      </c>
      <c r="Q274" s="236">
        <v>0</v>
      </c>
      <c r="R274" s="236">
        <f>Q274*H274</f>
        <v>0</v>
      </c>
      <c r="S274" s="236">
        <v>0.00263</v>
      </c>
      <c r="T274" s="237">
        <f>S274*H274</f>
        <v>0.11835</v>
      </c>
      <c r="U274" s="39"/>
      <c r="V274" s="39"/>
      <c r="W274" s="39"/>
      <c r="X274" s="39"/>
      <c r="Y274" s="39"/>
      <c r="Z274" s="39"/>
      <c r="AA274" s="39"/>
      <c r="AB274" s="39"/>
      <c r="AC274" s="39"/>
      <c r="AD274" s="39"/>
      <c r="AE274" s="39"/>
      <c r="AR274" s="238" t="s">
        <v>273</v>
      </c>
      <c r="AT274" s="238" t="s">
        <v>130</v>
      </c>
      <c r="AU274" s="238" t="s">
        <v>89</v>
      </c>
      <c r="AY274" s="18" t="s">
        <v>127</v>
      </c>
      <c r="BE274" s="239">
        <f>IF(N274="základní",J274,0)</f>
        <v>0</v>
      </c>
      <c r="BF274" s="239">
        <f>IF(N274="snížená",J274,0)</f>
        <v>0</v>
      </c>
      <c r="BG274" s="239">
        <f>IF(N274="zákl. přenesená",J274,0)</f>
        <v>0</v>
      </c>
      <c r="BH274" s="239">
        <f>IF(N274="sníž. přenesená",J274,0)</f>
        <v>0</v>
      </c>
      <c r="BI274" s="239">
        <f>IF(N274="nulová",J274,0)</f>
        <v>0</v>
      </c>
      <c r="BJ274" s="18" t="s">
        <v>87</v>
      </c>
      <c r="BK274" s="239">
        <f>ROUND(I274*H274,2)</f>
        <v>0</v>
      </c>
      <c r="BL274" s="18" t="s">
        <v>273</v>
      </c>
      <c r="BM274" s="238" t="s">
        <v>428</v>
      </c>
    </row>
    <row r="275" s="2" customFormat="1">
      <c r="A275" s="39"/>
      <c r="B275" s="40"/>
      <c r="C275" s="41"/>
      <c r="D275" s="240" t="s">
        <v>135</v>
      </c>
      <c r="E275" s="41"/>
      <c r="F275" s="241" t="s">
        <v>429</v>
      </c>
      <c r="G275" s="41"/>
      <c r="H275" s="41"/>
      <c r="I275" s="242"/>
      <c r="J275" s="41"/>
      <c r="K275" s="41"/>
      <c r="L275" s="45"/>
      <c r="M275" s="243"/>
      <c r="N275" s="244"/>
      <c r="O275" s="92"/>
      <c r="P275" s="92"/>
      <c r="Q275" s="92"/>
      <c r="R275" s="92"/>
      <c r="S275" s="92"/>
      <c r="T275" s="93"/>
      <c r="U275" s="39"/>
      <c r="V275" s="39"/>
      <c r="W275" s="39"/>
      <c r="X275" s="39"/>
      <c r="Y275" s="39"/>
      <c r="Z275" s="39"/>
      <c r="AA275" s="39"/>
      <c r="AB275" s="39"/>
      <c r="AC275" s="39"/>
      <c r="AD275" s="39"/>
      <c r="AE275" s="39"/>
      <c r="AT275" s="18" t="s">
        <v>135</v>
      </c>
      <c r="AU275" s="18" t="s">
        <v>89</v>
      </c>
    </row>
    <row r="276" s="2" customFormat="1">
      <c r="A276" s="39"/>
      <c r="B276" s="40"/>
      <c r="C276" s="41"/>
      <c r="D276" s="249" t="s">
        <v>182</v>
      </c>
      <c r="E276" s="41"/>
      <c r="F276" s="250" t="s">
        <v>430</v>
      </c>
      <c r="G276" s="41"/>
      <c r="H276" s="41"/>
      <c r="I276" s="242"/>
      <c r="J276" s="41"/>
      <c r="K276" s="41"/>
      <c r="L276" s="45"/>
      <c r="M276" s="243"/>
      <c r="N276" s="244"/>
      <c r="O276" s="92"/>
      <c r="P276" s="92"/>
      <c r="Q276" s="92"/>
      <c r="R276" s="92"/>
      <c r="S276" s="92"/>
      <c r="T276" s="93"/>
      <c r="U276" s="39"/>
      <c r="V276" s="39"/>
      <c r="W276" s="39"/>
      <c r="X276" s="39"/>
      <c r="Y276" s="39"/>
      <c r="Z276" s="39"/>
      <c r="AA276" s="39"/>
      <c r="AB276" s="39"/>
      <c r="AC276" s="39"/>
      <c r="AD276" s="39"/>
      <c r="AE276" s="39"/>
      <c r="AT276" s="18" t="s">
        <v>182</v>
      </c>
      <c r="AU276" s="18" t="s">
        <v>89</v>
      </c>
    </row>
    <row r="277" s="13" customFormat="1">
      <c r="A277" s="13"/>
      <c r="B277" s="251"/>
      <c r="C277" s="252"/>
      <c r="D277" s="240" t="s">
        <v>189</v>
      </c>
      <c r="E277" s="253" t="s">
        <v>1</v>
      </c>
      <c r="F277" s="254" t="s">
        <v>431</v>
      </c>
      <c r="G277" s="252"/>
      <c r="H277" s="255">
        <v>45</v>
      </c>
      <c r="I277" s="256"/>
      <c r="J277" s="252"/>
      <c r="K277" s="252"/>
      <c r="L277" s="257"/>
      <c r="M277" s="258"/>
      <c r="N277" s="259"/>
      <c r="O277" s="259"/>
      <c r="P277" s="259"/>
      <c r="Q277" s="259"/>
      <c r="R277" s="259"/>
      <c r="S277" s="259"/>
      <c r="T277" s="260"/>
      <c r="U277" s="13"/>
      <c r="V277" s="13"/>
      <c r="W277" s="13"/>
      <c r="X277" s="13"/>
      <c r="Y277" s="13"/>
      <c r="Z277" s="13"/>
      <c r="AA277" s="13"/>
      <c r="AB277" s="13"/>
      <c r="AC277" s="13"/>
      <c r="AD277" s="13"/>
      <c r="AE277" s="13"/>
      <c r="AT277" s="261" t="s">
        <v>189</v>
      </c>
      <c r="AU277" s="261" t="s">
        <v>89</v>
      </c>
      <c r="AV277" s="13" t="s">
        <v>89</v>
      </c>
      <c r="AW277" s="13" t="s">
        <v>35</v>
      </c>
      <c r="AX277" s="13" t="s">
        <v>87</v>
      </c>
      <c r="AY277" s="261" t="s">
        <v>127</v>
      </c>
    </row>
    <row r="278" s="2" customFormat="1" ht="16.5" customHeight="1">
      <c r="A278" s="39"/>
      <c r="B278" s="40"/>
      <c r="C278" s="227" t="s">
        <v>432</v>
      </c>
      <c r="D278" s="227" t="s">
        <v>130</v>
      </c>
      <c r="E278" s="228" t="s">
        <v>433</v>
      </c>
      <c r="F278" s="229" t="s">
        <v>434</v>
      </c>
      <c r="G278" s="230" t="s">
        <v>296</v>
      </c>
      <c r="H278" s="231">
        <v>5</v>
      </c>
      <c r="I278" s="232"/>
      <c r="J278" s="233">
        <f>ROUND(I278*H278,2)</f>
        <v>0</v>
      </c>
      <c r="K278" s="229" t="s">
        <v>179</v>
      </c>
      <c r="L278" s="45"/>
      <c r="M278" s="234" t="s">
        <v>1</v>
      </c>
      <c r="N278" s="235" t="s">
        <v>45</v>
      </c>
      <c r="O278" s="92"/>
      <c r="P278" s="236">
        <f>O278*H278</f>
        <v>0</v>
      </c>
      <c r="Q278" s="236">
        <v>0.00027</v>
      </c>
      <c r="R278" s="236">
        <f>Q278*H278</f>
        <v>0.0013500000000000001</v>
      </c>
      <c r="S278" s="236">
        <v>0</v>
      </c>
      <c r="T278" s="237">
        <f>S278*H278</f>
        <v>0</v>
      </c>
      <c r="U278" s="39"/>
      <c r="V278" s="39"/>
      <c r="W278" s="39"/>
      <c r="X278" s="39"/>
      <c r="Y278" s="39"/>
      <c r="Z278" s="39"/>
      <c r="AA278" s="39"/>
      <c r="AB278" s="39"/>
      <c r="AC278" s="39"/>
      <c r="AD278" s="39"/>
      <c r="AE278" s="39"/>
      <c r="AR278" s="238" t="s">
        <v>273</v>
      </c>
      <c r="AT278" s="238" t="s">
        <v>130</v>
      </c>
      <c r="AU278" s="238" t="s">
        <v>89</v>
      </c>
      <c r="AY278" s="18" t="s">
        <v>127</v>
      </c>
      <c r="BE278" s="239">
        <f>IF(N278="základní",J278,0)</f>
        <v>0</v>
      </c>
      <c r="BF278" s="239">
        <f>IF(N278="snížená",J278,0)</f>
        <v>0</v>
      </c>
      <c r="BG278" s="239">
        <f>IF(N278="zákl. přenesená",J278,0)</f>
        <v>0</v>
      </c>
      <c r="BH278" s="239">
        <f>IF(N278="sníž. přenesená",J278,0)</f>
        <v>0</v>
      </c>
      <c r="BI278" s="239">
        <f>IF(N278="nulová",J278,0)</f>
        <v>0</v>
      </c>
      <c r="BJ278" s="18" t="s">
        <v>87</v>
      </c>
      <c r="BK278" s="239">
        <f>ROUND(I278*H278,2)</f>
        <v>0</v>
      </c>
      <c r="BL278" s="18" t="s">
        <v>273</v>
      </c>
      <c r="BM278" s="238" t="s">
        <v>435</v>
      </c>
    </row>
    <row r="279" s="2" customFormat="1">
      <c r="A279" s="39"/>
      <c r="B279" s="40"/>
      <c r="C279" s="41"/>
      <c r="D279" s="240" t="s">
        <v>135</v>
      </c>
      <c r="E279" s="41"/>
      <c r="F279" s="241" t="s">
        <v>436</v>
      </c>
      <c r="G279" s="41"/>
      <c r="H279" s="41"/>
      <c r="I279" s="242"/>
      <c r="J279" s="41"/>
      <c r="K279" s="41"/>
      <c r="L279" s="45"/>
      <c r="M279" s="243"/>
      <c r="N279" s="244"/>
      <c r="O279" s="92"/>
      <c r="P279" s="92"/>
      <c r="Q279" s="92"/>
      <c r="R279" s="92"/>
      <c r="S279" s="92"/>
      <c r="T279" s="93"/>
      <c r="U279" s="39"/>
      <c r="V279" s="39"/>
      <c r="W279" s="39"/>
      <c r="X279" s="39"/>
      <c r="Y279" s="39"/>
      <c r="Z279" s="39"/>
      <c r="AA279" s="39"/>
      <c r="AB279" s="39"/>
      <c r="AC279" s="39"/>
      <c r="AD279" s="39"/>
      <c r="AE279" s="39"/>
      <c r="AT279" s="18" t="s">
        <v>135</v>
      </c>
      <c r="AU279" s="18" t="s">
        <v>89</v>
      </c>
    </row>
    <row r="280" s="2" customFormat="1">
      <c r="A280" s="39"/>
      <c r="B280" s="40"/>
      <c r="C280" s="41"/>
      <c r="D280" s="249" t="s">
        <v>182</v>
      </c>
      <c r="E280" s="41"/>
      <c r="F280" s="250" t="s">
        <v>437</v>
      </c>
      <c r="G280" s="41"/>
      <c r="H280" s="41"/>
      <c r="I280" s="242"/>
      <c r="J280" s="41"/>
      <c r="K280" s="41"/>
      <c r="L280" s="45"/>
      <c r="M280" s="243"/>
      <c r="N280" s="244"/>
      <c r="O280" s="92"/>
      <c r="P280" s="92"/>
      <c r="Q280" s="92"/>
      <c r="R280" s="92"/>
      <c r="S280" s="92"/>
      <c r="T280" s="93"/>
      <c r="U280" s="39"/>
      <c r="V280" s="39"/>
      <c r="W280" s="39"/>
      <c r="X280" s="39"/>
      <c r="Y280" s="39"/>
      <c r="Z280" s="39"/>
      <c r="AA280" s="39"/>
      <c r="AB280" s="39"/>
      <c r="AC280" s="39"/>
      <c r="AD280" s="39"/>
      <c r="AE280" s="39"/>
      <c r="AT280" s="18" t="s">
        <v>182</v>
      </c>
      <c r="AU280" s="18" t="s">
        <v>89</v>
      </c>
    </row>
    <row r="281" s="2" customFormat="1" ht="16.5" customHeight="1">
      <c r="A281" s="39"/>
      <c r="B281" s="40"/>
      <c r="C281" s="227" t="s">
        <v>438</v>
      </c>
      <c r="D281" s="227" t="s">
        <v>130</v>
      </c>
      <c r="E281" s="228" t="s">
        <v>439</v>
      </c>
      <c r="F281" s="229" t="s">
        <v>440</v>
      </c>
      <c r="G281" s="230" t="s">
        <v>296</v>
      </c>
      <c r="H281" s="231">
        <v>5</v>
      </c>
      <c r="I281" s="232"/>
      <c r="J281" s="233">
        <f>ROUND(I281*H281,2)</f>
        <v>0</v>
      </c>
      <c r="K281" s="229" t="s">
        <v>179</v>
      </c>
      <c r="L281" s="45"/>
      <c r="M281" s="234" t="s">
        <v>1</v>
      </c>
      <c r="N281" s="235" t="s">
        <v>45</v>
      </c>
      <c r="O281" s="92"/>
      <c r="P281" s="236">
        <f>O281*H281</f>
        <v>0</v>
      </c>
      <c r="Q281" s="236">
        <v>0.00031</v>
      </c>
      <c r="R281" s="236">
        <f>Q281*H281</f>
        <v>0.00155</v>
      </c>
      <c r="S281" s="236">
        <v>0</v>
      </c>
      <c r="T281" s="237">
        <f>S281*H281</f>
        <v>0</v>
      </c>
      <c r="U281" s="39"/>
      <c r="V281" s="39"/>
      <c r="W281" s="39"/>
      <c r="X281" s="39"/>
      <c r="Y281" s="39"/>
      <c r="Z281" s="39"/>
      <c r="AA281" s="39"/>
      <c r="AB281" s="39"/>
      <c r="AC281" s="39"/>
      <c r="AD281" s="39"/>
      <c r="AE281" s="39"/>
      <c r="AR281" s="238" t="s">
        <v>273</v>
      </c>
      <c r="AT281" s="238" t="s">
        <v>130</v>
      </c>
      <c r="AU281" s="238" t="s">
        <v>89</v>
      </c>
      <c r="AY281" s="18" t="s">
        <v>127</v>
      </c>
      <c r="BE281" s="239">
        <f>IF(N281="základní",J281,0)</f>
        <v>0</v>
      </c>
      <c r="BF281" s="239">
        <f>IF(N281="snížená",J281,0)</f>
        <v>0</v>
      </c>
      <c r="BG281" s="239">
        <f>IF(N281="zákl. přenesená",J281,0)</f>
        <v>0</v>
      </c>
      <c r="BH281" s="239">
        <f>IF(N281="sníž. přenesená",J281,0)</f>
        <v>0</v>
      </c>
      <c r="BI281" s="239">
        <f>IF(N281="nulová",J281,0)</f>
        <v>0</v>
      </c>
      <c r="BJ281" s="18" t="s">
        <v>87</v>
      </c>
      <c r="BK281" s="239">
        <f>ROUND(I281*H281,2)</f>
        <v>0</v>
      </c>
      <c r="BL281" s="18" t="s">
        <v>273</v>
      </c>
      <c r="BM281" s="238" t="s">
        <v>441</v>
      </c>
    </row>
    <row r="282" s="2" customFormat="1">
      <c r="A282" s="39"/>
      <c r="B282" s="40"/>
      <c r="C282" s="41"/>
      <c r="D282" s="240" t="s">
        <v>135</v>
      </c>
      <c r="E282" s="41"/>
      <c r="F282" s="241" t="s">
        <v>442</v>
      </c>
      <c r="G282" s="41"/>
      <c r="H282" s="41"/>
      <c r="I282" s="242"/>
      <c r="J282" s="41"/>
      <c r="K282" s="41"/>
      <c r="L282" s="45"/>
      <c r="M282" s="243"/>
      <c r="N282" s="244"/>
      <c r="O282" s="92"/>
      <c r="P282" s="92"/>
      <c r="Q282" s="92"/>
      <c r="R282" s="92"/>
      <c r="S282" s="92"/>
      <c r="T282" s="93"/>
      <c r="U282" s="39"/>
      <c r="V282" s="39"/>
      <c r="W282" s="39"/>
      <c r="X282" s="39"/>
      <c r="Y282" s="39"/>
      <c r="Z282" s="39"/>
      <c r="AA282" s="39"/>
      <c r="AB282" s="39"/>
      <c r="AC282" s="39"/>
      <c r="AD282" s="39"/>
      <c r="AE282" s="39"/>
      <c r="AT282" s="18" t="s">
        <v>135</v>
      </c>
      <c r="AU282" s="18" t="s">
        <v>89</v>
      </c>
    </row>
    <row r="283" s="2" customFormat="1">
      <c r="A283" s="39"/>
      <c r="B283" s="40"/>
      <c r="C283" s="41"/>
      <c r="D283" s="249" t="s">
        <v>182</v>
      </c>
      <c r="E283" s="41"/>
      <c r="F283" s="250" t="s">
        <v>443</v>
      </c>
      <c r="G283" s="41"/>
      <c r="H283" s="41"/>
      <c r="I283" s="242"/>
      <c r="J283" s="41"/>
      <c r="K283" s="41"/>
      <c r="L283" s="45"/>
      <c r="M283" s="243"/>
      <c r="N283" s="244"/>
      <c r="O283" s="92"/>
      <c r="P283" s="92"/>
      <c r="Q283" s="92"/>
      <c r="R283" s="92"/>
      <c r="S283" s="92"/>
      <c r="T283" s="93"/>
      <c r="U283" s="39"/>
      <c r="V283" s="39"/>
      <c r="W283" s="39"/>
      <c r="X283" s="39"/>
      <c r="Y283" s="39"/>
      <c r="Z283" s="39"/>
      <c r="AA283" s="39"/>
      <c r="AB283" s="39"/>
      <c r="AC283" s="39"/>
      <c r="AD283" s="39"/>
      <c r="AE283" s="39"/>
      <c r="AT283" s="18" t="s">
        <v>182</v>
      </c>
      <c r="AU283" s="18" t="s">
        <v>89</v>
      </c>
    </row>
    <row r="284" s="2" customFormat="1" ht="16.5" customHeight="1">
      <c r="A284" s="39"/>
      <c r="B284" s="40"/>
      <c r="C284" s="227" t="s">
        <v>444</v>
      </c>
      <c r="D284" s="227" t="s">
        <v>130</v>
      </c>
      <c r="E284" s="228" t="s">
        <v>445</v>
      </c>
      <c r="F284" s="229" t="s">
        <v>446</v>
      </c>
      <c r="G284" s="230" t="s">
        <v>296</v>
      </c>
      <c r="H284" s="231">
        <v>6</v>
      </c>
      <c r="I284" s="232"/>
      <c r="J284" s="233">
        <f>ROUND(I284*H284,2)</f>
        <v>0</v>
      </c>
      <c r="K284" s="229" t="s">
        <v>179</v>
      </c>
      <c r="L284" s="45"/>
      <c r="M284" s="234" t="s">
        <v>1</v>
      </c>
      <c r="N284" s="235" t="s">
        <v>45</v>
      </c>
      <c r="O284" s="92"/>
      <c r="P284" s="236">
        <f>O284*H284</f>
        <v>0</v>
      </c>
      <c r="Q284" s="236">
        <v>0.00052999999999999998</v>
      </c>
      <c r="R284" s="236">
        <f>Q284*H284</f>
        <v>0.0031799999999999997</v>
      </c>
      <c r="S284" s="236">
        <v>0</v>
      </c>
      <c r="T284" s="237">
        <f>S284*H284</f>
        <v>0</v>
      </c>
      <c r="U284" s="39"/>
      <c r="V284" s="39"/>
      <c r="W284" s="39"/>
      <c r="X284" s="39"/>
      <c r="Y284" s="39"/>
      <c r="Z284" s="39"/>
      <c r="AA284" s="39"/>
      <c r="AB284" s="39"/>
      <c r="AC284" s="39"/>
      <c r="AD284" s="39"/>
      <c r="AE284" s="39"/>
      <c r="AR284" s="238" t="s">
        <v>273</v>
      </c>
      <c r="AT284" s="238" t="s">
        <v>130</v>
      </c>
      <c r="AU284" s="238" t="s">
        <v>89</v>
      </c>
      <c r="AY284" s="18" t="s">
        <v>127</v>
      </c>
      <c r="BE284" s="239">
        <f>IF(N284="základní",J284,0)</f>
        <v>0</v>
      </c>
      <c r="BF284" s="239">
        <f>IF(N284="snížená",J284,0)</f>
        <v>0</v>
      </c>
      <c r="BG284" s="239">
        <f>IF(N284="zákl. přenesená",J284,0)</f>
        <v>0</v>
      </c>
      <c r="BH284" s="239">
        <f>IF(N284="sníž. přenesená",J284,0)</f>
        <v>0</v>
      </c>
      <c r="BI284" s="239">
        <f>IF(N284="nulová",J284,0)</f>
        <v>0</v>
      </c>
      <c r="BJ284" s="18" t="s">
        <v>87</v>
      </c>
      <c r="BK284" s="239">
        <f>ROUND(I284*H284,2)</f>
        <v>0</v>
      </c>
      <c r="BL284" s="18" t="s">
        <v>273</v>
      </c>
      <c r="BM284" s="238" t="s">
        <v>447</v>
      </c>
    </row>
    <row r="285" s="2" customFormat="1">
      <c r="A285" s="39"/>
      <c r="B285" s="40"/>
      <c r="C285" s="41"/>
      <c r="D285" s="240" t="s">
        <v>135</v>
      </c>
      <c r="E285" s="41"/>
      <c r="F285" s="241" t="s">
        <v>448</v>
      </c>
      <c r="G285" s="41"/>
      <c r="H285" s="41"/>
      <c r="I285" s="242"/>
      <c r="J285" s="41"/>
      <c r="K285" s="41"/>
      <c r="L285" s="45"/>
      <c r="M285" s="243"/>
      <c r="N285" s="244"/>
      <c r="O285" s="92"/>
      <c r="P285" s="92"/>
      <c r="Q285" s="92"/>
      <c r="R285" s="92"/>
      <c r="S285" s="92"/>
      <c r="T285" s="93"/>
      <c r="U285" s="39"/>
      <c r="V285" s="39"/>
      <c r="W285" s="39"/>
      <c r="X285" s="39"/>
      <c r="Y285" s="39"/>
      <c r="Z285" s="39"/>
      <c r="AA285" s="39"/>
      <c r="AB285" s="39"/>
      <c r="AC285" s="39"/>
      <c r="AD285" s="39"/>
      <c r="AE285" s="39"/>
      <c r="AT285" s="18" t="s">
        <v>135</v>
      </c>
      <c r="AU285" s="18" t="s">
        <v>89</v>
      </c>
    </row>
    <row r="286" s="2" customFormat="1">
      <c r="A286" s="39"/>
      <c r="B286" s="40"/>
      <c r="C286" s="41"/>
      <c r="D286" s="249" t="s">
        <v>182</v>
      </c>
      <c r="E286" s="41"/>
      <c r="F286" s="250" t="s">
        <v>449</v>
      </c>
      <c r="G286" s="41"/>
      <c r="H286" s="41"/>
      <c r="I286" s="242"/>
      <c r="J286" s="41"/>
      <c r="K286" s="41"/>
      <c r="L286" s="45"/>
      <c r="M286" s="243"/>
      <c r="N286" s="244"/>
      <c r="O286" s="92"/>
      <c r="P286" s="92"/>
      <c r="Q286" s="92"/>
      <c r="R286" s="92"/>
      <c r="S286" s="92"/>
      <c r="T286" s="93"/>
      <c r="U286" s="39"/>
      <c r="V286" s="39"/>
      <c r="W286" s="39"/>
      <c r="X286" s="39"/>
      <c r="Y286" s="39"/>
      <c r="Z286" s="39"/>
      <c r="AA286" s="39"/>
      <c r="AB286" s="39"/>
      <c r="AC286" s="39"/>
      <c r="AD286" s="39"/>
      <c r="AE286" s="39"/>
      <c r="AT286" s="18" t="s">
        <v>182</v>
      </c>
      <c r="AU286" s="18" t="s">
        <v>89</v>
      </c>
    </row>
    <row r="287" s="2" customFormat="1" ht="16.5" customHeight="1">
      <c r="A287" s="39"/>
      <c r="B287" s="40"/>
      <c r="C287" s="227" t="s">
        <v>450</v>
      </c>
      <c r="D287" s="227" t="s">
        <v>130</v>
      </c>
      <c r="E287" s="228" t="s">
        <v>451</v>
      </c>
      <c r="F287" s="229" t="s">
        <v>452</v>
      </c>
      <c r="G287" s="230" t="s">
        <v>296</v>
      </c>
      <c r="H287" s="231">
        <v>5</v>
      </c>
      <c r="I287" s="232"/>
      <c r="J287" s="233">
        <f>ROUND(I287*H287,2)</f>
        <v>0</v>
      </c>
      <c r="K287" s="229" t="s">
        <v>179</v>
      </c>
      <c r="L287" s="45"/>
      <c r="M287" s="234" t="s">
        <v>1</v>
      </c>
      <c r="N287" s="235" t="s">
        <v>45</v>
      </c>
      <c r="O287" s="92"/>
      <c r="P287" s="236">
        <f>O287*H287</f>
        <v>0</v>
      </c>
      <c r="Q287" s="236">
        <v>0.001</v>
      </c>
      <c r="R287" s="236">
        <f>Q287*H287</f>
        <v>0.0050000000000000001</v>
      </c>
      <c r="S287" s="236">
        <v>0</v>
      </c>
      <c r="T287" s="237">
        <f>S287*H287</f>
        <v>0</v>
      </c>
      <c r="U287" s="39"/>
      <c r="V287" s="39"/>
      <c r="W287" s="39"/>
      <c r="X287" s="39"/>
      <c r="Y287" s="39"/>
      <c r="Z287" s="39"/>
      <c r="AA287" s="39"/>
      <c r="AB287" s="39"/>
      <c r="AC287" s="39"/>
      <c r="AD287" s="39"/>
      <c r="AE287" s="39"/>
      <c r="AR287" s="238" t="s">
        <v>273</v>
      </c>
      <c r="AT287" s="238" t="s">
        <v>130</v>
      </c>
      <c r="AU287" s="238" t="s">
        <v>89</v>
      </c>
      <c r="AY287" s="18" t="s">
        <v>127</v>
      </c>
      <c r="BE287" s="239">
        <f>IF(N287="základní",J287,0)</f>
        <v>0</v>
      </c>
      <c r="BF287" s="239">
        <f>IF(N287="snížená",J287,0)</f>
        <v>0</v>
      </c>
      <c r="BG287" s="239">
        <f>IF(N287="zákl. přenesená",J287,0)</f>
        <v>0</v>
      </c>
      <c r="BH287" s="239">
        <f>IF(N287="sníž. přenesená",J287,0)</f>
        <v>0</v>
      </c>
      <c r="BI287" s="239">
        <f>IF(N287="nulová",J287,0)</f>
        <v>0</v>
      </c>
      <c r="BJ287" s="18" t="s">
        <v>87</v>
      </c>
      <c r="BK287" s="239">
        <f>ROUND(I287*H287,2)</f>
        <v>0</v>
      </c>
      <c r="BL287" s="18" t="s">
        <v>273</v>
      </c>
      <c r="BM287" s="238" t="s">
        <v>453</v>
      </c>
    </row>
    <row r="288" s="2" customFormat="1">
      <c r="A288" s="39"/>
      <c r="B288" s="40"/>
      <c r="C288" s="41"/>
      <c r="D288" s="240" t="s">
        <v>135</v>
      </c>
      <c r="E288" s="41"/>
      <c r="F288" s="241" t="s">
        <v>454</v>
      </c>
      <c r="G288" s="41"/>
      <c r="H288" s="41"/>
      <c r="I288" s="242"/>
      <c r="J288" s="41"/>
      <c r="K288" s="41"/>
      <c r="L288" s="45"/>
      <c r="M288" s="243"/>
      <c r="N288" s="244"/>
      <c r="O288" s="92"/>
      <c r="P288" s="92"/>
      <c r="Q288" s="92"/>
      <c r="R288" s="92"/>
      <c r="S288" s="92"/>
      <c r="T288" s="93"/>
      <c r="U288" s="39"/>
      <c r="V288" s="39"/>
      <c r="W288" s="39"/>
      <c r="X288" s="39"/>
      <c r="Y288" s="39"/>
      <c r="Z288" s="39"/>
      <c r="AA288" s="39"/>
      <c r="AB288" s="39"/>
      <c r="AC288" s="39"/>
      <c r="AD288" s="39"/>
      <c r="AE288" s="39"/>
      <c r="AT288" s="18" t="s">
        <v>135</v>
      </c>
      <c r="AU288" s="18" t="s">
        <v>89</v>
      </c>
    </row>
    <row r="289" s="2" customFormat="1">
      <c r="A289" s="39"/>
      <c r="B289" s="40"/>
      <c r="C289" s="41"/>
      <c r="D289" s="249" t="s">
        <v>182</v>
      </c>
      <c r="E289" s="41"/>
      <c r="F289" s="250" t="s">
        <v>455</v>
      </c>
      <c r="G289" s="41"/>
      <c r="H289" s="41"/>
      <c r="I289" s="242"/>
      <c r="J289" s="41"/>
      <c r="K289" s="41"/>
      <c r="L289" s="45"/>
      <c r="M289" s="243"/>
      <c r="N289" s="244"/>
      <c r="O289" s="92"/>
      <c r="P289" s="92"/>
      <c r="Q289" s="92"/>
      <c r="R289" s="92"/>
      <c r="S289" s="92"/>
      <c r="T289" s="93"/>
      <c r="U289" s="39"/>
      <c r="V289" s="39"/>
      <c r="W289" s="39"/>
      <c r="X289" s="39"/>
      <c r="Y289" s="39"/>
      <c r="Z289" s="39"/>
      <c r="AA289" s="39"/>
      <c r="AB289" s="39"/>
      <c r="AC289" s="39"/>
      <c r="AD289" s="39"/>
      <c r="AE289" s="39"/>
      <c r="AT289" s="18" t="s">
        <v>182</v>
      </c>
      <c r="AU289" s="18" t="s">
        <v>89</v>
      </c>
    </row>
    <row r="290" s="2" customFormat="1" ht="16.5" customHeight="1">
      <c r="A290" s="39"/>
      <c r="B290" s="40"/>
      <c r="C290" s="227" t="s">
        <v>456</v>
      </c>
      <c r="D290" s="227" t="s">
        <v>130</v>
      </c>
      <c r="E290" s="228" t="s">
        <v>457</v>
      </c>
      <c r="F290" s="229" t="s">
        <v>458</v>
      </c>
      <c r="G290" s="230" t="s">
        <v>296</v>
      </c>
      <c r="H290" s="231">
        <v>2</v>
      </c>
      <c r="I290" s="232"/>
      <c r="J290" s="233">
        <f>ROUND(I290*H290,2)</f>
        <v>0</v>
      </c>
      <c r="K290" s="229" t="s">
        <v>179</v>
      </c>
      <c r="L290" s="45"/>
      <c r="M290" s="234" t="s">
        <v>1</v>
      </c>
      <c r="N290" s="235" t="s">
        <v>45</v>
      </c>
      <c r="O290" s="92"/>
      <c r="P290" s="236">
        <f>O290*H290</f>
        <v>0</v>
      </c>
      <c r="Q290" s="236">
        <v>0.0011199999999999999</v>
      </c>
      <c r="R290" s="236">
        <f>Q290*H290</f>
        <v>0.0022399999999999998</v>
      </c>
      <c r="S290" s="236">
        <v>0</v>
      </c>
      <c r="T290" s="237">
        <f>S290*H290</f>
        <v>0</v>
      </c>
      <c r="U290" s="39"/>
      <c r="V290" s="39"/>
      <c r="W290" s="39"/>
      <c r="X290" s="39"/>
      <c r="Y290" s="39"/>
      <c r="Z290" s="39"/>
      <c r="AA290" s="39"/>
      <c r="AB290" s="39"/>
      <c r="AC290" s="39"/>
      <c r="AD290" s="39"/>
      <c r="AE290" s="39"/>
      <c r="AR290" s="238" t="s">
        <v>273</v>
      </c>
      <c r="AT290" s="238" t="s">
        <v>130</v>
      </c>
      <c r="AU290" s="238" t="s">
        <v>89</v>
      </c>
      <c r="AY290" s="18" t="s">
        <v>127</v>
      </c>
      <c r="BE290" s="239">
        <f>IF(N290="základní",J290,0)</f>
        <v>0</v>
      </c>
      <c r="BF290" s="239">
        <f>IF(N290="snížená",J290,0)</f>
        <v>0</v>
      </c>
      <c r="BG290" s="239">
        <f>IF(N290="zákl. přenesená",J290,0)</f>
        <v>0</v>
      </c>
      <c r="BH290" s="239">
        <f>IF(N290="sníž. přenesená",J290,0)</f>
        <v>0</v>
      </c>
      <c r="BI290" s="239">
        <f>IF(N290="nulová",J290,0)</f>
        <v>0</v>
      </c>
      <c r="BJ290" s="18" t="s">
        <v>87</v>
      </c>
      <c r="BK290" s="239">
        <f>ROUND(I290*H290,2)</f>
        <v>0</v>
      </c>
      <c r="BL290" s="18" t="s">
        <v>273</v>
      </c>
      <c r="BM290" s="238" t="s">
        <v>459</v>
      </c>
    </row>
    <row r="291" s="2" customFormat="1">
      <c r="A291" s="39"/>
      <c r="B291" s="40"/>
      <c r="C291" s="41"/>
      <c r="D291" s="240" t="s">
        <v>135</v>
      </c>
      <c r="E291" s="41"/>
      <c r="F291" s="241" t="s">
        <v>460</v>
      </c>
      <c r="G291" s="41"/>
      <c r="H291" s="41"/>
      <c r="I291" s="242"/>
      <c r="J291" s="41"/>
      <c r="K291" s="41"/>
      <c r="L291" s="45"/>
      <c r="M291" s="243"/>
      <c r="N291" s="244"/>
      <c r="O291" s="92"/>
      <c r="P291" s="92"/>
      <c r="Q291" s="92"/>
      <c r="R291" s="92"/>
      <c r="S291" s="92"/>
      <c r="T291" s="93"/>
      <c r="U291" s="39"/>
      <c r="V291" s="39"/>
      <c r="W291" s="39"/>
      <c r="X291" s="39"/>
      <c r="Y291" s="39"/>
      <c r="Z291" s="39"/>
      <c r="AA291" s="39"/>
      <c r="AB291" s="39"/>
      <c r="AC291" s="39"/>
      <c r="AD291" s="39"/>
      <c r="AE291" s="39"/>
      <c r="AT291" s="18" t="s">
        <v>135</v>
      </c>
      <c r="AU291" s="18" t="s">
        <v>89</v>
      </c>
    </row>
    <row r="292" s="2" customFormat="1">
      <c r="A292" s="39"/>
      <c r="B292" s="40"/>
      <c r="C292" s="41"/>
      <c r="D292" s="249" t="s">
        <v>182</v>
      </c>
      <c r="E292" s="41"/>
      <c r="F292" s="250" t="s">
        <v>461</v>
      </c>
      <c r="G292" s="41"/>
      <c r="H292" s="41"/>
      <c r="I292" s="242"/>
      <c r="J292" s="41"/>
      <c r="K292" s="41"/>
      <c r="L292" s="45"/>
      <c r="M292" s="243"/>
      <c r="N292" s="244"/>
      <c r="O292" s="92"/>
      <c r="P292" s="92"/>
      <c r="Q292" s="92"/>
      <c r="R292" s="92"/>
      <c r="S292" s="92"/>
      <c r="T292" s="93"/>
      <c r="U292" s="39"/>
      <c r="V292" s="39"/>
      <c r="W292" s="39"/>
      <c r="X292" s="39"/>
      <c r="Y292" s="39"/>
      <c r="Z292" s="39"/>
      <c r="AA292" s="39"/>
      <c r="AB292" s="39"/>
      <c r="AC292" s="39"/>
      <c r="AD292" s="39"/>
      <c r="AE292" s="39"/>
      <c r="AT292" s="18" t="s">
        <v>182</v>
      </c>
      <c r="AU292" s="18" t="s">
        <v>89</v>
      </c>
    </row>
    <row r="293" s="2" customFormat="1" ht="16.5" customHeight="1">
      <c r="A293" s="39"/>
      <c r="B293" s="40"/>
      <c r="C293" s="227" t="s">
        <v>462</v>
      </c>
      <c r="D293" s="227" t="s">
        <v>130</v>
      </c>
      <c r="E293" s="228" t="s">
        <v>463</v>
      </c>
      <c r="F293" s="229" t="s">
        <v>464</v>
      </c>
      <c r="G293" s="230" t="s">
        <v>296</v>
      </c>
      <c r="H293" s="231">
        <v>1</v>
      </c>
      <c r="I293" s="232"/>
      <c r="J293" s="233">
        <f>ROUND(I293*H293,2)</f>
        <v>0</v>
      </c>
      <c r="K293" s="229" t="s">
        <v>179</v>
      </c>
      <c r="L293" s="45"/>
      <c r="M293" s="234" t="s">
        <v>1</v>
      </c>
      <c r="N293" s="235" t="s">
        <v>45</v>
      </c>
      <c r="O293" s="92"/>
      <c r="P293" s="236">
        <f>O293*H293</f>
        <v>0</v>
      </c>
      <c r="Q293" s="236">
        <v>0.0020300000000000001</v>
      </c>
      <c r="R293" s="236">
        <f>Q293*H293</f>
        <v>0.0020300000000000001</v>
      </c>
      <c r="S293" s="236">
        <v>0</v>
      </c>
      <c r="T293" s="237">
        <f>S293*H293</f>
        <v>0</v>
      </c>
      <c r="U293" s="39"/>
      <c r="V293" s="39"/>
      <c r="W293" s="39"/>
      <c r="X293" s="39"/>
      <c r="Y293" s="39"/>
      <c r="Z293" s="39"/>
      <c r="AA293" s="39"/>
      <c r="AB293" s="39"/>
      <c r="AC293" s="39"/>
      <c r="AD293" s="39"/>
      <c r="AE293" s="39"/>
      <c r="AR293" s="238" t="s">
        <v>273</v>
      </c>
      <c r="AT293" s="238" t="s">
        <v>130</v>
      </c>
      <c r="AU293" s="238" t="s">
        <v>89</v>
      </c>
      <c r="AY293" s="18" t="s">
        <v>127</v>
      </c>
      <c r="BE293" s="239">
        <f>IF(N293="základní",J293,0)</f>
        <v>0</v>
      </c>
      <c r="BF293" s="239">
        <f>IF(N293="snížená",J293,0)</f>
        <v>0</v>
      </c>
      <c r="BG293" s="239">
        <f>IF(N293="zákl. přenesená",J293,0)</f>
        <v>0</v>
      </c>
      <c r="BH293" s="239">
        <f>IF(N293="sníž. přenesená",J293,0)</f>
        <v>0</v>
      </c>
      <c r="BI293" s="239">
        <f>IF(N293="nulová",J293,0)</f>
        <v>0</v>
      </c>
      <c r="BJ293" s="18" t="s">
        <v>87</v>
      </c>
      <c r="BK293" s="239">
        <f>ROUND(I293*H293,2)</f>
        <v>0</v>
      </c>
      <c r="BL293" s="18" t="s">
        <v>273</v>
      </c>
      <c r="BM293" s="238" t="s">
        <v>465</v>
      </c>
    </row>
    <row r="294" s="2" customFormat="1">
      <c r="A294" s="39"/>
      <c r="B294" s="40"/>
      <c r="C294" s="41"/>
      <c r="D294" s="240" t="s">
        <v>135</v>
      </c>
      <c r="E294" s="41"/>
      <c r="F294" s="241" t="s">
        <v>466</v>
      </c>
      <c r="G294" s="41"/>
      <c r="H294" s="41"/>
      <c r="I294" s="242"/>
      <c r="J294" s="41"/>
      <c r="K294" s="41"/>
      <c r="L294" s="45"/>
      <c r="M294" s="243"/>
      <c r="N294" s="244"/>
      <c r="O294" s="92"/>
      <c r="P294" s="92"/>
      <c r="Q294" s="92"/>
      <c r="R294" s="92"/>
      <c r="S294" s="92"/>
      <c r="T294" s="93"/>
      <c r="U294" s="39"/>
      <c r="V294" s="39"/>
      <c r="W294" s="39"/>
      <c r="X294" s="39"/>
      <c r="Y294" s="39"/>
      <c r="Z294" s="39"/>
      <c r="AA294" s="39"/>
      <c r="AB294" s="39"/>
      <c r="AC294" s="39"/>
      <c r="AD294" s="39"/>
      <c r="AE294" s="39"/>
      <c r="AT294" s="18" t="s">
        <v>135</v>
      </c>
      <c r="AU294" s="18" t="s">
        <v>89</v>
      </c>
    </row>
    <row r="295" s="2" customFormat="1">
      <c r="A295" s="39"/>
      <c r="B295" s="40"/>
      <c r="C295" s="41"/>
      <c r="D295" s="249" t="s">
        <v>182</v>
      </c>
      <c r="E295" s="41"/>
      <c r="F295" s="250" t="s">
        <v>467</v>
      </c>
      <c r="G295" s="41"/>
      <c r="H295" s="41"/>
      <c r="I295" s="242"/>
      <c r="J295" s="41"/>
      <c r="K295" s="41"/>
      <c r="L295" s="45"/>
      <c r="M295" s="243"/>
      <c r="N295" s="244"/>
      <c r="O295" s="92"/>
      <c r="P295" s="92"/>
      <c r="Q295" s="92"/>
      <c r="R295" s="92"/>
      <c r="S295" s="92"/>
      <c r="T295" s="93"/>
      <c r="U295" s="39"/>
      <c r="V295" s="39"/>
      <c r="W295" s="39"/>
      <c r="X295" s="39"/>
      <c r="Y295" s="39"/>
      <c r="Z295" s="39"/>
      <c r="AA295" s="39"/>
      <c r="AB295" s="39"/>
      <c r="AC295" s="39"/>
      <c r="AD295" s="39"/>
      <c r="AE295" s="39"/>
      <c r="AT295" s="18" t="s">
        <v>182</v>
      </c>
      <c r="AU295" s="18" t="s">
        <v>89</v>
      </c>
    </row>
    <row r="296" s="2" customFormat="1" ht="16.5" customHeight="1">
      <c r="A296" s="39"/>
      <c r="B296" s="40"/>
      <c r="C296" s="227" t="s">
        <v>468</v>
      </c>
      <c r="D296" s="227" t="s">
        <v>130</v>
      </c>
      <c r="E296" s="228" t="s">
        <v>469</v>
      </c>
      <c r="F296" s="229" t="s">
        <v>470</v>
      </c>
      <c r="G296" s="230" t="s">
        <v>296</v>
      </c>
      <c r="H296" s="231">
        <v>1</v>
      </c>
      <c r="I296" s="232"/>
      <c r="J296" s="233">
        <f>ROUND(I296*H296,2)</f>
        <v>0</v>
      </c>
      <c r="K296" s="229" t="s">
        <v>179</v>
      </c>
      <c r="L296" s="45"/>
      <c r="M296" s="234" t="s">
        <v>1</v>
      </c>
      <c r="N296" s="235" t="s">
        <v>45</v>
      </c>
      <c r="O296" s="92"/>
      <c r="P296" s="236">
        <f>O296*H296</f>
        <v>0</v>
      </c>
      <c r="Q296" s="236">
        <v>0.0077499999999999999</v>
      </c>
      <c r="R296" s="236">
        <f>Q296*H296</f>
        <v>0.0077499999999999999</v>
      </c>
      <c r="S296" s="236">
        <v>0</v>
      </c>
      <c r="T296" s="237">
        <f>S296*H296</f>
        <v>0</v>
      </c>
      <c r="U296" s="39"/>
      <c r="V296" s="39"/>
      <c r="W296" s="39"/>
      <c r="X296" s="39"/>
      <c r="Y296" s="39"/>
      <c r="Z296" s="39"/>
      <c r="AA296" s="39"/>
      <c r="AB296" s="39"/>
      <c r="AC296" s="39"/>
      <c r="AD296" s="39"/>
      <c r="AE296" s="39"/>
      <c r="AR296" s="238" t="s">
        <v>273</v>
      </c>
      <c r="AT296" s="238" t="s">
        <v>130</v>
      </c>
      <c r="AU296" s="238" t="s">
        <v>89</v>
      </c>
      <c r="AY296" s="18" t="s">
        <v>127</v>
      </c>
      <c r="BE296" s="239">
        <f>IF(N296="základní",J296,0)</f>
        <v>0</v>
      </c>
      <c r="BF296" s="239">
        <f>IF(N296="snížená",J296,0)</f>
        <v>0</v>
      </c>
      <c r="BG296" s="239">
        <f>IF(N296="zákl. přenesená",J296,0)</f>
        <v>0</v>
      </c>
      <c r="BH296" s="239">
        <f>IF(N296="sníž. přenesená",J296,0)</f>
        <v>0</v>
      </c>
      <c r="BI296" s="239">
        <f>IF(N296="nulová",J296,0)</f>
        <v>0</v>
      </c>
      <c r="BJ296" s="18" t="s">
        <v>87</v>
      </c>
      <c r="BK296" s="239">
        <f>ROUND(I296*H296,2)</f>
        <v>0</v>
      </c>
      <c r="BL296" s="18" t="s">
        <v>273</v>
      </c>
      <c r="BM296" s="238" t="s">
        <v>471</v>
      </c>
    </row>
    <row r="297" s="2" customFormat="1">
      <c r="A297" s="39"/>
      <c r="B297" s="40"/>
      <c r="C297" s="41"/>
      <c r="D297" s="240" t="s">
        <v>135</v>
      </c>
      <c r="E297" s="41"/>
      <c r="F297" s="241" t="s">
        <v>472</v>
      </c>
      <c r="G297" s="41"/>
      <c r="H297" s="41"/>
      <c r="I297" s="242"/>
      <c r="J297" s="41"/>
      <c r="K297" s="41"/>
      <c r="L297" s="45"/>
      <c r="M297" s="243"/>
      <c r="N297" s="244"/>
      <c r="O297" s="92"/>
      <c r="P297" s="92"/>
      <c r="Q297" s="92"/>
      <c r="R297" s="92"/>
      <c r="S297" s="92"/>
      <c r="T297" s="93"/>
      <c r="U297" s="39"/>
      <c r="V297" s="39"/>
      <c r="W297" s="39"/>
      <c r="X297" s="39"/>
      <c r="Y297" s="39"/>
      <c r="Z297" s="39"/>
      <c r="AA297" s="39"/>
      <c r="AB297" s="39"/>
      <c r="AC297" s="39"/>
      <c r="AD297" s="39"/>
      <c r="AE297" s="39"/>
      <c r="AT297" s="18" t="s">
        <v>135</v>
      </c>
      <c r="AU297" s="18" t="s">
        <v>89</v>
      </c>
    </row>
    <row r="298" s="2" customFormat="1">
      <c r="A298" s="39"/>
      <c r="B298" s="40"/>
      <c r="C298" s="41"/>
      <c r="D298" s="249" t="s">
        <v>182</v>
      </c>
      <c r="E298" s="41"/>
      <c r="F298" s="250" t="s">
        <v>473</v>
      </c>
      <c r="G298" s="41"/>
      <c r="H298" s="41"/>
      <c r="I298" s="242"/>
      <c r="J298" s="41"/>
      <c r="K298" s="41"/>
      <c r="L298" s="45"/>
      <c r="M298" s="243"/>
      <c r="N298" s="244"/>
      <c r="O298" s="92"/>
      <c r="P298" s="92"/>
      <c r="Q298" s="92"/>
      <c r="R298" s="92"/>
      <c r="S298" s="92"/>
      <c r="T298" s="93"/>
      <c r="U298" s="39"/>
      <c r="V298" s="39"/>
      <c r="W298" s="39"/>
      <c r="X298" s="39"/>
      <c r="Y298" s="39"/>
      <c r="Z298" s="39"/>
      <c r="AA298" s="39"/>
      <c r="AB298" s="39"/>
      <c r="AC298" s="39"/>
      <c r="AD298" s="39"/>
      <c r="AE298" s="39"/>
      <c r="AT298" s="18" t="s">
        <v>182</v>
      </c>
      <c r="AU298" s="18" t="s">
        <v>89</v>
      </c>
    </row>
    <row r="299" s="2" customFormat="1" ht="16.5" customHeight="1">
      <c r="A299" s="39"/>
      <c r="B299" s="40"/>
      <c r="C299" s="227" t="s">
        <v>474</v>
      </c>
      <c r="D299" s="227" t="s">
        <v>130</v>
      </c>
      <c r="E299" s="228" t="s">
        <v>475</v>
      </c>
      <c r="F299" s="229" t="s">
        <v>476</v>
      </c>
      <c r="G299" s="230" t="s">
        <v>272</v>
      </c>
      <c r="H299" s="231">
        <v>77</v>
      </c>
      <c r="I299" s="232"/>
      <c r="J299" s="233">
        <f>ROUND(I299*H299,2)</f>
        <v>0</v>
      </c>
      <c r="K299" s="229" t="s">
        <v>179</v>
      </c>
      <c r="L299" s="45"/>
      <c r="M299" s="234" t="s">
        <v>1</v>
      </c>
      <c r="N299" s="235" t="s">
        <v>45</v>
      </c>
      <c r="O299" s="92"/>
      <c r="P299" s="236">
        <f>O299*H299</f>
        <v>0</v>
      </c>
      <c r="Q299" s="236">
        <v>0.00076000000000000004</v>
      </c>
      <c r="R299" s="236">
        <f>Q299*H299</f>
        <v>0.058520000000000003</v>
      </c>
      <c r="S299" s="236">
        <v>0</v>
      </c>
      <c r="T299" s="237">
        <f>S299*H299</f>
        <v>0</v>
      </c>
      <c r="U299" s="39"/>
      <c r="V299" s="39"/>
      <c r="W299" s="39"/>
      <c r="X299" s="39"/>
      <c r="Y299" s="39"/>
      <c r="Z299" s="39"/>
      <c r="AA299" s="39"/>
      <c r="AB299" s="39"/>
      <c r="AC299" s="39"/>
      <c r="AD299" s="39"/>
      <c r="AE299" s="39"/>
      <c r="AR299" s="238" t="s">
        <v>273</v>
      </c>
      <c r="AT299" s="238" t="s">
        <v>130</v>
      </c>
      <c r="AU299" s="238" t="s">
        <v>89</v>
      </c>
      <c r="AY299" s="18" t="s">
        <v>127</v>
      </c>
      <c r="BE299" s="239">
        <f>IF(N299="základní",J299,0)</f>
        <v>0</v>
      </c>
      <c r="BF299" s="239">
        <f>IF(N299="snížená",J299,0)</f>
        <v>0</v>
      </c>
      <c r="BG299" s="239">
        <f>IF(N299="zákl. přenesená",J299,0)</f>
        <v>0</v>
      </c>
      <c r="BH299" s="239">
        <f>IF(N299="sníž. přenesená",J299,0)</f>
        <v>0</v>
      </c>
      <c r="BI299" s="239">
        <f>IF(N299="nulová",J299,0)</f>
        <v>0</v>
      </c>
      <c r="BJ299" s="18" t="s">
        <v>87</v>
      </c>
      <c r="BK299" s="239">
        <f>ROUND(I299*H299,2)</f>
        <v>0</v>
      </c>
      <c r="BL299" s="18" t="s">
        <v>273</v>
      </c>
      <c r="BM299" s="238" t="s">
        <v>477</v>
      </c>
    </row>
    <row r="300" s="2" customFormat="1">
      <c r="A300" s="39"/>
      <c r="B300" s="40"/>
      <c r="C300" s="41"/>
      <c r="D300" s="240" t="s">
        <v>135</v>
      </c>
      <c r="E300" s="41"/>
      <c r="F300" s="241" t="s">
        <v>478</v>
      </c>
      <c r="G300" s="41"/>
      <c r="H300" s="41"/>
      <c r="I300" s="242"/>
      <c r="J300" s="41"/>
      <c r="K300" s="41"/>
      <c r="L300" s="45"/>
      <c r="M300" s="243"/>
      <c r="N300" s="244"/>
      <c r="O300" s="92"/>
      <c r="P300" s="92"/>
      <c r="Q300" s="92"/>
      <c r="R300" s="92"/>
      <c r="S300" s="92"/>
      <c r="T300" s="93"/>
      <c r="U300" s="39"/>
      <c r="V300" s="39"/>
      <c r="W300" s="39"/>
      <c r="X300" s="39"/>
      <c r="Y300" s="39"/>
      <c r="Z300" s="39"/>
      <c r="AA300" s="39"/>
      <c r="AB300" s="39"/>
      <c r="AC300" s="39"/>
      <c r="AD300" s="39"/>
      <c r="AE300" s="39"/>
      <c r="AT300" s="18" t="s">
        <v>135</v>
      </c>
      <c r="AU300" s="18" t="s">
        <v>89</v>
      </c>
    </row>
    <row r="301" s="2" customFormat="1">
      <c r="A301" s="39"/>
      <c r="B301" s="40"/>
      <c r="C301" s="41"/>
      <c r="D301" s="249" t="s">
        <v>182</v>
      </c>
      <c r="E301" s="41"/>
      <c r="F301" s="250" t="s">
        <v>479</v>
      </c>
      <c r="G301" s="41"/>
      <c r="H301" s="41"/>
      <c r="I301" s="242"/>
      <c r="J301" s="41"/>
      <c r="K301" s="41"/>
      <c r="L301" s="45"/>
      <c r="M301" s="243"/>
      <c r="N301" s="244"/>
      <c r="O301" s="92"/>
      <c r="P301" s="92"/>
      <c r="Q301" s="92"/>
      <c r="R301" s="92"/>
      <c r="S301" s="92"/>
      <c r="T301" s="93"/>
      <c r="U301" s="39"/>
      <c r="V301" s="39"/>
      <c r="W301" s="39"/>
      <c r="X301" s="39"/>
      <c r="Y301" s="39"/>
      <c r="Z301" s="39"/>
      <c r="AA301" s="39"/>
      <c r="AB301" s="39"/>
      <c r="AC301" s="39"/>
      <c r="AD301" s="39"/>
      <c r="AE301" s="39"/>
      <c r="AT301" s="18" t="s">
        <v>182</v>
      </c>
      <c r="AU301" s="18" t="s">
        <v>89</v>
      </c>
    </row>
    <row r="302" s="13" customFormat="1">
      <c r="A302" s="13"/>
      <c r="B302" s="251"/>
      <c r="C302" s="252"/>
      <c r="D302" s="240" t="s">
        <v>189</v>
      </c>
      <c r="E302" s="253" t="s">
        <v>1</v>
      </c>
      <c r="F302" s="254" t="s">
        <v>480</v>
      </c>
      <c r="G302" s="252"/>
      <c r="H302" s="255">
        <v>38</v>
      </c>
      <c r="I302" s="256"/>
      <c r="J302" s="252"/>
      <c r="K302" s="252"/>
      <c r="L302" s="257"/>
      <c r="M302" s="258"/>
      <c r="N302" s="259"/>
      <c r="O302" s="259"/>
      <c r="P302" s="259"/>
      <c r="Q302" s="259"/>
      <c r="R302" s="259"/>
      <c r="S302" s="259"/>
      <c r="T302" s="260"/>
      <c r="U302" s="13"/>
      <c r="V302" s="13"/>
      <c r="W302" s="13"/>
      <c r="X302" s="13"/>
      <c r="Y302" s="13"/>
      <c r="Z302" s="13"/>
      <c r="AA302" s="13"/>
      <c r="AB302" s="13"/>
      <c r="AC302" s="13"/>
      <c r="AD302" s="13"/>
      <c r="AE302" s="13"/>
      <c r="AT302" s="261" t="s">
        <v>189</v>
      </c>
      <c r="AU302" s="261" t="s">
        <v>89</v>
      </c>
      <c r="AV302" s="13" t="s">
        <v>89</v>
      </c>
      <c r="AW302" s="13" t="s">
        <v>35</v>
      </c>
      <c r="AX302" s="13" t="s">
        <v>80</v>
      </c>
      <c r="AY302" s="261" t="s">
        <v>127</v>
      </c>
    </row>
    <row r="303" s="13" customFormat="1">
      <c r="A303" s="13"/>
      <c r="B303" s="251"/>
      <c r="C303" s="252"/>
      <c r="D303" s="240" t="s">
        <v>189</v>
      </c>
      <c r="E303" s="253" t="s">
        <v>1</v>
      </c>
      <c r="F303" s="254" t="s">
        <v>481</v>
      </c>
      <c r="G303" s="252"/>
      <c r="H303" s="255">
        <v>39</v>
      </c>
      <c r="I303" s="256"/>
      <c r="J303" s="252"/>
      <c r="K303" s="252"/>
      <c r="L303" s="257"/>
      <c r="M303" s="258"/>
      <c r="N303" s="259"/>
      <c r="O303" s="259"/>
      <c r="P303" s="259"/>
      <c r="Q303" s="259"/>
      <c r="R303" s="259"/>
      <c r="S303" s="259"/>
      <c r="T303" s="260"/>
      <c r="U303" s="13"/>
      <c r="V303" s="13"/>
      <c r="W303" s="13"/>
      <c r="X303" s="13"/>
      <c r="Y303" s="13"/>
      <c r="Z303" s="13"/>
      <c r="AA303" s="13"/>
      <c r="AB303" s="13"/>
      <c r="AC303" s="13"/>
      <c r="AD303" s="13"/>
      <c r="AE303" s="13"/>
      <c r="AT303" s="261" t="s">
        <v>189</v>
      </c>
      <c r="AU303" s="261" t="s">
        <v>89</v>
      </c>
      <c r="AV303" s="13" t="s">
        <v>89</v>
      </c>
      <c r="AW303" s="13" t="s">
        <v>35</v>
      </c>
      <c r="AX303" s="13" t="s">
        <v>80</v>
      </c>
      <c r="AY303" s="261" t="s">
        <v>127</v>
      </c>
    </row>
    <row r="304" s="14" customFormat="1">
      <c r="A304" s="14"/>
      <c r="B304" s="262"/>
      <c r="C304" s="263"/>
      <c r="D304" s="240" t="s">
        <v>189</v>
      </c>
      <c r="E304" s="264" t="s">
        <v>1</v>
      </c>
      <c r="F304" s="265" t="s">
        <v>282</v>
      </c>
      <c r="G304" s="263"/>
      <c r="H304" s="266">
        <v>77</v>
      </c>
      <c r="I304" s="267"/>
      <c r="J304" s="263"/>
      <c r="K304" s="263"/>
      <c r="L304" s="268"/>
      <c r="M304" s="269"/>
      <c r="N304" s="270"/>
      <c r="O304" s="270"/>
      <c r="P304" s="270"/>
      <c r="Q304" s="270"/>
      <c r="R304" s="270"/>
      <c r="S304" s="270"/>
      <c r="T304" s="271"/>
      <c r="U304" s="14"/>
      <c r="V304" s="14"/>
      <c r="W304" s="14"/>
      <c r="X304" s="14"/>
      <c r="Y304" s="14"/>
      <c r="Z304" s="14"/>
      <c r="AA304" s="14"/>
      <c r="AB304" s="14"/>
      <c r="AC304" s="14"/>
      <c r="AD304" s="14"/>
      <c r="AE304" s="14"/>
      <c r="AT304" s="272" t="s">
        <v>189</v>
      </c>
      <c r="AU304" s="272" t="s">
        <v>89</v>
      </c>
      <c r="AV304" s="14" t="s">
        <v>126</v>
      </c>
      <c r="AW304" s="14" t="s">
        <v>35</v>
      </c>
      <c r="AX304" s="14" t="s">
        <v>87</v>
      </c>
      <c r="AY304" s="272" t="s">
        <v>127</v>
      </c>
    </row>
    <row r="305" s="2" customFormat="1" ht="16.5" customHeight="1">
      <c r="A305" s="39"/>
      <c r="B305" s="40"/>
      <c r="C305" s="227" t="s">
        <v>482</v>
      </c>
      <c r="D305" s="227" t="s">
        <v>130</v>
      </c>
      <c r="E305" s="228" t="s">
        <v>483</v>
      </c>
      <c r="F305" s="229" t="s">
        <v>484</v>
      </c>
      <c r="G305" s="230" t="s">
        <v>272</v>
      </c>
      <c r="H305" s="231">
        <v>141</v>
      </c>
      <c r="I305" s="232"/>
      <c r="J305" s="233">
        <f>ROUND(I305*H305,2)</f>
        <v>0</v>
      </c>
      <c r="K305" s="229" t="s">
        <v>179</v>
      </c>
      <c r="L305" s="45"/>
      <c r="M305" s="234" t="s">
        <v>1</v>
      </c>
      <c r="N305" s="235" t="s">
        <v>45</v>
      </c>
      <c r="O305" s="92"/>
      <c r="P305" s="236">
        <f>O305*H305</f>
        <v>0</v>
      </c>
      <c r="Q305" s="236">
        <v>0.0013699999999999999</v>
      </c>
      <c r="R305" s="236">
        <f>Q305*H305</f>
        <v>0.19316999999999998</v>
      </c>
      <c r="S305" s="236">
        <v>0</v>
      </c>
      <c r="T305" s="237">
        <f>S305*H305</f>
        <v>0</v>
      </c>
      <c r="U305" s="39"/>
      <c r="V305" s="39"/>
      <c r="W305" s="39"/>
      <c r="X305" s="39"/>
      <c r="Y305" s="39"/>
      <c r="Z305" s="39"/>
      <c r="AA305" s="39"/>
      <c r="AB305" s="39"/>
      <c r="AC305" s="39"/>
      <c r="AD305" s="39"/>
      <c r="AE305" s="39"/>
      <c r="AR305" s="238" t="s">
        <v>273</v>
      </c>
      <c r="AT305" s="238" t="s">
        <v>130</v>
      </c>
      <c r="AU305" s="238" t="s">
        <v>89</v>
      </c>
      <c r="AY305" s="18" t="s">
        <v>127</v>
      </c>
      <c r="BE305" s="239">
        <f>IF(N305="základní",J305,0)</f>
        <v>0</v>
      </c>
      <c r="BF305" s="239">
        <f>IF(N305="snížená",J305,0)</f>
        <v>0</v>
      </c>
      <c r="BG305" s="239">
        <f>IF(N305="zákl. přenesená",J305,0)</f>
        <v>0</v>
      </c>
      <c r="BH305" s="239">
        <f>IF(N305="sníž. přenesená",J305,0)</f>
        <v>0</v>
      </c>
      <c r="BI305" s="239">
        <f>IF(N305="nulová",J305,0)</f>
        <v>0</v>
      </c>
      <c r="BJ305" s="18" t="s">
        <v>87</v>
      </c>
      <c r="BK305" s="239">
        <f>ROUND(I305*H305,2)</f>
        <v>0</v>
      </c>
      <c r="BL305" s="18" t="s">
        <v>273</v>
      </c>
      <c r="BM305" s="238" t="s">
        <v>485</v>
      </c>
    </row>
    <row r="306" s="2" customFormat="1">
      <c r="A306" s="39"/>
      <c r="B306" s="40"/>
      <c r="C306" s="41"/>
      <c r="D306" s="240" t="s">
        <v>135</v>
      </c>
      <c r="E306" s="41"/>
      <c r="F306" s="241" t="s">
        <v>486</v>
      </c>
      <c r="G306" s="41"/>
      <c r="H306" s="41"/>
      <c r="I306" s="242"/>
      <c r="J306" s="41"/>
      <c r="K306" s="41"/>
      <c r="L306" s="45"/>
      <c r="M306" s="243"/>
      <c r="N306" s="244"/>
      <c r="O306" s="92"/>
      <c r="P306" s="92"/>
      <c r="Q306" s="92"/>
      <c r="R306" s="92"/>
      <c r="S306" s="92"/>
      <c r="T306" s="93"/>
      <c r="U306" s="39"/>
      <c r="V306" s="39"/>
      <c r="W306" s="39"/>
      <c r="X306" s="39"/>
      <c r="Y306" s="39"/>
      <c r="Z306" s="39"/>
      <c r="AA306" s="39"/>
      <c r="AB306" s="39"/>
      <c r="AC306" s="39"/>
      <c r="AD306" s="39"/>
      <c r="AE306" s="39"/>
      <c r="AT306" s="18" t="s">
        <v>135</v>
      </c>
      <c r="AU306" s="18" t="s">
        <v>89</v>
      </c>
    </row>
    <row r="307" s="2" customFormat="1">
      <c r="A307" s="39"/>
      <c r="B307" s="40"/>
      <c r="C307" s="41"/>
      <c r="D307" s="249" t="s">
        <v>182</v>
      </c>
      <c r="E307" s="41"/>
      <c r="F307" s="250" t="s">
        <v>487</v>
      </c>
      <c r="G307" s="41"/>
      <c r="H307" s="41"/>
      <c r="I307" s="242"/>
      <c r="J307" s="41"/>
      <c r="K307" s="41"/>
      <c r="L307" s="45"/>
      <c r="M307" s="243"/>
      <c r="N307" s="244"/>
      <c r="O307" s="92"/>
      <c r="P307" s="92"/>
      <c r="Q307" s="92"/>
      <c r="R307" s="92"/>
      <c r="S307" s="92"/>
      <c r="T307" s="93"/>
      <c r="U307" s="39"/>
      <c r="V307" s="39"/>
      <c r="W307" s="39"/>
      <c r="X307" s="39"/>
      <c r="Y307" s="39"/>
      <c r="Z307" s="39"/>
      <c r="AA307" s="39"/>
      <c r="AB307" s="39"/>
      <c r="AC307" s="39"/>
      <c r="AD307" s="39"/>
      <c r="AE307" s="39"/>
      <c r="AT307" s="18" t="s">
        <v>182</v>
      </c>
      <c r="AU307" s="18" t="s">
        <v>89</v>
      </c>
    </row>
    <row r="308" s="13" customFormat="1">
      <c r="A308" s="13"/>
      <c r="B308" s="251"/>
      <c r="C308" s="252"/>
      <c r="D308" s="240" t="s">
        <v>189</v>
      </c>
      <c r="E308" s="253" t="s">
        <v>1</v>
      </c>
      <c r="F308" s="254" t="s">
        <v>488</v>
      </c>
      <c r="G308" s="252"/>
      <c r="H308" s="255">
        <v>78</v>
      </c>
      <c r="I308" s="256"/>
      <c r="J308" s="252"/>
      <c r="K308" s="252"/>
      <c r="L308" s="257"/>
      <c r="M308" s="258"/>
      <c r="N308" s="259"/>
      <c r="O308" s="259"/>
      <c r="P308" s="259"/>
      <c r="Q308" s="259"/>
      <c r="R308" s="259"/>
      <c r="S308" s="259"/>
      <c r="T308" s="260"/>
      <c r="U308" s="13"/>
      <c r="V308" s="13"/>
      <c r="W308" s="13"/>
      <c r="X308" s="13"/>
      <c r="Y308" s="13"/>
      <c r="Z308" s="13"/>
      <c r="AA308" s="13"/>
      <c r="AB308" s="13"/>
      <c r="AC308" s="13"/>
      <c r="AD308" s="13"/>
      <c r="AE308" s="13"/>
      <c r="AT308" s="261" t="s">
        <v>189</v>
      </c>
      <c r="AU308" s="261" t="s">
        <v>89</v>
      </c>
      <c r="AV308" s="13" t="s">
        <v>89</v>
      </c>
      <c r="AW308" s="13" t="s">
        <v>35</v>
      </c>
      <c r="AX308" s="13" t="s">
        <v>80</v>
      </c>
      <c r="AY308" s="261" t="s">
        <v>127</v>
      </c>
    </row>
    <row r="309" s="13" customFormat="1">
      <c r="A309" s="13"/>
      <c r="B309" s="251"/>
      <c r="C309" s="252"/>
      <c r="D309" s="240" t="s">
        <v>189</v>
      </c>
      <c r="E309" s="253" t="s">
        <v>1</v>
      </c>
      <c r="F309" s="254" t="s">
        <v>489</v>
      </c>
      <c r="G309" s="252"/>
      <c r="H309" s="255">
        <v>63</v>
      </c>
      <c r="I309" s="256"/>
      <c r="J309" s="252"/>
      <c r="K309" s="252"/>
      <c r="L309" s="257"/>
      <c r="M309" s="258"/>
      <c r="N309" s="259"/>
      <c r="O309" s="259"/>
      <c r="P309" s="259"/>
      <c r="Q309" s="259"/>
      <c r="R309" s="259"/>
      <c r="S309" s="259"/>
      <c r="T309" s="260"/>
      <c r="U309" s="13"/>
      <c r="V309" s="13"/>
      <c r="W309" s="13"/>
      <c r="X309" s="13"/>
      <c r="Y309" s="13"/>
      <c r="Z309" s="13"/>
      <c r="AA309" s="13"/>
      <c r="AB309" s="13"/>
      <c r="AC309" s="13"/>
      <c r="AD309" s="13"/>
      <c r="AE309" s="13"/>
      <c r="AT309" s="261" t="s">
        <v>189</v>
      </c>
      <c r="AU309" s="261" t="s">
        <v>89</v>
      </c>
      <c r="AV309" s="13" t="s">
        <v>89</v>
      </c>
      <c r="AW309" s="13" t="s">
        <v>35</v>
      </c>
      <c r="AX309" s="13" t="s">
        <v>80</v>
      </c>
      <c r="AY309" s="261" t="s">
        <v>127</v>
      </c>
    </row>
    <row r="310" s="14" customFormat="1">
      <c r="A310" s="14"/>
      <c r="B310" s="262"/>
      <c r="C310" s="263"/>
      <c r="D310" s="240" t="s">
        <v>189</v>
      </c>
      <c r="E310" s="264" t="s">
        <v>1</v>
      </c>
      <c r="F310" s="265" t="s">
        <v>282</v>
      </c>
      <c r="G310" s="263"/>
      <c r="H310" s="266">
        <v>141</v>
      </c>
      <c r="I310" s="267"/>
      <c r="J310" s="263"/>
      <c r="K310" s="263"/>
      <c r="L310" s="268"/>
      <c r="M310" s="269"/>
      <c r="N310" s="270"/>
      <c r="O310" s="270"/>
      <c r="P310" s="270"/>
      <c r="Q310" s="270"/>
      <c r="R310" s="270"/>
      <c r="S310" s="270"/>
      <c r="T310" s="271"/>
      <c r="U310" s="14"/>
      <c r="V310" s="14"/>
      <c r="W310" s="14"/>
      <c r="X310" s="14"/>
      <c r="Y310" s="14"/>
      <c r="Z310" s="14"/>
      <c r="AA310" s="14"/>
      <c r="AB310" s="14"/>
      <c r="AC310" s="14"/>
      <c r="AD310" s="14"/>
      <c r="AE310" s="14"/>
      <c r="AT310" s="272" t="s">
        <v>189</v>
      </c>
      <c r="AU310" s="272" t="s">
        <v>89</v>
      </c>
      <c r="AV310" s="14" t="s">
        <v>126</v>
      </c>
      <c r="AW310" s="14" t="s">
        <v>35</v>
      </c>
      <c r="AX310" s="14" t="s">
        <v>87</v>
      </c>
      <c r="AY310" s="272" t="s">
        <v>127</v>
      </c>
    </row>
    <row r="311" s="2" customFormat="1" ht="16.5" customHeight="1">
      <c r="A311" s="39"/>
      <c r="B311" s="40"/>
      <c r="C311" s="227" t="s">
        <v>490</v>
      </c>
      <c r="D311" s="227" t="s">
        <v>130</v>
      </c>
      <c r="E311" s="228" t="s">
        <v>491</v>
      </c>
      <c r="F311" s="229" t="s">
        <v>492</v>
      </c>
      <c r="G311" s="230" t="s">
        <v>272</v>
      </c>
      <c r="H311" s="231">
        <v>46</v>
      </c>
      <c r="I311" s="232"/>
      <c r="J311" s="233">
        <f>ROUND(I311*H311,2)</f>
        <v>0</v>
      </c>
      <c r="K311" s="229" t="s">
        <v>179</v>
      </c>
      <c r="L311" s="45"/>
      <c r="M311" s="234" t="s">
        <v>1</v>
      </c>
      <c r="N311" s="235" t="s">
        <v>45</v>
      </c>
      <c r="O311" s="92"/>
      <c r="P311" s="236">
        <f>O311*H311</f>
        <v>0</v>
      </c>
      <c r="Q311" s="236">
        <v>0.00141</v>
      </c>
      <c r="R311" s="236">
        <f>Q311*H311</f>
        <v>0.064860000000000001</v>
      </c>
      <c r="S311" s="236">
        <v>0</v>
      </c>
      <c r="T311" s="237">
        <f>S311*H311</f>
        <v>0</v>
      </c>
      <c r="U311" s="39"/>
      <c r="V311" s="39"/>
      <c r="W311" s="39"/>
      <c r="X311" s="39"/>
      <c r="Y311" s="39"/>
      <c r="Z311" s="39"/>
      <c r="AA311" s="39"/>
      <c r="AB311" s="39"/>
      <c r="AC311" s="39"/>
      <c r="AD311" s="39"/>
      <c r="AE311" s="39"/>
      <c r="AR311" s="238" t="s">
        <v>273</v>
      </c>
      <c r="AT311" s="238" t="s">
        <v>130</v>
      </c>
      <c r="AU311" s="238" t="s">
        <v>89</v>
      </c>
      <c r="AY311" s="18" t="s">
        <v>127</v>
      </c>
      <c r="BE311" s="239">
        <f>IF(N311="základní",J311,0)</f>
        <v>0</v>
      </c>
      <c r="BF311" s="239">
        <f>IF(N311="snížená",J311,0)</f>
        <v>0</v>
      </c>
      <c r="BG311" s="239">
        <f>IF(N311="zákl. přenesená",J311,0)</f>
        <v>0</v>
      </c>
      <c r="BH311" s="239">
        <f>IF(N311="sníž. přenesená",J311,0)</f>
        <v>0</v>
      </c>
      <c r="BI311" s="239">
        <f>IF(N311="nulová",J311,0)</f>
        <v>0</v>
      </c>
      <c r="BJ311" s="18" t="s">
        <v>87</v>
      </c>
      <c r="BK311" s="239">
        <f>ROUND(I311*H311,2)</f>
        <v>0</v>
      </c>
      <c r="BL311" s="18" t="s">
        <v>273</v>
      </c>
      <c r="BM311" s="238" t="s">
        <v>493</v>
      </c>
    </row>
    <row r="312" s="2" customFormat="1">
      <c r="A312" s="39"/>
      <c r="B312" s="40"/>
      <c r="C312" s="41"/>
      <c r="D312" s="240" t="s">
        <v>135</v>
      </c>
      <c r="E312" s="41"/>
      <c r="F312" s="241" t="s">
        <v>494</v>
      </c>
      <c r="G312" s="41"/>
      <c r="H312" s="41"/>
      <c r="I312" s="242"/>
      <c r="J312" s="41"/>
      <c r="K312" s="41"/>
      <c r="L312" s="45"/>
      <c r="M312" s="243"/>
      <c r="N312" s="244"/>
      <c r="O312" s="92"/>
      <c r="P312" s="92"/>
      <c r="Q312" s="92"/>
      <c r="R312" s="92"/>
      <c r="S312" s="92"/>
      <c r="T312" s="93"/>
      <c r="U312" s="39"/>
      <c r="V312" s="39"/>
      <c r="W312" s="39"/>
      <c r="X312" s="39"/>
      <c r="Y312" s="39"/>
      <c r="Z312" s="39"/>
      <c r="AA312" s="39"/>
      <c r="AB312" s="39"/>
      <c r="AC312" s="39"/>
      <c r="AD312" s="39"/>
      <c r="AE312" s="39"/>
      <c r="AT312" s="18" t="s">
        <v>135</v>
      </c>
      <c r="AU312" s="18" t="s">
        <v>89</v>
      </c>
    </row>
    <row r="313" s="2" customFormat="1">
      <c r="A313" s="39"/>
      <c r="B313" s="40"/>
      <c r="C313" s="41"/>
      <c r="D313" s="249" t="s">
        <v>182</v>
      </c>
      <c r="E313" s="41"/>
      <c r="F313" s="250" t="s">
        <v>495</v>
      </c>
      <c r="G313" s="41"/>
      <c r="H313" s="41"/>
      <c r="I313" s="242"/>
      <c r="J313" s="41"/>
      <c r="K313" s="41"/>
      <c r="L313" s="45"/>
      <c r="M313" s="243"/>
      <c r="N313" s="244"/>
      <c r="O313" s="92"/>
      <c r="P313" s="92"/>
      <c r="Q313" s="92"/>
      <c r="R313" s="92"/>
      <c r="S313" s="92"/>
      <c r="T313" s="93"/>
      <c r="U313" s="39"/>
      <c r="V313" s="39"/>
      <c r="W313" s="39"/>
      <c r="X313" s="39"/>
      <c r="Y313" s="39"/>
      <c r="Z313" s="39"/>
      <c r="AA313" s="39"/>
      <c r="AB313" s="39"/>
      <c r="AC313" s="39"/>
      <c r="AD313" s="39"/>
      <c r="AE313" s="39"/>
      <c r="AT313" s="18" t="s">
        <v>182</v>
      </c>
      <c r="AU313" s="18" t="s">
        <v>89</v>
      </c>
    </row>
    <row r="314" s="13" customFormat="1">
      <c r="A314" s="13"/>
      <c r="B314" s="251"/>
      <c r="C314" s="252"/>
      <c r="D314" s="240" t="s">
        <v>189</v>
      </c>
      <c r="E314" s="253" t="s">
        <v>1</v>
      </c>
      <c r="F314" s="254" t="s">
        <v>496</v>
      </c>
      <c r="G314" s="252"/>
      <c r="H314" s="255">
        <v>12.5</v>
      </c>
      <c r="I314" s="256"/>
      <c r="J314" s="252"/>
      <c r="K314" s="252"/>
      <c r="L314" s="257"/>
      <c r="M314" s="258"/>
      <c r="N314" s="259"/>
      <c r="O314" s="259"/>
      <c r="P314" s="259"/>
      <c r="Q314" s="259"/>
      <c r="R314" s="259"/>
      <c r="S314" s="259"/>
      <c r="T314" s="260"/>
      <c r="U314" s="13"/>
      <c r="V314" s="13"/>
      <c r="W314" s="13"/>
      <c r="X314" s="13"/>
      <c r="Y314" s="13"/>
      <c r="Z314" s="13"/>
      <c r="AA314" s="13"/>
      <c r="AB314" s="13"/>
      <c r="AC314" s="13"/>
      <c r="AD314" s="13"/>
      <c r="AE314" s="13"/>
      <c r="AT314" s="261" t="s">
        <v>189</v>
      </c>
      <c r="AU314" s="261" t="s">
        <v>89</v>
      </c>
      <c r="AV314" s="13" t="s">
        <v>89</v>
      </c>
      <c r="AW314" s="13" t="s">
        <v>35</v>
      </c>
      <c r="AX314" s="13" t="s">
        <v>80</v>
      </c>
      <c r="AY314" s="261" t="s">
        <v>127</v>
      </c>
    </row>
    <row r="315" s="13" customFormat="1">
      <c r="A315" s="13"/>
      <c r="B315" s="251"/>
      <c r="C315" s="252"/>
      <c r="D315" s="240" t="s">
        <v>189</v>
      </c>
      <c r="E315" s="253" t="s">
        <v>1</v>
      </c>
      <c r="F315" s="254" t="s">
        <v>497</v>
      </c>
      <c r="G315" s="252"/>
      <c r="H315" s="255">
        <v>33.5</v>
      </c>
      <c r="I315" s="256"/>
      <c r="J315" s="252"/>
      <c r="K315" s="252"/>
      <c r="L315" s="257"/>
      <c r="M315" s="258"/>
      <c r="N315" s="259"/>
      <c r="O315" s="259"/>
      <c r="P315" s="259"/>
      <c r="Q315" s="259"/>
      <c r="R315" s="259"/>
      <c r="S315" s="259"/>
      <c r="T315" s="260"/>
      <c r="U315" s="13"/>
      <c r="V315" s="13"/>
      <c r="W315" s="13"/>
      <c r="X315" s="13"/>
      <c r="Y315" s="13"/>
      <c r="Z315" s="13"/>
      <c r="AA315" s="13"/>
      <c r="AB315" s="13"/>
      <c r="AC315" s="13"/>
      <c r="AD315" s="13"/>
      <c r="AE315" s="13"/>
      <c r="AT315" s="261" t="s">
        <v>189</v>
      </c>
      <c r="AU315" s="261" t="s">
        <v>89</v>
      </c>
      <c r="AV315" s="13" t="s">
        <v>89</v>
      </c>
      <c r="AW315" s="13" t="s">
        <v>35</v>
      </c>
      <c r="AX315" s="13" t="s">
        <v>80</v>
      </c>
      <c r="AY315" s="261" t="s">
        <v>127</v>
      </c>
    </row>
    <row r="316" s="14" customFormat="1">
      <c r="A316" s="14"/>
      <c r="B316" s="262"/>
      <c r="C316" s="263"/>
      <c r="D316" s="240" t="s">
        <v>189</v>
      </c>
      <c r="E316" s="264" t="s">
        <v>1</v>
      </c>
      <c r="F316" s="265" t="s">
        <v>282</v>
      </c>
      <c r="G316" s="263"/>
      <c r="H316" s="266">
        <v>46</v>
      </c>
      <c r="I316" s="267"/>
      <c r="J316" s="263"/>
      <c r="K316" s="263"/>
      <c r="L316" s="268"/>
      <c r="M316" s="269"/>
      <c r="N316" s="270"/>
      <c r="O316" s="270"/>
      <c r="P316" s="270"/>
      <c r="Q316" s="270"/>
      <c r="R316" s="270"/>
      <c r="S316" s="270"/>
      <c r="T316" s="271"/>
      <c r="U316" s="14"/>
      <c r="V316" s="14"/>
      <c r="W316" s="14"/>
      <c r="X316" s="14"/>
      <c r="Y316" s="14"/>
      <c r="Z316" s="14"/>
      <c r="AA316" s="14"/>
      <c r="AB316" s="14"/>
      <c r="AC316" s="14"/>
      <c r="AD316" s="14"/>
      <c r="AE316" s="14"/>
      <c r="AT316" s="272" t="s">
        <v>189</v>
      </c>
      <c r="AU316" s="272" t="s">
        <v>89</v>
      </c>
      <c r="AV316" s="14" t="s">
        <v>126</v>
      </c>
      <c r="AW316" s="14" t="s">
        <v>35</v>
      </c>
      <c r="AX316" s="14" t="s">
        <v>87</v>
      </c>
      <c r="AY316" s="272" t="s">
        <v>127</v>
      </c>
    </row>
    <row r="317" s="2" customFormat="1" ht="16.5" customHeight="1">
      <c r="A317" s="39"/>
      <c r="B317" s="40"/>
      <c r="C317" s="227" t="s">
        <v>498</v>
      </c>
      <c r="D317" s="227" t="s">
        <v>130</v>
      </c>
      <c r="E317" s="228" t="s">
        <v>499</v>
      </c>
      <c r="F317" s="229" t="s">
        <v>500</v>
      </c>
      <c r="G317" s="230" t="s">
        <v>272</v>
      </c>
      <c r="H317" s="231">
        <v>139</v>
      </c>
      <c r="I317" s="232"/>
      <c r="J317" s="233">
        <f>ROUND(I317*H317,2)</f>
        <v>0</v>
      </c>
      <c r="K317" s="229" t="s">
        <v>179</v>
      </c>
      <c r="L317" s="45"/>
      <c r="M317" s="234" t="s">
        <v>1</v>
      </c>
      <c r="N317" s="235" t="s">
        <v>45</v>
      </c>
      <c r="O317" s="92"/>
      <c r="P317" s="236">
        <f>O317*H317</f>
        <v>0</v>
      </c>
      <c r="Q317" s="236">
        <v>0.0015900000000000001</v>
      </c>
      <c r="R317" s="236">
        <f>Q317*H317</f>
        <v>0.22101000000000001</v>
      </c>
      <c r="S317" s="236">
        <v>0</v>
      </c>
      <c r="T317" s="237">
        <f>S317*H317</f>
        <v>0</v>
      </c>
      <c r="U317" s="39"/>
      <c r="V317" s="39"/>
      <c r="W317" s="39"/>
      <c r="X317" s="39"/>
      <c r="Y317" s="39"/>
      <c r="Z317" s="39"/>
      <c r="AA317" s="39"/>
      <c r="AB317" s="39"/>
      <c r="AC317" s="39"/>
      <c r="AD317" s="39"/>
      <c r="AE317" s="39"/>
      <c r="AR317" s="238" t="s">
        <v>273</v>
      </c>
      <c r="AT317" s="238" t="s">
        <v>130</v>
      </c>
      <c r="AU317" s="238" t="s">
        <v>89</v>
      </c>
      <c r="AY317" s="18" t="s">
        <v>127</v>
      </c>
      <c r="BE317" s="239">
        <f>IF(N317="základní",J317,0)</f>
        <v>0</v>
      </c>
      <c r="BF317" s="239">
        <f>IF(N317="snížená",J317,0)</f>
        <v>0</v>
      </c>
      <c r="BG317" s="239">
        <f>IF(N317="zákl. přenesená",J317,0)</f>
        <v>0</v>
      </c>
      <c r="BH317" s="239">
        <f>IF(N317="sníž. přenesená",J317,0)</f>
        <v>0</v>
      </c>
      <c r="BI317" s="239">
        <f>IF(N317="nulová",J317,0)</f>
        <v>0</v>
      </c>
      <c r="BJ317" s="18" t="s">
        <v>87</v>
      </c>
      <c r="BK317" s="239">
        <f>ROUND(I317*H317,2)</f>
        <v>0</v>
      </c>
      <c r="BL317" s="18" t="s">
        <v>273</v>
      </c>
      <c r="BM317" s="238" t="s">
        <v>501</v>
      </c>
    </row>
    <row r="318" s="2" customFormat="1">
      <c r="A318" s="39"/>
      <c r="B318" s="40"/>
      <c r="C318" s="41"/>
      <c r="D318" s="240" t="s">
        <v>135</v>
      </c>
      <c r="E318" s="41"/>
      <c r="F318" s="241" t="s">
        <v>502</v>
      </c>
      <c r="G318" s="41"/>
      <c r="H318" s="41"/>
      <c r="I318" s="242"/>
      <c r="J318" s="41"/>
      <c r="K318" s="41"/>
      <c r="L318" s="45"/>
      <c r="M318" s="243"/>
      <c r="N318" s="244"/>
      <c r="O318" s="92"/>
      <c r="P318" s="92"/>
      <c r="Q318" s="92"/>
      <c r="R318" s="92"/>
      <c r="S318" s="92"/>
      <c r="T318" s="93"/>
      <c r="U318" s="39"/>
      <c r="V318" s="39"/>
      <c r="W318" s="39"/>
      <c r="X318" s="39"/>
      <c r="Y318" s="39"/>
      <c r="Z318" s="39"/>
      <c r="AA318" s="39"/>
      <c r="AB318" s="39"/>
      <c r="AC318" s="39"/>
      <c r="AD318" s="39"/>
      <c r="AE318" s="39"/>
      <c r="AT318" s="18" t="s">
        <v>135</v>
      </c>
      <c r="AU318" s="18" t="s">
        <v>89</v>
      </c>
    </row>
    <row r="319" s="2" customFormat="1">
      <c r="A319" s="39"/>
      <c r="B319" s="40"/>
      <c r="C319" s="41"/>
      <c r="D319" s="249" t="s">
        <v>182</v>
      </c>
      <c r="E319" s="41"/>
      <c r="F319" s="250" t="s">
        <v>503</v>
      </c>
      <c r="G319" s="41"/>
      <c r="H319" s="41"/>
      <c r="I319" s="242"/>
      <c r="J319" s="41"/>
      <c r="K319" s="41"/>
      <c r="L319" s="45"/>
      <c r="M319" s="243"/>
      <c r="N319" s="244"/>
      <c r="O319" s="92"/>
      <c r="P319" s="92"/>
      <c r="Q319" s="92"/>
      <c r="R319" s="92"/>
      <c r="S319" s="92"/>
      <c r="T319" s="93"/>
      <c r="U319" s="39"/>
      <c r="V319" s="39"/>
      <c r="W319" s="39"/>
      <c r="X319" s="39"/>
      <c r="Y319" s="39"/>
      <c r="Z319" s="39"/>
      <c r="AA319" s="39"/>
      <c r="AB319" s="39"/>
      <c r="AC319" s="39"/>
      <c r="AD319" s="39"/>
      <c r="AE319" s="39"/>
      <c r="AT319" s="18" t="s">
        <v>182</v>
      </c>
      <c r="AU319" s="18" t="s">
        <v>89</v>
      </c>
    </row>
    <row r="320" s="13" customFormat="1">
      <c r="A320" s="13"/>
      <c r="B320" s="251"/>
      <c r="C320" s="252"/>
      <c r="D320" s="240" t="s">
        <v>189</v>
      </c>
      <c r="E320" s="253" t="s">
        <v>1</v>
      </c>
      <c r="F320" s="254" t="s">
        <v>504</v>
      </c>
      <c r="G320" s="252"/>
      <c r="H320" s="255">
        <v>79.5</v>
      </c>
      <c r="I320" s="256"/>
      <c r="J320" s="252"/>
      <c r="K320" s="252"/>
      <c r="L320" s="257"/>
      <c r="M320" s="258"/>
      <c r="N320" s="259"/>
      <c r="O320" s="259"/>
      <c r="P320" s="259"/>
      <c r="Q320" s="259"/>
      <c r="R320" s="259"/>
      <c r="S320" s="259"/>
      <c r="T320" s="260"/>
      <c r="U320" s="13"/>
      <c r="V320" s="13"/>
      <c r="W320" s="13"/>
      <c r="X320" s="13"/>
      <c r="Y320" s="13"/>
      <c r="Z320" s="13"/>
      <c r="AA320" s="13"/>
      <c r="AB320" s="13"/>
      <c r="AC320" s="13"/>
      <c r="AD320" s="13"/>
      <c r="AE320" s="13"/>
      <c r="AT320" s="261" t="s">
        <v>189</v>
      </c>
      <c r="AU320" s="261" t="s">
        <v>89</v>
      </c>
      <c r="AV320" s="13" t="s">
        <v>89</v>
      </c>
      <c r="AW320" s="13" t="s">
        <v>35</v>
      </c>
      <c r="AX320" s="13" t="s">
        <v>80</v>
      </c>
      <c r="AY320" s="261" t="s">
        <v>127</v>
      </c>
    </row>
    <row r="321" s="13" customFormat="1">
      <c r="A321" s="13"/>
      <c r="B321" s="251"/>
      <c r="C321" s="252"/>
      <c r="D321" s="240" t="s">
        <v>189</v>
      </c>
      <c r="E321" s="253" t="s">
        <v>1</v>
      </c>
      <c r="F321" s="254" t="s">
        <v>505</v>
      </c>
      <c r="G321" s="252"/>
      <c r="H321" s="255">
        <v>59.5</v>
      </c>
      <c r="I321" s="256"/>
      <c r="J321" s="252"/>
      <c r="K321" s="252"/>
      <c r="L321" s="257"/>
      <c r="M321" s="258"/>
      <c r="N321" s="259"/>
      <c r="O321" s="259"/>
      <c r="P321" s="259"/>
      <c r="Q321" s="259"/>
      <c r="R321" s="259"/>
      <c r="S321" s="259"/>
      <c r="T321" s="260"/>
      <c r="U321" s="13"/>
      <c r="V321" s="13"/>
      <c r="W321" s="13"/>
      <c r="X321" s="13"/>
      <c r="Y321" s="13"/>
      <c r="Z321" s="13"/>
      <c r="AA321" s="13"/>
      <c r="AB321" s="13"/>
      <c r="AC321" s="13"/>
      <c r="AD321" s="13"/>
      <c r="AE321" s="13"/>
      <c r="AT321" s="261" t="s">
        <v>189</v>
      </c>
      <c r="AU321" s="261" t="s">
        <v>89</v>
      </c>
      <c r="AV321" s="13" t="s">
        <v>89</v>
      </c>
      <c r="AW321" s="13" t="s">
        <v>35</v>
      </c>
      <c r="AX321" s="13" t="s">
        <v>80</v>
      </c>
      <c r="AY321" s="261" t="s">
        <v>127</v>
      </c>
    </row>
    <row r="322" s="14" customFormat="1">
      <c r="A322" s="14"/>
      <c r="B322" s="262"/>
      <c r="C322" s="263"/>
      <c r="D322" s="240" t="s">
        <v>189</v>
      </c>
      <c r="E322" s="264" t="s">
        <v>1</v>
      </c>
      <c r="F322" s="265" t="s">
        <v>282</v>
      </c>
      <c r="G322" s="263"/>
      <c r="H322" s="266">
        <v>139</v>
      </c>
      <c r="I322" s="267"/>
      <c r="J322" s="263"/>
      <c r="K322" s="263"/>
      <c r="L322" s="268"/>
      <c r="M322" s="269"/>
      <c r="N322" s="270"/>
      <c r="O322" s="270"/>
      <c r="P322" s="270"/>
      <c r="Q322" s="270"/>
      <c r="R322" s="270"/>
      <c r="S322" s="270"/>
      <c r="T322" s="271"/>
      <c r="U322" s="14"/>
      <c r="V322" s="14"/>
      <c r="W322" s="14"/>
      <c r="X322" s="14"/>
      <c r="Y322" s="14"/>
      <c r="Z322" s="14"/>
      <c r="AA322" s="14"/>
      <c r="AB322" s="14"/>
      <c r="AC322" s="14"/>
      <c r="AD322" s="14"/>
      <c r="AE322" s="14"/>
      <c r="AT322" s="272" t="s">
        <v>189</v>
      </c>
      <c r="AU322" s="272" t="s">
        <v>89</v>
      </c>
      <c r="AV322" s="14" t="s">
        <v>126</v>
      </c>
      <c r="AW322" s="14" t="s">
        <v>35</v>
      </c>
      <c r="AX322" s="14" t="s">
        <v>87</v>
      </c>
      <c r="AY322" s="272" t="s">
        <v>127</v>
      </c>
    </row>
    <row r="323" s="2" customFormat="1" ht="24.15" customHeight="1">
      <c r="A323" s="39"/>
      <c r="B323" s="40"/>
      <c r="C323" s="227" t="s">
        <v>506</v>
      </c>
      <c r="D323" s="227" t="s">
        <v>130</v>
      </c>
      <c r="E323" s="228" t="s">
        <v>507</v>
      </c>
      <c r="F323" s="229" t="s">
        <v>508</v>
      </c>
      <c r="G323" s="230" t="s">
        <v>272</v>
      </c>
      <c r="H323" s="231">
        <v>36</v>
      </c>
      <c r="I323" s="232"/>
      <c r="J323" s="233">
        <f>ROUND(I323*H323,2)</f>
        <v>0</v>
      </c>
      <c r="K323" s="229" t="s">
        <v>1</v>
      </c>
      <c r="L323" s="45"/>
      <c r="M323" s="234" t="s">
        <v>1</v>
      </c>
      <c r="N323" s="235" t="s">
        <v>45</v>
      </c>
      <c r="O323" s="92"/>
      <c r="P323" s="236">
        <f>O323*H323</f>
        <v>0</v>
      </c>
      <c r="Q323" s="236">
        <v>0.0069699999999999996</v>
      </c>
      <c r="R323" s="236">
        <f>Q323*H323</f>
        <v>0.25091999999999998</v>
      </c>
      <c r="S323" s="236">
        <v>0</v>
      </c>
      <c r="T323" s="237">
        <f>S323*H323</f>
        <v>0</v>
      </c>
      <c r="U323" s="39"/>
      <c r="V323" s="39"/>
      <c r="W323" s="39"/>
      <c r="X323" s="39"/>
      <c r="Y323" s="39"/>
      <c r="Z323" s="39"/>
      <c r="AA323" s="39"/>
      <c r="AB323" s="39"/>
      <c r="AC323" s="39"/>
      <c r="AD323" s="39"/>
      <c r="AE323" s="39"/>
      <c r="AR323" s="238" t="s">
        <v>273</v>
      </c>
      <c r="AT323" s="238" t="s">
        <v>130</v>
      </c>
      <c r="AU323" s="238" t="s">
        <v>89</v>
      </c>
      <c r="AY323" s="18" t="s">
        <v>127</v>
      </c>
      <c r="BE323" s="239">
        <f>IF(N323="základní",J323,0)</f>
        <v>0</v>
      </c>
      <c r="BF323" s="239">
        <f>IF(N323="snížená",J323,0)</f>
        <v>0</v>
      </c>
      <c r="BG323" s="239">
        <f>IF(N323="zákl. přenesená",J323,0)</f>
        <v>0</v>
      </c>
      <c r="BH323" s="239">
        <f>IF(N323="sníž. přenesená",J323,0)</f>
        <v>0</v>
      </c>
      <c r="BI323" s="239">
        <f>IF(N323="nulová",J323,0)</f>
        <v>0</v>
      </c>
      <c r="BJ323" s="18" t="s">
        <v>87</v>
      </c>
      <c r="BK323" s="239">
        <f>ROUND(I323*H323,2)</f>
        <v>0</v>
      </c>
      <c r="BL323" s="18" t="s">
        <v>273</v>
      </c>
      <c r="BM323" s="238" t="s">
        <v>509</v>
      </c>
    </row>
    <row r="324" s="2" customFormat="1">
      <c r="A324" s="39"/>
      <c r="B324" s="40"/>
      <c r="C324" s="41"/>
      <c r="D324" s="240" t="s">
        <v>135</v>
      </c>
      <c r="E324" s="41"/>
      <c r="F324" s="241" t="s">
        <v>510</v>
      </c>
      <c r="G324" s="41"/>
      <c r="H324" s="41"/>
      <c r="I324" s="242"/>
      <c r="J324" s="41"/>
      <c r="K324" s="41"/>
      <c r="L324" s="45"/>
      <c r="M324" s="243"/>
      <c r="N324" s="244"/>
      <c r="O324" s="92"/>
      <c r="P324" s="92"/>
      <c r="Q324" s="92"/>
      <c r="R324" s="92"/>
      <c r="S324" s="92"/>
      <c r="T324" s="93"/>
      <c r="U324" s="39"/>
      <c r="V324" s="39"/>
      <c r="W324" s="39"/>
      <c r="X324" s="39"/>
      <c r="Y324" s="39"/>
      <c r="Z324" s="39"/>
      <c r="AA324" s="39"/>
      <c r="AB324" s="39"/>
      <c r="AC324" s="39"/>
      <c r="AD324" s="39"/>
      <c r="AE324" s="39"/>
      <c r="AT324" s="18" t="s">
        <v>135</v>
      </c>
      <c r="AU324" s="18" t="s">
        <v>89</v>
      </c>
    </row>
    <row r="325" s="13" customFormat="1">
      <c r="A325" s="13"/>
      <c r="B325" s="251"/>
      <c r="C325" s="252"/>
      <c r="D325" s="240" t="s">
        <v>189</v>
      </c>
      <c r="E325" s="253" t="s">
        <v>1</v>
      </c>
      <c r="F325" s="254" t="s">
        <v>511</v>
      </c>
      <c r="G325" s="252"/>
      <c r="H325" s="255">
        <v>36</v>
      </c>
      <c r="I325" s="256"/>
      <c r="J325" s="252"/>
      <c r="K325" s="252"/>
      <c r="L325" s="257"/>
      <c r="M325" s="258"/>
      <c r="N325" s="259"/>
      <c r="O325" s="259"/>
      <c r="P325" s="259"/>
      <c r="Q325" s="259"/>
      <c r="R325" s="259"/>
      <c r="S325" s="259"/>
      <c r="T325" s="260"/>
      <c r="U325" s="13"/>
      <c r="V325" s="13"/>
      <c r="W325" s="13"/>
      <c r="X325" s="13"/>
      <c r="Y325" s="13"/>
      <c r="Z325" s="13"/>
      <c r="AA325" s="13"/>
      <c r="AB325" s="13"/>
      <c r="AC325" s="13"/>
      <c r="AD325" s="13"/>
      <c r="AE325" s="13"/>
      <c r="AT325" s="261" t="s">
        <v>189</v>
      </c>
      <c r="AU325" s="261" t="s">
        <v>89</v>
      </c>
      <c r="AV325" s="13" t="s">
        <v>89</v>
      </c>
      <c r="AW325" s="13" t="s">
        <v>35</v>
      </c>
      <c r="AX325" s="13" t="s">
        <v>87</v>
      </c>
      <c r="AY325" s="261" t="s">
        <v>127</v>
      </c>
    </row>
    <row r="326" s="2" customFormat="1" ht="37.8" customHeight="1">
      <c r="A326" s="39"/>
      <c r="B326" s="40"/>
      <c r="C326" s="227" t="s">
        <v>512</v>
      </c>
      <c r="D326" s="227" t="s">
        <v>130</v>
      </c>
      <c r="E326" s="228" t="s">
        <v>513</v>
      </c>
      <c r="F326" s="229" t="s">
        <v>514</v>
      </c>
      <c r="G326" s="230" t="s">
        <v>296</v>
      </c>
      <c r="H326" s="231">
        <v>205</v>
      </c>
      <c r="I326" s="232"/>
      <c r="J326" s="233">
        <f>ROUND(I326*H326,2)</f>
        <v>0</v>
      </c>
      <c r="K326" s="229" t="s">
        <v>1</v>
      </c>
      <c r="L326" s="45"/>
      <c r="M326" s="234" t="s">
        <v>1</v>
      </c>
      <c r="N326" s="235" t="s">
        <v>45</v>
      </c>
      <c r="O326" s="92"/>
      <c r="P326" s="236">
        <f>O326*H326</f>
        <v>0</v>
      </c>
      <c r="Q326" s="236">
        <v>0.001</v>
      </c>
      <c r="R326" s="236">
        <f>Q326*H326</f>
        <v>0.20500000000000002</v>
      </c>
      <c r="S326" s="236">
        <v>0</v>
      </c>
      <c r="T326" s="237">
        <f>S326*H326</f>
        <v>0</v>
      </c>
      <c r="U326" s="39"/>
      <c r="V326" s="39"/>
      <c r="W326" s="39"/>
      <c r="X326" s="39"/>
      <c r="Y326" s="39"/>
      <c r="Z326" s="39"/>
      <c r="AA326" s="39"/>
      <c r="AB326" s="39"/>
      <c r="AC326" s="39"/>
      <c r="AD326" s="39"/>
      <c r="AE326" s="39"/>
      <c r="AR326" s="238" t="s">
        <v>273</v>
      </c>
      <c r="AT326" s="238" t="s">
        <v>130</v>
      </c>
      <c r="AU326" s="238" t="s">
        <v>89</v>
      </c>
      <c r="AY326" s="18" t="s">
        <v>127</v>
      </c>
      <c r="BE326" s="239">
        <f>IF(N326="základní",J326,0)</f>
        <v>0</v>
      </c>
      <c r="BF326" s="239">
        <f>IF(N326="snížená",J326,0)</f>
        <v>0</v>
      </c>
      <c r="BG326" s="239">
        <f>IF(N326="zákl. přenesená",J326,0)</f>
        <v>0</v>
      </c>
      <c r="BH326" s="239">
        <f>IF(N326="sníž. přenesená",J326,0)</f>
        <v>0</v>
      </c>
      <c r="BI326" s="239">
        <f>IF(N326="nulová",J326,0)</f>
        <v>0</v>
      </c>
      <c r="BJ326" s="18" t="s">
        <v>87</v>
      </c>
      <c r="BK326" s="239">
        <f>ROUND(I326*H326,2)</f>
        <v>0</v>
      </c>
      <c r="BL326" s="18" t="s">
        <v>273</v>
      </c>
      <c r="BM326" s="238" t="s">
        <v>515</v>
      </c>
    </row>
    <row r="327" s="15" customFormat="1">
      <c r="A327" s="15"/>
      <c r="B327" s="273"/>
      <c r="C327" s="274"/>
      <c r="D327" s="240" t="s">
        <v>189</v>
      </c>
      <c r="E327" s="275" t="s">
        <v>1</v>
      </c>
      <c r="F327" s="276" t="s">
        <v>516</v>
      </c>
      <c r="G327" s="274"/>
      <c r="H327" s="275" t="s">
        <v>1</v>
      </c>
      <c r="I327" s="277"/>
      <c r="J327" s="274"/>
      <c r="K327" s="274"/>
      <c r="L327" s="278"/>
      <c r="M327" s="279"/>
      <c r="N327" s="280"/>
      <c r="O327" s="280"/>
      <c r="P327" s="280"/>
      <c r="Q327" s="280"/>
      <c r="R327" s="280"/>
      <c r="S327" s="280"/>
      <c r="T327" s="281"/>
      <c r="U327" s="15"/>
      <c r="V327" s="15"/>
      <c r="W327" s="15"/>
      <c r="X327" s="15"/>
      <c r="Y327" s="15"/>
      <c r="Z327" s="15"/>
      <c r="AA327" s="15"/>
      <c r="AB327" s="15"/>
      <c r="AC327" s="15"/>
      <c r="AD327" s="15"/>
      <c r="AE327" s="15"/>
      <c r="AT327" s="282" t="s">
        <v>189</v>
      </c>
      <c r="AU327" s="282" t="s">
        <v>89</v>
      </c>
      <c r="AV327" s="15" t="s">
        <v>87</v>
      </c>
      <c r="AW327" s="15" t="s">
        <v>35</v>
      </c>
      <c r="AX327" s="15" t="s">
        <v>80</v>
      </c>
      <c r="AY327" s="282" t="s">
        <v>127</v>
      </c>
    </row>
    <row r="328" s="13" customFormat="1">
      <c r="A328" s="13"/>
      <c r="B328" s="251"/>
      <c r="C328" s="252"/>
      <c r="D328" s="240" t="s">
        <v>189</v>
      </c>
      <c r="E328" s="253" t="s">
        <v>1</v>
      </c>
      <c r="F328" s="254" t="s">
        <v>517</v>
      </c>
      <c r="G328" s="252"/>
      <c r="H328" s="255">
        <v>44.545000000000002</v>
      </c>
      <c r="I328" s="256"/>
      <c r="J328" s="252"/>
      <c r="K328" s="252"/>
      <c r="L328" s="257"/>
      <c r="M328" s="258"/>
      <c r="N328" s="259"/>
      <c r="O328" s="259"/>
      <c r="P328" s="259"/>
      <c r="Q328" s="259"/>
      <c r="R328" s="259"/>
      <c r="S328" s="259"/>
      <c r="T328" s="260"/>
      <c r="U328" s="13"/>
      <c r="V328" s="13"/>
      <c r="W328" s="13"/>
      <c r="X328" s="13"/>
      <c r="Y328" s="13"/>
      <c r="Z328" s="13"/>
      <c r="AA328" s="13"/>
      <c r="AB328" s="13"/>
      <c r="AC328" s="13"/>
      <c r="AD328" s="13"/>
      <c r="AE328" s="13"/>
      <c r="AT328" s="261" t="s">
        <v>189</v>
      </c>
      <c r="AU328" s="261" t="s">
        <v>89</v>
      </c>
      <c r="AV328" s="13" t="s">
        <v>89</v>
      </c>
      <c r="AW328" s="13" t="s">
        <v>35</v>
      </c>
      <c r="AX328" s="13" t="s">
        <v>80</v>
      </c>
      <c r="AY328" s="261" t="s">
        <v>127</v>
      </c>
    </row>
    <row r="329" s="13" customFormat="1">
      <c r="A329" s="13"/>
      <c r="B329" s="251"/>
      <c r="C329" s="252"/>
      <c r="D329" s="240" t="s">
        <v>189</v>
      </c>
      <c r="E329" s="253" t="s">
        <v>1</v>
      </c>
      <c r="F329" s="254" t="s">
        <v>518</v>
      </c>
      <c r="G329" s="252"/>
      <c r="H329" s="255">
        <v>0.45500000000000002</v>
      </c>
      <c r="I329" s="256"/>
      <c r="J329" s="252"/>
      <c r="K329" s="252"/>
      <c r="L329" s="257"/>
      <c r="M329" s="258"/>
      <c r="N329" s="259"/>
      <c r="O329" s="259"/>
      <c r="P329" s="259"/>
      <c r="Q329" s="259"/>
      <c r="R329" s="259"/>
      <c r="S329" s="259"/>
      <c r="T329" s="260"/>
      <c r="U329" s="13"/>
      <c r="V329" s="13"/>
      <c r="W329" s="13"/>
      <c r="X329" s="13"/>
      <c r="Y329" s="13"/>
      <c r="Z329" s="13"/>
      <c r="AA329" s="13"/>
      <c r="AB329" s="13"/>
      <c r="AC329" s="13"/>
      <c r="AD329" s="13"/>
      <c r="AE329" s="13"/>
      <c r="AT329" s="261" t="s">
        <v>189</v>
      </c>
      <c r="AU329" s="261" t="s">
        <v>89</v>
      </c>
      <c r="AV329" s="13" t="s">
        <v>89</v>
      </c>
      <c r="AW329" s="13" t="s">
        <v>35</v>
      </c>
      <c r="AX329" s="13" t="s">
        <v>80</v>
      </c>
      <c r="AY329" s="261" t="s">
        <v>127</v>
      </c>
    </row>
    <row r="330" s="16" customFormat="1">
      <c r="A330" s="16"/>
      <c r="B330" s="283"/>
      <c r="C330" s="284"/>
      <c r="D330" s="240" t="s">
        <v>189</v>
      </c>
      <c r="E330" s="285" t="s">
        <v>1</v>
      </c>
      <c r="F330" s="286" t="s">
        <v>519</v>
      </c>
      <c r="G330" s="284"/>
      <c r="H330" s="287">
        <v>45</v>
      </c>
      <c r="I330" s="288"/>
      <c r="J330" s="284"/>
      <c r="K330" s="284"/>
      <c r="L330" s="289"/>
      <c r="M330" s="290"/>
      <c r="N330" s="291"/>
      <c r="O330" s="291"/>
      <c r="P330" s="291"/>
      <c r="Q330" s="291"/>
      <c r="R330" s="291"/>
      <c r="S330" s="291"/>
      <c r="T330" s="292"/>
      <c r="U330" s="16"/>
      <c r="V330" s="16"/>
      <c r="W330" s="16"/>
      <c r="X330" s="16"/>
      <c r="Y330" s="16"/>
      <c r="Z330" s="16"/>
      <c r="AA330" s="16"/>
      <c r="AB330" s="16"/>
      <c r="AC330" s="16"/>
      <c r="AD330" s="16"/>
      <c r="AE330" s="16"/>
      <c r="AT330" s="293" t="s">
        <v>189</v>
      </c>
      <c r="AU330" s="293" t="s">
        <v>89</v>
      </c>
      <c r="AV330" s="16" t="s">
        <v>141</v>
      </c>
      <c r="AW330" s="16" t="s">
        <v>35</v>
      </c>
      <c r="AX330" s="16" t="s">
        <v>80</v>
      </c>
      <c r="AY330" s="293" t="s">
        <v>127</v>
      </c>
    </row>
    <row r="331" s="15" customFormat="1">
      <c r="A331" s="15"/>
      <c r="B331" s="273"/>
      <c r="C331" s="274"/>
      <c r="D331" s="240" t="s">
        <v>189</v>
      </c>
      <c r="E331" s="275" t="s">
        <v>1</v>
      </c>
      <c r="F331" s="276" t="s">
        <v>520</v>
      </c>
      <c r="G331" s="274"/>
      <c r="H331" s="275" t="s">
        <v>1</v>
      </c>
      <c r="I331" s="277"/>
      <c r="J331" s="274"/>
      <c r="K331" s="274"/>
      <c r="L331" s="278"/>
      <c r="M331" s="279"/>
      <c r="N331" s="280"/>
      <c r="O331" s="280"/>
      <c r="P331" s="280"/>
      <c r="Q331" s="280"/>
      <c r="R331" s="280"/>
      <c r="S331" s="280"/>
      <c r="T331" s="281"/>
      <c r="U331" s="15"/>
      <c r="V331" s="15"/>
      <c r="W331" s="15"/>
      <c r="X331" s="15"/>
      <c r="Y331" s="15"/>
      <c r="Z331" s="15"/>
      <c r="AA331" s="15"/>
      <c r="AB331" s="15"/>
      <c r="AC331" s="15"/>
      <c r="AD331" s="15"/>
      <c r="AE331" s="15"/>
      <c r="AT331" s="282" t="s">
        <v>189</v>
      </c>
      <c r="AU331" s="282" t="s">
        <v>89</v>
      </c>
      <c r="AV331" s="15" t="s">
        <v>87</v>
      </c>
      <c r="AW331" s="15" t="s">
        <v>35</v>
      </c>
      <c r="AX331" s="15" t="s">
        <v>80</v>
      </c>
      <c r="AY331" s="282" t="s">
        <v>127</v>
      </c>
    </row>
    <row r="332" s="13" customFormat="1">
      <c r="A332" s="13"/>
      <c r="B332" s="251"/>
      <c r="C332" s="252"/>
      <c r="D332" s="240" t="s">
        <v>189</v>
      </c>
      <c r="E332" s="253" t="s">
        <v>1</v>
      </c>
      <c r="F332" s="254" t="s">
        <v>521</v>
      </c>
      <c r="G332" s="252"/>
      <c r="H332" s="255">
        <v>48</v>
      </c>
      <c r="I332" s="256"/>
      <c r="J332" s="252"/>
      <c r="K332" s="252"/>
      <c r="L332" s="257"/>
      <c r="M332" s="258"/>
      <c r="N332" s="259"/>
      <c r="O332" s="259"/>
      <c r="P332" s="259"/>
      <c r="Q332" s="259"/>
      <c r="R332" s="259"/>
      <c r="S332" s="259"/>
      <c r="T332" s="260"/>
      <c r="U332" s="13"/>
      <c r="V332" s="13"/>
      <c r="W332" s="13"/>
      <c r="X332" s="13"/>
      <c r="Y332" s="13"/>
      <c r="Z332" s="13"/>
      <c r="AA332" s="13"/>
      <c r="AB332" s="13"/>
      <c r="AC332" s="13"/>
      <c r="AD332" s="13"/>
      <c r="AE332" s="13"/>
      <c r="AT332" s="261" t="s">
        <v>189</v>
      </c>
      <c r="AU332" s="261" t="s">
        <v>89</v>
      </c>
      <c r="AV332" s="13" t="s">
        <v>89</v>
      </c>
      <c r="AW332" s="13" t="s">
        <v>35</v>
      </c>
      <c r="AX332" s="13" t="s">
        <v>80</v>
      </c>
      <c r="AY332" s="261" t="s">
        <v>127</v>
      </c>
    </row>
    <row r="333" s="16" customFormat="1">
      <c r="A333" s="16"/>
      <c r="B333" s="283"/>
      <c r="C333" s="284"/>
      <c r="D333" s="240" t="s">
        <v>189</v>
      </c>
      <c r="E333" s="285" t="s">
        <v>1</v>
      </c>
      <c r="F333" s="286" t="s">
        <v>519</v>
      </c>
      <c r="G333" s="284"/>
      <c r="H333" s="287">
        <v>48</v>
      </c>
      <c r="I333" s="288"/>
      <c r="J333" s="284"/>
      <c r="K333" s="284"/>
      <c r="L333" s="289"/>
      <c r="M333" s="290"/>
      <c r="N333" s="291"/>
      <c r="O333" s="291"/>
      <c r="P333" s="291"/>
      <c r="Q333" s="291"/>
      <c r="R333" s="291"/>
      <c r="S333" s="291"/>
      <c r="T333" s="292"/>
      <c r="U333" s="16"/>
      <c r="V333" s="16"/>
      <c r="W333" s="16"/>
      <c r="X333" s="16"/>
      <c r="Y333" s="16"/>
      <c r="Z333" s="16"/>
      <c r="AA333" s="16"/>
      <c r="AB333" s="16"/>
      <c r="AC333" s="16"/>
      <c r="AD333" s="16"/>
      <c r="AE333" s="16"/>
      <c r="AT333" s="293" t="s">
        <v>189</v>
      </c>
      <c r="AU333" s="293" t="s">
        <v>89</v>
      </c>
      <c r="AV333" s="16" t="s">
        <v>141</v>
      </c>
      <c r="AW333" s="16" t="s">
        <v>35</v>
      </c>
      <c r="AX333" s="16" t="s">
        <v>80</v>
      </c>
      <c r="AY333" s="293" t="s">
        <v>127</v>
      </c>
    </row>
    <row r="334" s="15" customFormat="1">
      <c r="A334" s="15"/>
      <c r="B334" s="273"/>
      <c r="C334" s="274"/>
      <c r="D334" s="240" t="s">
        <v>189</v>
      </c>
      <c r="E334" s="275" t="s">
        <v>1</v>
      </c>
      <c r="F334" s="276" t="s">
        <v>522</v>
      </c>
      <c r="G334" s="274"/>
      <c r="H334" s="275" t="s">
        <v>1</v>
      </c>
      <c r="I334" s="277"/>
      <c r="J334" s="274"/>
      <c r="K334" s="274"/>
      <c r="L334" s="278"/>
      <c r="M334" s="279"/>
      <c r="N334" s="280"/>
      <c r="O334" s="280"/>
      <c r="P334" s="280"/>
      <c r="Q334" s="280"/>
      <c r="R334" s="280"/>
      <c r="S334" s="280"/>
      <c r="T334" s="281"/>
      <c r="U334" s="15"/>
      <c r="V334" s="15"/>
      <c r="W334" s="15"/>
      <c r="X334" s="15"/>
      <c r="Y334" s="15"/>
      <c r="Z334" s="15"/>
      <c r="AA334" s="15"/>
      <c r="AB334" s="15"/>
      <c r="AC334" s="15"/>
      <c r="AD334" s="15"/>
      <c r="AE334" s="15"/>
      <c r="AT334" s="282" t="s">
        <v>189</v>
      </c>
      <c r="AU334" s="282" t="s">
        <v>89</v>
      </c>
      <c r="AV334" s="15" t="s">
        <v>87</v>
      </c>
      <c r="AW334" s="15" t="s">
        <v>35</v>
      </c>
      <c r="AX334" s="15" t="s">
        <v>80</v>
      </c>
      <c r="AY334" s="282" t="s">
        <v>127</v>
      </c>
    </row>
    <row r="335" s="13" customFormat="1">
      <c r="A335" s="13"/>
      <c r="B335" s="251"/>
      <c r="C335" s="252"/>
      <c r="D335" s="240" t="s">
        <v>189</v>
      </c>
      <c r="E335" s="253" t="s">
        <v>1</v>
      </c>
      <c r="F335" s="254" t="s">
        <v>523</v>
      </c>
      <c r="G335" s="252"/>
      <c r="H335" s="255">
        <v>74.375</v>
      </c>
      <c r="I335" s="256"/>
      <c r="J335" s="252"/>
      <c r="K335" s="252"/>
      <c r="L335" s="257"/>
      <c r="M335" s="258"/>
      <c r="N335" s="259"/>
      <c r="O335" s="259"/>
      <c r="P335" s="259"/>
      <c r="Q335" s="259"/>
      <c r="R335" s="259"/>
      <c r="S335" s="259"/>
      <c r="T335" s="260"/>
      <c r="U335" s="13"/>
      <c r="V335" s="13"/>
      <c r="W335" s="13"/>
      <c r="X335" s="13"/>
      <c r="Y335" s="13"/>
      <c r="Z335" s="13"/>
      <c r="AA335" s="13"/>
      <c r="AB335" s="13"/>
      <c r="AC335" s="13"/>
      <c r="AD335" s="13"/>
      <c r="AE335" s="13"/>
      <c r="AT335" s="261" t="s">
        <v>189</v>
      </c>
      <c r="AU335" s="261" t="s">
        <v>89</v>
      </c>
      <c r="AV335" s="13" t="s">
        <v>89</v>
      </c>
      <c r="AW335" s="13" t="s">
        <v>35</v>
      </c>
      <c r="AX335" s="13" t="s">
        <v>80</v>
      </c>
      <c r="AY335" s="261" t="s">
        <v>127</v>
      </c>
    </row>
    <row r="336" s="13" customFormat="1">
      <c r="A336" s="13"/>
      <c r="B336" s="251"/>
      <c r="C336" s="252"/>
      <c r="D336" s="240" t="s">
        <v>189</v>
      </c>
      <c r="E336" s="253" t="s">
        <v>1</v>
      </c>
      <c r="F336" s="254" t="s">
        <v>524</v>
      </c>
      <c r="G336" s="252"/>
      <c r="H336" s="255">
        <v>0.625</v>
      </c>
      <c r="I336" s="256"/>
      <c r="J336" s="252"/>
      <c r="K336" s="252"/>
      <c r="L336" s="257"/>
      <c r="M336" s="258"/>
      <c r="N336" s="259"/>
      <c r="O336" s="259"/>
      <c r="P336" s="259"/>
      <c r="Q336" s="259"/>
      <c r="R336" s="259"/>
      <c r="S336" s="259"/>
      <c r="T336" s="260"/>
      <c r="U336" s="13"/>
      <c r="V336" s="13"/>
      <c r="W336" s="13"/>
      <c r="X336" s="13"/>
      <c r="Y336" s="13"/>
      <c r="Z336" s="13"/>
      <c r="AA336" s="13"/>
      <c r="AB336" s="13"/>
      <c r="AC336" s="13"/>
      <c r="AD336" s="13"/>
      <c r="AE336" s="13"/>
      <c r="AT336" s="261" t="s">
        <v>189</v>
      </c>
      <c r="AU336" s="261" t="s">
        <v>89</v>
      </c>
      <c r="AV336" s="13" t="s">
        <v>89</v>
      </c>
      <c r="AW336" s="13" t="s">
        <v>35</v>
      </c>
      <c r="AX336" s="13" t="s">
        <v>80</v>
      </c>
      <c r="AY336" s="261" t="s">
        <v>127</v>
      </c>
    </row>
    <row r="337" s="16" customFormat="1">
      <c r="A337" s="16"/>
      <c r="B337" s="283"/>
      <c r="C337" s="284"/>
      <c r="D337" s="240" t="s">
        <v>189</v>
      </c>
      <c r="E337" s="285" t="s">
        <v>1</v>
      </c>
      <c r="F337" s="286" t="s">
        <v>519</v>
      </c>
      <c r="G337" s="284"/>
      <c r="H337" s="287">
        <v>75</v>
      </c>
      <c r="I337" s="288"/>
      <c r="J337" s="284"/>
      <c r="K337" s="284"/>
      <c r="L337" s="289"/>
      <c r="M337" s="290"/>
      <c r="N337" s="291"/>
      <c r="O337" s="291"/>
      <c r="P337" s="291"/>
      <c r="Q337" s="291"/>
      <c r="R337" s="291"/>
      <c r="S337" s="291"/>
      <c r="T337" s="292"/>
      <c r="U337" s="16"/>
      <c r="V337" s="16"/>
      <c r="W337" s="16"/>
      <c r="X337" s="16"/>
      <c r="Y337" s="16"/>
      <c r="Z337" s="16"/>
      <c r="AA337" s="16"/>
      <c r="AB337" s="16"/>
      <c r="AC337" s="16"/>
      <c r="AD337" s="16"/>
      <c r="AE337" s="16"/>
      <c r="AT337" s="293" t="s">
        <v>189</v>
      </c>
      <c r="AU337" s="293" t="s">
        <v>89</v>
      </c>
      <c r="AV337" s="16" t="s">
        <v>141</v>
      </c>
      <c r="AW337" s="16" t="s">
        <v>35</v>
      </c>
      <c r="AX337" s="16" t="s">
        <v>80</v>
      </c>
      <c r="AY337" s="293" t="s">
        <v>127</v>
      </c>
    </row>
    <row r="338" s="15" customFormat="1">
      <c r="A338" s="15"/>
      <c r="B338" s="273"/>
      <c r="C338" s="274"/>
      <c r="D338" s="240" t="s">
        <v>189</v>
      </c>
      <c r="E338" s="275" t="s">
        <v>1</v>
      </c>
      <c r="F338" s="276" t="s">
        <v>525</v>
      </c>
      <c r="G338" s="274"/>
      <c r="H338" s="275" t="s">
        <v>1</v>
      </c>
      <c r="I338" s="277"/>
      <c r="J338" s="274"/>
      <c r="K338" s="274"/>
      <c r="L338" s="278"/>
      <c r="M338" s="279"/>
      <c r="N338" s="280"/>
      <c r="O338" s="280"/>
      <c r="P338" s="280"/>
      <c r="Q338" s="280"/>
      <c r="R338" s="280"/>
      <c r="S338" s="280"/>
      <c r="T338" s="281"/>
      <c r="U338" s="15"/>
      <c r="V338" s="15"/>
      <c r="W338" s="15"/>
      <c r="X338" s="15"/>
      <c r="Y338" s="15"/>
      <c r="Z338" s="15"/>
      <c r="AA338" s="15"/>
      <c r="AB338" s="15"/>
      <c r="AC338" s="15"/>
      <c r="AD338" s="15"/>
      <c r="AE338" s="15"/>
      <c r="AT338" s="282" t="s">
        <v>189</v>
      </c>
      <c r="AU338" s="282" t="s">
        <v>89</v>
      </c>
      <c r="AV338" s="15" t="s">
        <v>87</v>
      </c>
      <c r="AW338" s="15" t="s">
        <v>35</v>
      </c>
      <c r="AX338" s="15" t="s">
        <v>80</v>
      </c>
      <c r="AY338" s="282" t="s">
        <v>127</v>
      </c>
    </row>
    <row r="339" s="13" customFormat="1">
      <c r="A339" s="13"/>
      <c r="B339" s="251"/>
      <c r="C339" s="252"/>
      <c r="D339" s="240" t="s">
        <v>189</v>
      </c>
      <c r="E339" s="253" t="s">
        <v>1</v>
      </c>
      <c r="F339" s="254" t="s">
        <v>526</v>
      </c>
      <c r="G339" s="252"/>
      <c r="H339" s="255">
        <v>18</v>
      </c>
      <c r="I339" s="256"/>
      <c r="J339" s="252"/>
      <c r="K339" s="252"/>
      <c r="L339" s="257"/>
      <c r="M339" s="258"/>
      <c r="N339" s="259"/>
      <c r="O339" s="259"/>
      <c r="P339" s="259"/>
      <c r="Q339" s="259"/>
      <c r="R339" s="259"/>
      <c r="S339" s="259"/>
      <c r="T339" s="260"/>
      <c r="U339" s="13"/>
      <c r="V339" s="13"/>
      <c r="W339" s="13"/>
      <c r="X339" s="13"/>
      <c r="Y339" s="13"/>
      <c r="Z339" s="13"/>
      <c r="AA339" s="13"/>
      <c r="AB339" s="13"/>
      <c r="AC339" s="13"/>
      <c r="AD339" s="13"/>
      <c r="AE339" s="13"/>
      <c r="AT339" s="261" t="s">
        <v>189</v>
      </c>
      <c r="AU339" s="261" t="s">
        <v>89</v>
      </c>
      <c r="AV339" s="13" t="s">
        <v>89</v>
      </c>
      <c r="AW339" s="13" t="s">
        <v>35</v>
      </c>
      <c r="AX339" s="13" t="s">
        <v>80</v>
      </c>
      <c r="AY339" s="261" t="s">
        <v>127</v>
      </c>
    </row>
    <row r="340" s="16" customFormat="1">
      <c r="A340" s="16"/>
      <c r="B340" s="283"/>
      <c r="C340" s="284"/>
      <c r="D340" s="240" t="s">
        <v>189</v>
      </c>
      <c r="E340" s="285" t="s">
        <v>1</v>
      </c>
      <c r="F340" s="286" t="s">
        <v>519</v>
      </c>
      <c r="G340" s="284"/>
      <c r="H340" s="287">
        <v>18</v>
      </c>
      <c r="I340" s="288"/>
      <c r="J340" s="284"/>
      <c r="K340" s="284"/>
      <c r="L340" s="289"/>
      <c r="M340" s="290"/>
      <c r="N340" s="291"/>
      <c r="O340" s="291"/>
      <c r="P340" s="291"/>
      <c r="Q340" s="291"/>
      <c r="R340" s="291"/>
      <c r="S340" s="291"/>
      <c r="T340" s="292"/>
      <c r="U340" s="16"/>
      <c r="V340" s="16"/>
      <c r="W340" s="16"/>
      <c r="X340" s="16"/>
      <c r="Y340" s="16"/>
      <c r="Z340" s="16"/>
      <c r="AA340" s="16"/>
      <c r="AB340" s="16"/>
      <c r="AC340" s="16"/>
      <c r="AD340" s="16"/>
      <c r="AE340" s="16"/>
      <c r="AT340" s="293" t="s">
        <v>189</v>
      </c>
      <c r="AU340" s="293" t="s">
        <v>89</v>
      </c>
      <c r="AV340" s="16" t="s">
        <v>141</v>
      </c>
      <c r="AW340" s="16" t="s">
        <v>35</v>
      </c>
      <c r="AX340" s="16" t="s">
        <v>80</v>
      </c>
      <c r="AY340" s="293" t="s">
        <v>127</v>
      </c>
    </row>
    <row r="341" s="14" customFormat="1">
      <c r="A341" s="14"/>
      <c r="B341" s="262"/>
      <c r="C341" s="263"/>
      <c r="D341" s="240" t="s">
        <v>189</v>
      </c>
      <c r="E341" s="264" t="s">
        <v>1</v>
      </c>
      <c r="F341" s="265" t="s">
        <v>282</v>
      </c>
      <c r="G341" s="263"/>
      <c r="H341" s="266">
        <v>186</v>
      </c>
      <c r="I341" s="267"/>
      <c r="J341" s="263"/>
      <c r="K341" s="263"/>
      <c r="L341" s="268"/>
      <c r="M341" s="269"/>
      <c r="N341" s="270"/>
      <c r="O341" s="270"/>
      <c r="P341" s="270"/>
      <c r="Q341" s="270"/>
      <c r="R341" s="270"/>
      <c r="S341" s="270"/>
      <c r="T341" s="271"/>
      <c r="U341" s="14"/>
      <c r="V341" s="14"/>
      <c r="W341" s="14"/>
      <c r="X341" s="14"/>
      <c r="Y341" s="14"/>
      <c r="Z341" s="14"/>
      <c r="AA341" s="14"/>
      <c r="AB341" s="14"/>
      <c r="AC341" s="14"/>
      <c r="AD341" s="14"/>
      <c r="AE341" s="14"/>
      <c r="AT341" s="272" t="s">
        <v>189</v>
      </c>
      <c r="AU341" s="272" t="s">
        <v>89</v>
      </c>
      <c r="AV341" s="14" t="s">
        <v>126</v>
      </c>
      <c r="AW341" s="14" t="s">
        <v>35</v>
      </c>
      <c r="AX341" s="14" t="s">
        <v>87</v>
      </c>
      <c r="AY341" s="272" t="s">
        <v>127</v>
      </c>
    </row>
    <row r="342" s="13" customFormat="1">
      <c r="A342" s="13"/>
      <c r="B342" s="251"/>
      <c r="C342" s="252"/>
      <c r="D342" s="240" t="s">
        <v>189</v>
      </c>
      <c r="E342" s="252"/>
      <c r="F342" s="254" t="s">
        <v>527</v>
      </c>
      <c r="G342" s="252"/>
      <c r="H342" s="255">
        <v>205</v>
      </c>
      <c r="I342" s="256"/>
      <c r="J342" s="252"/>
      <c r="K342" s="252"/>
      <c r="L342" s="257"/>
      <c r="M342" s="258"/>
      <c r="N342" s="259"/>
      <c r="O342" s="259"/>
      <c r="P342" s="259"/>
      <c r="Q342" s="259"/>
      <c r="R342" s="259"/>
      <c r="S342" s="259"/>
      <c r="T342" s="260"/>
      <c r="U342" s="13"/>
      <c r="V342" s="13"/>
      <c r="W342" s="13"/>
      <c r="X342" s="13"/>
      <c r="Y342" s="13"/>
      <c r="Z342" s="13"/>
      <c r="AA342" s="13"/>
      <c r="AB342" s="13"/>
      <c r="AC342" s="13"/>
      <c r="AD342" s="13"/>
      <c r="AE342" s="13"/>
      <c r="AT342" s="261" t="s">
        <v>189</v>
      </c>
      <c r="AU342" s="261" t="s">
        <v>89</v>
      </c>
      <c r="AV342" s="13" t="s">
        <v>89</v>
      </c>
      <c r="AW342" s="13" t="s">
        <v>4</v>
      </c>
      <c r="AX342" s="13" t="s">
        <v>87</v>
      </c>
      <c r="AY342" s="261" t="s">
        <v>127</v>
      </c>
    </row>
    <row r="343" s="2" customFormat="1" ht="33" customHeight="1">
      <c r="A343" s="39"/>
      <c r="B343" s="40"/>
      <c r="C343" s="294" t="s">
        <v>528</v>
      </c>
      <c r="D343" s="294" t="s">
        <v>529</v>
      </c>
      <c r="E343" s="295" t="s">
        <v>530</v>
      </c>
      <c r="F343" s="296" t="s">
        <v>531</v>
      </c>
      <c r="G343" s="297" t="s">
        <v>1</v>
      </c>
      <c r="H343" s="298">
        <v>205</v>
      </c>
      <c r="I343" s="299"/>
      <c r="J343" s="300">
        <f>ROUND(I343*H343,2)</f>
        <v>0</v>
      </c>
      <c r="K343" s="296" t="s">
        <v>1</v>
      </c>
      <c r="L343" s="301"/>
      <c r="M343" s="302" t="s">
        <v>1</v>
      </c>
      <c r="N343" s="303" t="s">
        <v>45</v>
      </c>
      <c r="O343" s="92"/>
      <c r="P343" s="236">
        <f>O343*H343</f>
        <v>0</v>
      </c>
      <c r="Q343" s="236">
        <v>0.01</v>
      </c>
      <c r="R343" s="236">
        <f>Q343*H343</f>
        <v>2.0499999999999998</v>
      </c>
      <c r="S343" s="236">
        <v>0</v>
      </c>
      <c r="T343" s="237">
        <f>S343*H343</f>
        <v>0</v>
      </c>
      <c r="U343" s="39"/>
      <c r="V343" s="39"/>
      <c r="W343" s="39"/>
      <c r="X343" s="39"/>
      <c r="Y343" s="39"/>
      <c r="Z343" s="39"/>
      <c r="AA343" s="39"/>
      <c r="AB343" s="39"/>
      <c r="AC343" s="39"/>
      <c r="AD343" s="39"/>
      <c r="AE343" s="39"/>
      <c r="AR343" s="238" t="s">
        <v>399</v>
      </c>
      <c r="AT343" s="238" t="s">
        <v>529</v>
      </c>
      <c r="AU343" s="238" t="s">
        <v>89</v>
      </c>
      <c r="AY343" s="18" t="s">
        <v>127</v>
      </c>
      <c r="BE343" s="239">
        <f>IF(N343="základní",J343,0)</f>
        <v>0</v>
      </c>
      <c r="BF343" s="239">
        <f>IF(N343="snížená",J343,0)</f>
        <v>0</v>
      </c>
      <c r="BG343" s="239">
        <f>IF(N343="zákl. přenesená",J343,0)</f>
        <v>0</v>
      </c>
      <c r="BH343" s="239">
        <f>IF(N343="sníž. přenesená",J343,0)</f>
        <v>0</v>
      </c>
      <c r="BI343" s="239">
        <f>IF(N343="nulová",J343,0)</f>
        <v>0</v>
      </c>
      <c r="BJ343" s="18" t="s">
        <v>87</v>
      </c>
      <c r="BK343" s="239">
        <f>ROUND(I343*H343,2)</f>
        <v>0</v>
      </c>
      <c r="BL343" s="18" t="s">
        <v>273</v>
      </c>
      <c r="BM343" s="238" t="s">
        <v>532</v>
      </c>
    </row>
    <row r="344" s="15" customFormat="1">
      <c r="A344" s="15"/>
      <c r="B344" s="273"/>
      <c r="C344" s="274"/>
      <c r="D344" s="240" t="s">
        <v>189</v>
      </c>
      <c r="E344" s="275" t="s">
        <v>1</v>
      </c>
      <c r="F344" s="276" t="s">
        <v>516</v>
      </c>
      <c r="G344" s="274"/>
      <c r="H344" s="275" t="s">
        <v>1</v>
      </c>
      <c r="I344" s="277"/>
      <c r="J344" s="274"/>
      <c r="K344" s="274"/>
      <c r="L344" s="278"/>
      <c r="M344" s="279"/>
      <c r="N344" s="280"/>
      <c r="O344" s="280"/>
      <c r="P344" s="280"/>
      <c r="Q344" s="280"/>
      <c r="R344" s="280"/>
      <c r="S344" s="280"/>
      <c r="T344" s="281"/>
      <c r="U344" s="15"/>
      <c r="V344" s="15"/>
      <c r="W344" s="15"/>
      <c r="X344" s="15"/>
      <c r="Y344" s="15"/>
      <c r="Z344" s="15"/>
      <c r="AA344" s="15"/>
      <c r="AB344" s="15"/>
      <c r="AC344" s="15"/>
      <c r="AD344" s="15"/>
      <c r="AE344" s="15"/>
      <c r="AT344" s="282" t="s">
        <v>189</v>
      </c>
      <c r="AU344" s="282" t="s">
        <v>89</v>
      </c>
      <c r="AV344" s="15" t="s">
        <v>87</v>
      </c>
      <c r="AW344" s="15" t="s">
        <v>35</v>
      </c>
      <c r="AX344" s="15" t="s">
        <v>80</v>
      </c>
      <c r="AY344" s="282" t="s">
        <v>127</v>
      </c>
    </row>
    <row r="345" s="13" customFormat="1">
      <c r="A345" s="13"/>
      <c r="B345" s="251"/>
      <c r="C345" s="252"/>
      <c r="D345" s="240" t="s">
        <v>189</v>
      </c>
      <c r="E345" s="253" t="s">
        <v>1</v>
      </c>
      <c r="F345" s="254" t="s">
        <v>517</v>
      </c>
      <c r="G345" s="252"/>
      <c r="H345" s="255">
        <v>44.545000000000002</v>
      </c>
      <c r="I345" s="256"/>
      <c r="J345" s="252"/>
      <c r="K345" s="252"/>
      <c r="L345" s="257"/>
      <c r="M345" s="258"/>
      <c r="N345" s="259"/>
      <c r="O345" s="259"/>
      <c r="P345" s="259"/>
      <c r="Q345" s="259"/>
      <c r="R345" s="259"/>
      <c r="S345" s="259"/>
      <c r="T345" s="260"/>
      <c r="U345" s="13"/>
      <c r="V345" s="13"/>
      <c r="W345" s="13"/>
      <c r="X345" s="13"/>
      <c r="Y345" s="13"/>
      <c r="Z345" s="13"/>
      <c r="AA345" s="13"/>
      <c r="AB345" s="13"/>
      <c r="AC345" s="13"/>
      <c r="AD345" s="13"/>
      <c r="AE345" s="13"/>
      <c r="AT345" s="261" t="s">
        <v>189</v>
      </c>
      <c r="AU345" s="261" t="s">
        <v>89</v>
      </c>
      <c r="AV345" s="13" t="s">
        <v>89</v>
      </c>
      <c r="AW345" s="13" t="s">
        <v>35</v>
      </c>
      <c r="AX345" s="13" t="s">
        <v>80</v>
      </c>
      <c r="AY345" s="261" t="s">
        <v>127</v>
      </c>
    </row>
    <row r="346" s="13" customFormat="1">
      <c r="A346" s="13"/>
      <c r="B346" s="251"/>
      <c r="C346" s="252"/>
      <c r="D346" s="240" t="s">
        <v>189</v>
      </c>
      <c r="E346" s="253" t="s">
        <v>1</v>
      </c>
      <c r="F346" s="254" t="s">
        <v>518</v>
      </c>
      <c r="G346" s="252"/>
      <c r="H346" s="255">
        <v>0.45500000000000002</v>
      </c>
      <c r="I346" s="256"/>
      <c r="J346" s="252"/>
      <c r="K346" s="252"/>
      <c r="L346" s="257"/>
      <c r="M346" s="258"/>
      <c r="N346" s="259"/>
      <c r="O346" s="259"/>
      <c r="P346" s="259"/>
      <c r="Q346" s="259"/>
      <c r="R346" s="259"/>
      <c r="S346" s="259"/>
      <c r="T346" s="260"/>
      <c r="U346" s="13"/>
      <c r="V346" s="13"/>
      <c r="W346" s="13"/>
      <c r="X346" s="13"/>
      <c r="Y346" s="13"/>
      <c r="Z346" s="13"/>
      <c r="AA346" s="13"/>
      <c r="AB346" s="13"/>
      <c r="AC346" s="13"/>
      <c r="AD346" s="13"/>
      <c r="AE346" s="13"/>
      <c r="AT346" s="261" t="s">
        <v>189</v>
      </c>
      <c r="AU346" s="261" t="s">
        <v>89</v>
      </c>
      <c r="AV346" s="13" t="s">
        <v>89</v>
      </c>
      <c r="AW346" s="13" t="s">
        <v>35</v>
      </c>
      <c r="AX346" s="13" t="s">
        <v>80</v>
      </c>
      <c r="AY346" s="261" t="s">
        <v>127</v>
      </c>
    </row>
    <row r="347" s="16" customFormat="1">
      <c r="A347" s="16"/>
      <c r="B347" s="283"/>
      <c r="C347" s="284"/>
      <c r="D347" s="240" t="s">
        <v>189</v>
      </c>
      <c r="E347" s="285" t="s">
        <v>1</v>
      </c>
      <c r="F347" s="286" t="s">
        <v>519</v>
      </c>
      <c r="G347" s="284"/>
      <c r="H347" s="287">
        <v>45</v>
      </c>
      <c r="I347" s="288"/>
      <c r="J347" s="284"/>
      <c r="K347" s="284"/>
      <c r="L347" s="289"/>
      <c r="M347" s="290"/>
      <c r="N347" s="291"/>
      <c r="O347" s="291"/>
      <c r="P347" s="291"/>
      <c r="Q347" s="291"/>
      <c r="R347" s="291"/>
      <c r="S347" s="291"/>
      <c r="T347" s="292"/>
      <c r="U347" s="16"/>
      <c r="V347" s="16"/>
      <c r="W347" s="16"/>
      <c r="X347" s="16"/>
      <c r="Y347" s="16"/>
      <c r="Z347" s="16"/>
      <c r="AA347" s="16"/>
      <c r="AB347" s="16"/>
      <c r="AC347" s="16"/>
      <c r="AD347" s="16"/>
      <c r="AE347" s="16"/>
      <c r="AT347" s="293" t="s">
        <v>189</v>
      </c>
      <c r="AU347" s="293" t="s">
        <v>89</v>
      </c>
      <c r="AV347" s="16" t="s">
        <v>141</v>
      </c>
      <c r="AW347" s="16" t="s">
        <v>35</v>
      </c>
      <c r="AX347" s="16" t="s">
        <v>80</v>
      </c>
      <c r="AY347" s="293" t="s">
        <v>127</v>
      </c>
    </row>
    <row r="348" s="15" customFormat="1">
      <c r="A348" s="15"/>
      <c r="B348" s="273"/>
      <c r="C348" s="274"/>
      <c r="D348" s="240" t="s">
        <v>189</v>
      </c>
      <c r="E348" s="275" t="s">
        <v>1</v>
      </c>
      <c r="F348" s="276" t="s">
        <v>520</v>
      </c>
      <c r="G348" s="274"/>
      <c r="H348" s="275" t="s">
        <v>1</v>
      </c>
      <c r="I348" s="277"/>
      <c r="J348" s="274"/>
      <c r="K348" s="274"/>
      <c r="L348" s="278"/>
      <c r="M348" s="279"/>
      <c r="N348" s="280"/>
      <c r="O348" s="280"/>
      <c r="P348" s="280"/>
      <c r="Q348" s="280"/>
      <c r="R348" s="280"/>
      <c r="S348" s="280"/>
      <c r="T348" s="281"/>
      <c r="U348" s="15"/>
      <c r="V348" s="15"/>
      <c r="W348" s="15"/>
      <c r="X348" s="15"/>
      <c r="Y348" s="15"/>
      <c r="Z348" s="15"/>
      <c r="AA348" s="15"/>
      <c r="AB348" s="15"/>
      <c r="AC348" s="15"/>
      <c r="AD348" s="15"/>
      <c r="AE348" s="15"/>
      <c r="AT348" s="282" t="s">
        <v>189</v>
      </c>
      <c r="AU348" s="282" t="s">
        <v>89</v>
      </c>
      <c r="AV348" s="15" t="s">
        <v>87</v>
      </c>
      <c r="AW348" s="15" t="s">
        <v>35</v>
      </c>
      <c r="AX348" s="15" t="s">
        <v>80</v>
      </c>
      <c r="AY348" s="282" t="s">
        <v>127</v>
      </c>
    </row>
    <row r="349" s="13" customFormat="1">
      <c r="A349" s="13"/>
      <c r="B349" s="251"/>
      <c r="C349" s="252"/>
      <c r="D349" s="240" t="s">
        <v>189</v>
      </c>
      <c r="E349" s="253" t="s">
        <v>1</v>
      </c>
      <c r="F349" s="254" t="s">
        <v>521</v>
      </c>
      <c r="G349" s="252"/>
      <c r="H349" s="255">
        <v>48</v>
      </c>
      <c r="I349" s="256"/>
      <c r="J349" s="252"/>
      <c r="K349" s="252"/>
      <c r="L349" s="257"/>
      <c r="M349" s="258"/>
      <c r="N349" s="259"/>
      <c r="O349" s="259"/>
      <c r="P349" s="259"/>
      <c r="Q349" s="259"/>
      <c r="R349" s="259"/>
      <c r="S349" s="259"/>
      <c r="T349" s="260"/>
      <c r="U349" s="13"/>
      <c r="V349" s="13"/>
      <c r="W349" s="13"/>
      <c r="X349" s="13"/>
      <c r="Y349" s="13"/>
      <c r="Z349" s="13"/>
      <c r="AA349" s="13"/>
      <c r="AB349" s="13"/>
      <c r="AC349" s="13"/>
      <c r="AD349" s="13"/>
      <c r="AE349" s="13"/>
      <c r="AT349" s="261" t="s">
        <v>189</v>
      </c>
      <c r="AU349" s="261" t="s">
        <v>89</v>
      </c>
      <c r="AV349" s="13" t="s">
        <v>89</v>
      </c>
      <c r="AW349" s="13" t="s">
        <v>35</v>
      </c>
      <c r="AX349" s="13" t="s">
        <v>80</v>
      </c>
      <c r="AY349" s="261" t="s">
        <v>127</v>
      </c>
    </row>
    <row r="350" s="16" customFormat="1">
      <c r="A350" s="16"/>
      <c r="B350" s="283"/>
      <c r="C350" s="284"/>
      <c r="D350" s="240" t="s">
        <v>189</v>
      </c>
      <c r="E350" s="285" t="s">
        <v>1</v>
      </c>
      <c r="F350" s="286" t="s">
        <v>519</v>
      </c>
      <c r="G350" s="284"/>
      <c r="H350" s="287">
        <v>48</v>
      </c>
      <c r="I350" s="288"/>
      <c r="J350" s="284"/>
      <c r="K350" s="284"/>
      <c r="L350" s="289"/>
      <c r="M350" s="290"/>
      <c r="N350" s="291"/>
      <c r="O350" s="291"/>
      <c r="P350" s="291"/>
      <c r="Q350" s="291"/>
      <c r="R350" s="291"/>
      <c r="S350" s="291"/>
      <c r="T350" s="292"/>
      <c r="U350" s="16"/>
      <c r="V350" s="16"/>
      <c r="W350" s="16"/>
      <c r="X350" s="16"/>
      <c r="Y350" s="16"/>
      <c r="Z350" s="16"/>
      <c r="AA350" s="16"/>
      <c r="AB350" s="16"/>
      <c r="AC350" s="16"/>
      <c r="AD350" s="16"/>
      <c r="AE350" s="16"/>
      <c r="AT350" s="293" t="s">
        <v>189</v>
      </c>
      <c r="AU350" s="293" t="s">
        <v>89</v>
      </c>
      <c r="AV350" s="16" t="s">
        <v>141</v>
      </c>
      <c r="AW350" s="16" t="s">
        <v>35</v>
      </c>
      <c r="AX350" s="16" t="s">
        <v>80</v>
      </c>
      <c r="AY350" s="293" t="s">
        <v>127</v>
      </c>
    </row>
    <row r="351" s="15" customFormat="1">
      <c r="A351" s="15"/>
      <c r="B351" s="273"/>
      <c r="C351" s="274"/>
      <c r="D351" s="240" t="s">
        <v>189</v>
      </c>
      <c r="E351" s="275" t="s">
        <v>1</v>
      </c>
      <c r="F351" s="276" t="s">
        <v>522</v>
      </c>
      <c r="G351" s="274"/>
      <c r="H351" s="275" t="s">
        <v>1</v>
      </c>
      <c r="I351" s="277"/>
      <c r="J351" s="274"/>
      <c r="K351" s="274"/>
      <c r="L351" s="278"/>
      <c r="M351" s="279"/>
      <c r="N351" s="280"/>
      <c r="O351" s="280"/>
      <c r="P351" s="280"/>
      <c r="Q351" s="280"/>
      <c r="R351" s="280"/>
      <c r="S351" s="280"/>
      <c r="T351" s="281"/>
      <c r="U351" s="15"/>
      <c r="V351" s="15"/>
      <c r="W351" s="15"/>
      <c r="X351" s="15"/>
      <c r="Y351" s="15"/>
      <c r="Z351" s="15"/>
      <c r="AA351" s="15"/>
      <c r="AB351" s="15"/>
      <c r="AC351" s="15"/>
      <c r="AD351" s="15"/>
      <c r="AE351" s="15"/>
      <c r="AT351" s="282" t="s">
        <v>189</v>
      </c>
      <c r="AU351" s="282" t="s">
        <v>89</v>
      </c>
      <c r="AV351" s="15" t="s">
        <v>87</v>
      </c>
      <c r="AW351" s="15" t="s">
        <v>35</v>
      </c>
      <c r="AX351" s="15" t="s">
        <v>80</v>
      </c>
      <c r="AY351" s="282" t="s">
        <v>127</v>
      </c>
    </row>
    <row r="352" s="13" customFormat="1">
      <c r="A352" s="13"/>
      <c r="B352" s="251"/>
      <c r="C352" s="252"/>
      <c r="D352" s="240" t="s">
        <v>189</v>
      </c>
      <c r="E352" s="253" t="s">
        <v>1</v>
      </c>
      <c r="F352" s="254" t="s">
        <v>523</v>
      </c>
      <c r="G352" s="252"/>
      <c r="H352" s="255">
        <v>74.375</v>
      </c>
      <c r="I352" s="256"/>
      <c r="J352" s="252"/>
      <c r="K352" s="252"/>
      <c r="L352" s="257"/>
      <c r="M352" s="258"/>
      <c r="N352" s="259"/>
      <c r="O352" s="259"/>
      <c r="P352" s="259"/>
      <c r="Q352" s="259"/>
      <c r="R352" s="259"/>
      <c r="S352" s="259"/>
      <c r="T352" s="260"/>
      <c r="U352" s="13"/>
      <c r="V352" s="13"/>
      <c r="W352" s="13"/>
      <c r="X352" s="13"/>
      <c r="Y352" s="13"/>
      <c r="Z352" s="13"/>
      <c r="AA352" s="13"/>
      <c r="AB352" s="13"/>
      <c r="AC352" s="13"/>
      <c r="AD352" s="13"/>
      <c r="AE352" s="13"/>
      <c r="AT352" s="261" t="s">
        <v>189</v>
      </c>
      <c r="AU352" s="261" t="s">
        <v>89</v>
      </c>
      <c r="AV352" s="13" t="s">
        <v>89</v>
      </c>
      <c r="AW352" s="13" t="s">
        <v>35</v>
      </c>
      <c r="AX352" s="13" t="s">
        <v>80</v>
      </c>
      <c r="AY352" s="261" t="s">
        <v>127</v>
      </c>
    </row>
    <row r="353" s="13" customFormat="1">
      <c r="A353" s="13"/>
      <c r="B353" s="251"/>
      <c r="C353" s="252"/>
      <c r="D353" s="240" t="s">
        <v>189</v>
      </c>
      <c r="E353" s="253" t="s">
        <v>1</v>
      </c>
      <c r="F353" s="254" t="s">
        <v>524</v>
      </c>
      <c r="G353" s="252"/>
      <c r="H353" s="255">
        <v>0.625</v>
      </c>
      <c r="I353" s="256"/>
      <c r="J353" s="252"/>
      <c r="K353" s="252"/>
      <c r="L353" s="257"/>
      <c r="M353" s="258"/>
      <c r="N353" s="259"/>
      <c r="O353" s="259"/>
      <c r="P353" s="259"/>
      <c r="Q353" s="259"/>
      <c r="R353" s="259"/>
      <c r="S353" s="259"/>
      <c r="T353" s="260"/>
      <c r="U353" s="13"/>
      <c r="V353" s="13"/>
      <c r="W353" s="13"/>
      <c r="X353" s="13"/>
      <c r="Y353" s="13"/>
      <c r="Z353" s="13"/>
      <c r="AA353" s="13"/>
      <c r="AB353" s="13"/>
      <c r="AC353" s="13"/>
      <c r="AD353" s="13"/>
      <c r="AE353" s="13"/>
      <c r="AT353" s="261" t="s">
        <v>189</v>
      </c>
      <c r="AU353" s="261" t="s">
        <v>89</v>
      </c>
      <c r="AV353" s="13" t="s">
        <v>89</v>
      </c>
      <c r="AW353" s="13" t="s">
        <v>35</v>
      </c>
      <c r="AX353" s="13" t="s">
        <v>80</v>
      </c>
      <c r="AY353" s="261" t="s">
        <v>127</v>
      </c>
    </row>
    <row r="354" s="16" customFormat="1">
      <c r="A354" s="16"/>
      <c r="B354" s="283"/>
      <c r="C354" s="284"/>
      <c r="D354" s="240" t="s">
        <v>189</v>
      </c>
      <c r="E354" s="285" t="s">
        <v>1</v>
      </c>
      <c r="F354" s="286" t="s">
        <v>519</v>
      </c>
      <c r="G354" s="284"/>
      <c r="H354" s="287">
        <v>75</v>
      </c>
      <c r="I354" s="288"/>
      <c r="J354" s="284"/>
      <c r="K354" s="284"/>
      <c r="L354" s="289"/>
      <c r="M354" s="290"/>
      <c r="N354" s="291"/>
      <c r="O354" s="291"/>
      <c r="P354" s="291"/>
      <c r="Q354" s="291"/>
      <c r="R354" s="291"/>
      <c r="S354" s="291"/>
      <c r="T354" s="292"/>
      <c r="U354" s="16"/>
      <c r="V354" s="16"/>
      <c r="W354" s="16"/>
      <c r="X354" s="16"/>
      <c r="Y354" s="16"/>
      <c r="Z354" s="16"/>
      <c r="AA354" s="16"/>
      <c r="AB354" s="16"/>
      <c r="AC354" s="16"/>
      <c r="AD354" s="16"/>
      <c r="AE354" s="16"/>
      <c r="AT354" s="293" t="s">
        <v>189</v>
      </c>
      <c r="AU354" s="293" t="s">
        <v>89</v>
      </c>
      <c r="AV354" s="16" t="s">
        <v>141</v>
      </c>
      <c r="AW354" s="16" t="s">
        <v>35</v>
      </c>
      <c r="AX354" s="16" t="s">
        <v>80</v>
      </c>
      <c r="AY354" s="293" t="s">
        <v>127</v>
      </c>
    </row>
    <row r="355" s="15" customFormat="1">
      <c r="A355" s="15"/>
      <c r="B355" s="273"/>
      <c r="C355" s="274"/>
      <c r="D355" s="240" t="s">
        <v>189</v>
      </c>
      <c r="E355" s="275" t="s">
        <v>1</v>
      </c>
      <c r="F355" s="276" t="s">
        <v>525</v>
      </c>
      <c r="G355" s="274"/>
      <c r="H355" s="275" t="s">
        <v>1</v>
      </c>
      <c r="I355" s="277"/>
      <c r="J355" s="274"/>
      <c r="K355" s="274"/>
      <c r="L355" s="278"/>
      <c r="M355" s="279"/>
      <c r="N355" s="280"/>
      <c r="O355" s="280"/>
      <c r="P355" s="280"/>
      <c r="Q355" s="280"/>
      <c r="R355" s="280"/>
      <c r="S355" s="280"/>
      <c r="T355" s="281"/>
      <c r="U355" s="15"/>
      <c r="V355" s="15"/>
      <c r="W355" s="15"/>
      <c r="X355" s="15"/>
      <c r="Y355" s="15"/>
      <c r="Z355" s="15"/>
      <c r="AA355" s="15"/>
      <c r="AB355" s="15"/>
      <c r="AC355" s="15"/>
      <c r="AD355" s="15"/>
      <c r="AE355" s="15"/>
      <c r="AT355" s="282" t="s">
        <v>189</v>
      </c>
      <c r="AU355" s="282" t="s">
        <v>89</v>
      </c>
      <c r="AV355" s="15" t="s">
        <v>87</v>
      </c>
      <c r="AW355" s="15" t="s">
        <v>35</v>
      </c>
      <c r="AX355" s="15" t="s">
        <v>80</v>
      </c>
      <c r="AY355" s="282" t="s">
        <v>127</v>
      </c>
    </row>
    <row r="356" s="13" customFormat="1">
      <c r="A356" s="13"/>
      <c r="B356" s="251"/>
      <c r="C356" s="252"/>
      <c r="D356" s="240" t="s">
        <v>189</v>
      </c>
      <c r="E356" s="253" t="s">
        <v>1</v>
      </c>
      <c r="F356" s="254" t="s">
        <v>526</v>
      </c>
      <c r="G356" s="252"/>
      <c r="H356" s="255">
        <v>18</v>
      </c>
      <c r="I356" s="256"/>
      <c r="J356" s="252"/>
      <c r="K356" s="252"/>
      <c r="L356" s="257"/>
      <c r="M356" s="258"/>
      <c r="N356" s="259"/>
      <c r="O356" s="259"/>
      <c r="P356" s="259"/>
      <c r="Q356" s="259"/>
      <c r="R356" s="259"/>
      <c r="S356" s="259"/>
      <c r="T356" s="260"/>
      <c r="U356" s="13"/>
      <c r="V356" s="13"/>
      <c r="W356" s="13"/>
      <c r="X356" s="13"/>
      <c r="Y356" s="13"/>
      <c r="Z356" s="13"/>
      <c r="AA356" s="13"/>
      <c r="AB356" s="13"/>
      <c r="AC356" s="13"/>
      <c r="AD356" s="13"/>
      <c r="AE356" s="13"/>
      <c r="AT356" s="261" t="s">
        <v>189</v>
      </c>
      <c r="AU356" s="261" t="s">
        <v>89</v>
      </c>
      <c r="AV356" s="13" t="s">
        <v>89</v>
      </c>
      <c r="AW356" s="13" t="s">
        <v>35</v>
      </c>
      <c r="AX356" s="13" t="s">
        <v>80</v>
      </c>
      <c r="AY356" s="261" t="s">
        <v>127</v>
      </c>
    </row>
    <row r="357" s="16" customFormat="1">
      <c r="A357" s="16"/>
      <c r="B357" s="283"/>
      <c r="C357" s="284"/>
      <c r="D357" s="240" t="s">
        <v>189</v>
      </c>
      <c r="E357" s="285" t="s">
        <v>1</v>
      </c>
      <c r="F357" s="286" t="s">
        <v>519</v>
      </c>
      <c r="G357" s="284"/>
      <c r="H357" s="287">
        <v>18</v>
      </c>
      <c r="I357" s="288"/>
      <c r="J357" s="284"/>
      <c r="K357" s="284"/>
      <c r="L357" s="289"/>
      <c r="M357" s="290"/>
      <c r="N357" s="291"/>
      <c r="O357" s="291"/>
      <c r="P357" s="291"/>
      <c r="Q357" s="291"/>
      <c r="R357" s="291"/>
      <c r="S357" s="291"/>
      <c r="T357" s="292"/>
      <c r="U357" s="16"/>
      <c r="V357" s="16"/>
      <c r="W357" s="16"/>
      <c r="X357" s="16"/>
      <c r="Y357" s="16"/>
      <c r="Z357" s="16"/>
      <c r="AA357" s="16"/>
      <c r="AB357" s="16"/>
      <c r="AC357" s="16"/>
      <c r="AD357" s="16"/>
      <c r="AE357" s="16"/>
      <c r="AT357" s="293" t="s">
        <v>189</v>
      </c>
      <c r="AU357" s="293" t="s">
        <v>89</v>
      </c>
      <c r="AV357" s="16" t="s">
        <v>141</v>
      </c>
      <c r="AW357" s="16" t="s">
        <v>35</v>
      </c>
      <c r="AX357" s="16" t="s">
        <v>80</v>
      </c>
      <c r="AY357" s="293" t="s">
        <v>127</v>
      </c>
    </row>
    <row r="358" s="14" customFormat="1">
      <c r="A358" s="14"/>
      <c r="B358" s="262"/>
      <c r="C358" s="263"/>
      <c r="D358" s="240" t="s">
        <v>189</v>
      </c>
      <c r="E358" s="264" t="s">
        <v>1</v>
      </c>
      <c r="F358" s="265" t="s">
        <v>282</v>
      </c>
      <c r="G358" s="263"/>
      <c r="H358" s="266">
        <v>186</v>
      </c>
      <c r="I358" s="267"/>
      <c r="J358" s="263"/>
      <c r="K358" s="263"/>
      <c r="L358" s="268"/>
      <c r="M358" s="269"/>
      <c r="N358" s="270"/>
      <c r="O358" s="270"/>
      <c r="P358" s="270"/>
      <c r="Q358" s="270"/>
      <c r="R358" s="270"/>
      <c r="S358" s="270"/>
      <c r="T358" s="271"/>
      <c r="U358" s="14"/>
      <c r="V358" s="14"/>
      <c r="W358" s="14"/>
      <c r="X358" s="14"/>
      <c r="Y358" s="14"/>
      <c r="Z358" s="14"/>
      <c r="AA358" s="14"/>
      <c r="AB358" s="14"/>
      <c r="AC358" s="14"/>
      <c r="AD358" s="14"/>
      <c r="AE358" s="14"/>
      <c r="AT358" s="272" t="s">
        <v>189</v>
      </c>
      <c r="AU358" s="272" t="s">
        <v>89</v>
      </c>
      <c r="AV358" s="14" t="s">
        <v>126</v>
      </c>
      <c r="AW358" s="14" t="s">
        <v>35</v>
      </c>
      <c r="AX358" s="14" t="s">
        <v>87</v>
      </c>
      <c r="AY358" s="272" t="s">
        <v>127</v>
      </c>
    </row>
    <row r="359" s="13" customFormat="1">
      <c r="A359" s="13"/>
      <c r="B359" s="251"/>
      <c r="C359" s="252"/>
      <c r="D359" s="240" t="s">
        <v>189</v>
      </c>
      <c r="E359" s="252"/>
      <c r="F359" s="254" t="s">
        <v>527</v>
      </c>
      <c r="G359" s="252"/>
      <c r="H359" s="255">
        <v>205</v>
      </c>
      <c r="I359" s="256"/>
      <c r="J359" s="252"/>
      <c r="K359" s="252"/>
      <c r="L359" s="257"/>
      <c r="M359" s="258"/>
      <c r="N359" s="259"/>
      <c r="O359" s="259"/>
      <c r="P359" s="259"/>
      <c r="Q359" s="259"/>
      <c r="R359" s="259"/>
      <c r="S359" s="259"/>
      <c r="T359" s="260"/>
      <c r="U359" s="13"/>
      <c r="V359" s="13"/>
      <c r="W359" s="13"/>
      <c r="X359" s="13"/>
      <c r="Y359" s="13"/>
      <c r="Z359" s="13"/>
      <c r="AA359" s="13"/>
      <c r="AB359" s="13"/>
      <c r="AC359" s="13"/>
      <c r="AD359" s="13"/>
      <c r="AE359" s="13"/>
      <c r="AT359" s="261" t="s">
        <v>189</v>
      </c>
      <c r="AU359" s="261" t="s">
        <v>89</v>
      </c>
      <c r="AV359" s="13" t="s">
        <v>89</v>
      </c>
      <c r="AW359" s="13" t="s">
        <v>4</v>
      </c>
      <c r="AX359" s="13" t="s">
        <v>87</v>
      </c>
      <c r="AY359" s="261" t="s">
        <v>127</v>
      </c>
    </row>
    <row r="360" s="2" customFormat="1" ht="16.5" customHeight="1">
      <c r="A360" s="39"/>
      <c r="B360" s="40"/>
      <c r="C360" s="227" t="s">
        <v>533</v>
      </c>
      <c r="D360" s="227" t="s">
        <v>130</v>
      </c>
      <c r="E360" s="228" t="s">
        <v>534</v>
      </c>
      <c r="F360" s="229" t="s">
        <v>535</v>
      </c>
      <c r="G360" s="230" t="s">
        <v>272</v>
      </c>
      <c r="H360" s="231">
        <v>20</v>
      </c>
      <c r="I360" s="232"/>
      <c r="J360" s="233">
        <f>ROUND(I360*H360,2)</f>
        <v>0</v>
      </c>
      <c r="K360" s="229" t="s">
        <v>179</v>
      </c>
      <c r="L360" s="45"/>
      <c r="M360" s="234" t="s">
        <v>1</v>
      </c>
      <c r="N360" s="235" t="s">
        <v>45</v>
      </c>
      <c r="O360" s="92"/>
      <c r="P360" s="236">
        <f>O360*H360</f>
        <v>0</v>
      </c>
      <c r="Q360" s="236">
        <v>0.00063000000000000003</v>
      </c>
      <c r="R360" s="236">
        <f>Q360*H360</f>
        <v>0.0126</v>
      </c>
      <c r="S360" s="236">
        <v>0</v>
      </c>
      <c r="T360" s="237">
        <f>S360*H360</f>
        <v>0</v>
      </c>
      <c r="U360" s="39"/>
      <c r="V360" s="39"/>
      <c r="W360" s="39"/>
      <c r="X360" s="39"/>
      <c r="Y360" s="39"/>
      <c r="Z360" s="39"/>
      <c r="AA360" s="39"/>
      <c r="AB360" s="39"/>
      <c r="AC360" s="39"/>
      <c r="AD360" s="39"/>
      <c r="AE360" s="39"/>
      <c r="AR360" s="238" t="s">
        <v>273</v>
      </c>
      <c r="AT360" s="238" t="s">
        <v>130</v>
      </c>
      <c r="AU360" s="238" t="s">
        <v>89</v>
      </c>
      <c r="AY360" s="18" t="s">
        <v>127</v>
      </c>
      <c r="BE360" s="239">
        <f>IF(N360="základní",J360,0)</f>
        <v>0</v>
      </c>
      <c r="BF360" s="239">
        <f>IF(N360="snížená",J360,0)</f>
        <v>0</v>
      </c>
      <c r="BG360" s="239">
        <f>IF(N360="zákl. přenesená",J360,0)</f>
        <v>0</v>
      </c>
      <c r="BH360" s="239">
        <f>IF(N360="sníž. přenesená",J360,0)</f>
        <v>0</v>
      </c>
      <c r="BI360" s="239">
        <f>IF(N360="nulová",J360,0)</f>
        <v>0</v>
      </c>
      <c r="BJ360" s="18" t="s">
        <v>87</v>
      </c>
      <c r="BK360" s="239">
        <f>ROUND(I360*H360,2)</f>
        <v>0</v>
      </c>
      <c r="BL360" s="18" t="s">
        <v>273</v>
      </c>
      <c r="BM360" s="238" t="s">
        <v>536</v>
      </c>
    </row>
    <row r="361" s="2" customFormat="1">
      <c r="A361" s="39"/>
      <c r="B361" s="40"/>
      <c r="C361" s="41"/>
      <c r="D361" s="240" t="s">
        <v>135</v>
      </c>
      <c r="E361" s="41"/>
      <c r="F361" s="241" t="s">
        <v>537</v>
      </c>
      <c r="G361" s="41"/>
      <c r="H361" s="41"/>
      <c r="I361" s="242"/>
      <c r="J361" s="41"/>
      <c r="K361" s="41"/>
      <c r="L361" s="45"/>
      <c r="M361" s="243"/>
      <c r="N361" s="244"/>
      <c r="O361" s="92"/>
      <c r="P361" s="92"/>
      <c r="Q361" s="92"/>
      <c r="R361" s="92"/>
      <c r="S361" s="92"/>
      <c r="T361" s="93"/>
      <c r="U361" s="39"/>
      <c r="V361" s="39"/>
      <c r="W361" s="39"/>
      <c r="X361" s="39"/>
      <c r="Y361" s="39"/>
      <c r="Z361" s="39"/>
      <c r="AA361" s="39"/>
      <c r="AB361" s="39"/>
      <c r="AC361" s="39"/>
      <c r="AD361" s="39"/>
      <c r="AE361" s="39"/>
      <c r="AT361" s="18" t="s">
        <v>135</v>
      </c>
      <c r="AU361" s="18" t="s">
        <v>89</v>
      </c>
    </row>
    <row r="362" s="2" customFormat="1">
      <c r="A362" s="39"/>
      <c r="B362" s="40"/>
      <c r="C362" s="41"/>
      <c r="D362" s="249" t="s">
        <v>182</v>
      </c>
      <c r="E362" s="41"/>
      <c r="F362" s="250" t="s">
        <v>538</v>
      </c>
      <c r="G362" s="41"/>
      <c r="H362" s="41"/>
      <c r="I362" s="242"/>
      <c r="J362" s="41"/>
      <c r="K362" s="41"/>
      <c r="L362" s="45"/>
      <c r="M362" s="243"/>
      <c r="N362" s="244"/>
      <c r="O362" s="92"/>
      <c r="P362" s="92"/>
      <c r="Q362" s="92"/>
      <c r="R362" s="92"/>
      <c r="S362" s="92"/>
      <c r="T362" s="93"/>
      <c r="U362" s="39"/>
      <c r="V362" s="39"/>
      <c r="W362" s="39"/>
      <c r="X362" s="39"/>
      <c r="Y362" s="39"/>
      <c r="Z362" s="39"/>
      <c r="AA362" s="39"/>
      <c r="AB362" s="39"/>
      <c r="AC362" s="39"/>
      <c r="AD362" s="39"/>
      <c r="AE362" s="39"/>
      <c r="AT362" s="18" t="s">
        <v>182</v>
      </c>
      <c r="AU362" s="18" t="s">
        <v>89</v>
      </c>
    </row>
    <row r="363" s="13" customFormat="1">
      <c r="A363" s="13"/>
      <c r="B363" s="251"/>
      <c r="C363" s="252"/>
      <c r="D363" s="240" t="s">
        <v>189</v>
      </c>
      <c r="E363" s="253" t="s">
        <v>1</v>
      </c>
      <c r="F363" s="254" t="s">
        <v>539</v>
      </c>
      <c r="G363" s="252"/>
      <c r="H363" s="255">
        <v>10</v>
      </c>
      <c r="I363" s="256"/>
      <c r="J363" s="252"/>
      <c r="K363" s="252"/>
      <c r="L363" s="257"/>
      <c r="M363" s="258"/>
      <c r="N363" s="259"/>
      <c r="O363" s="259"/>
      <c r="P363" s="259"/>
      <c r="Q363" s="259"/>
      <c r="R363" s="259"/>
      <c r="S363" s="259"/>
      <c r="T363" s="260"/>
      <c r="U363" s="13"/>
      <c r="V363" s="13"/>
      <c r="W363" s="13"/>
      <c r="X363" s="13"/>
      <c r="Y363" s="13"/>
      <c r="Z363" s="13"/>
      <c r="AA363" s="13"/>
      <c r="AB363" s="13"/>
      <c r="AC363" s="13"/>
      <c r="AD363" s="13"/>
      <c r="AE363" s="13"/>
      <c r="AT363" s="261" t="s">
        <v>189</v>
      </c>
      <c r="AU363" s="261" t="s">
        <v>89</v>
      </c>
      <c r="AV363" s="13" t="s">
        <v>89</v>
      </c>
      <c r="AW363" s="13" t="s">
        <v>35</v>
      </c>
      <c r="AX363" s="13" t="s">
        <v>80</v>
      </c>
      <c r="AY363" s="261" t="s">
        <v>127</v>
      </c>
    </row>
    <row r="364" s="13" customFormat="1">
      <c r="A364" s="13"/>
      <c r="B364" s="251"/>
      <c r="C364" s="252"/>
      <c r="D364" s="240" t="s">
        <v>189</v>
      </c>
      <c r="E364" s="253" t="s">
        <v>1</v>
      </c>
      <c r="F364" s="254" t="s">
        <v>540</v>
      </c>
      <c r="G364" s="252"/>
      <c r="H364" s="255">
        <v>10</v>
      </c>
      <c r="I364" s="256"/>
      <c r="J364" s="252"/>
      <c r="K364" s="252"/>
      <c r="L364" s="257"/>
      <c r="M364" s="258"/>
      <c r="N364" s="259"/>
      <c r="O364" s="259"/>
      <c r="P364" s="259"/>
      <c r="Q364" s="259"/>
      <c r="R364" s="259"/>
      <c r="S364" s="259"/>
      <c r="T364" s="260"/>
      <c r="U364" s="13"/>
      <c r="V364" s="13"/>
      <c r="W364" s="13"/>
      <c r="X364" s="13"/>
      <c r="Y364" s="13"/>
      <c r="Z364" s="13"/>
      <c r="AA364" s="13"/>
      <c r="AB364" s="13"/>
      <c r="AC364" s="13"/>
      <c r="AD364" s="13"/>
      <c r="AE364" s="13"/>
      <c r="AT364" s="261" t="s">
        <v>189</v>
      </c>
      <c r="AU364" s="261" t="s">
        <v>89</v>
      </c>
      <c r="AV364" s="13" t="s">
        <v>89</v>
      </c>
      <c r="AW364" s="13" t="s">
        <v>35</v>
      </c>
      <c r="AX364" s="13" t="s">
        <v>80</v>
      </c>
      <c r="AY364" s="261" t="s">
        <v>127</v>
      </c>
    </row>
    <row r="365" s="14" customFormat="1">
      <c r="A365" s="14"/>
      <c r="B365" s="262"/>
      <c r="C365" s="263"/>
      <c r="D365" s="240" t="s">
        <v>189</v>
      </c>
      <c r="E365" s="264" t="s">
        <v>1</v>
      </c>
      <c r="F365" s="265" t="s">
        <v>282</v>
      </c>
      <c r="G365" s="263"/>
      <c r="H365" s="266">
        <v>20</v>
      </c>
      <c r="I365" s="267"/>
      <c r="J365" s="263"/>
      <c r="K365" s="263"/>
      <c r="L365" s="268"/>
      <c r="M365" s="269"/>
      <c r="N365" s="270"/>
      <c r="O365" s="270"/>
      <c r="P365" s="270"/>
      <c r="Q365" s="270"/>
      <c r="R365" s="270"/>
      <c r="S365" s="270"/>
      <c r="T365" s="271"/>
      <c r="U365" s="14"/>
      <c r="V365" s="14"/>
      <c r="W365" s="14"/>
      <c r="X365" s="14"/>
      <c r="Y365" s="14"/>
      <c r="Z365" s="14"/>
      <c r="AA365" s="14"/>
      <c r="AB365" s="14"/>
      <c r="AC365" s="14"/>
      <c r="AD365" s="14"/>
      <c r="AE365" s="14"/>
      <c r="AT365" s="272" t="s">
        <v>189</v>
      </c>
      <c r="AU365" s="272" t="s">
        <v>89</v>
      </c>
      <c r="AV365" s="14" t="s">
        <v>126</v>
      </c>
      <c r="AW365" s="14" t="s">
        <v>35</v>
      </c>
      <c r="AX365" s="14" t="s">
        <v>87</v>
      </c>
      <c r="AY365" s="272" t="s">
        <v>127</v>
      </c>
    </row>
    <row r="366" s="2" customFormat="1" ht="16.5" customHeight="1">
      <c r="A366" s="39"/>
      <c r="B366" s="40"/>
      <c r="C366" s="227" t="s">
        <v>541</v>
      </c>
      <c r="D366" s="227" t="s">
        <v>130</v>
      </c>
      <c r="E366" s="228" t="s">
        <v>542</v>
      </c>
      <c r="F366" s="229" t="s">
        <v>543</v>
      </c>
      <c r="G366" s="230" t="s">
        <v>272</v>
      </c>
      <c r="H366" s="231">
        <v>36</v>
      </c>
      <c r="I366" s="232"/>
      <c r="J366" s="233">
        <f>ROUND(I366*H366,2)</f>
        <v>0</v>
      </c>
      <c r="K366" s="229" t="s">
        <v>179</v>
      </c>
      <c r="L366" s="45"/>
      <c r="M366" s="234" t="s">
        <v>1</v>
      </c>
      <c r="N366" s="235" t="s">
        <v>45</v>
      </c>
      <c r="O366" s="92"/>
      <c r="P366" s="236">
        <f>O366*H366</f>
        <v>0</v>
      </c>
      <c r="Q366" s="236">
        <v>0.0012999999999999999</v>
      </c>
      <c r="R366" s="236">
        <f>Q366*H366</f>
        <v>0.046799999999999994</v>
      </c>
      <c r="S366" s="236">
        <v>0</v>
      </c>
      <c r="T366" s="237">
        <f>S366*H366</f>
        <v>0</v>
      </c>
      <c r="U366" s="39"/>
      <c r="V366" s="39"/>
      <c r="W366" s="39"/>
      <c r="X366" s="39"/>
      <c r="Y366" s="39"/>
      <c r="Z366" s="39"/>
      <c r="AA366" s="39"/>
      <c r="AB366" s="39"/>
      <c r="AC366" s="39"/>
      <c r="AD366" s="39"/>
      <c r="AE366" s="39"/>
      <c r="AR366" s="238" t="s">
        <v>273</v>
      </c>
      <c r="AT366" s="238" t="s">
        <v>130</v>
      </c>
      <c r="AU366" s="238" t="s">
        <v>89</v>
      </c>
      <c r="AY366" s="18" t="s">
        <v>127</v>
      </c>
      <c r="BE366" s="239">
        <f>IF(N366="základní",J366,0)</f>
        <v>0</v>
      </c>
      <c r="BF366" s="239">
        <f>IF(N366="snížená",J366,0)</f>
        <v>0</v>
      </c>
      <c r="BG366" s="239">
        <f>IF(N366="zákl. přenesená",J366,0)</f>
        <v>0</v>
      </c>
      <c r="BH366" s="239">
        <f>IF(N366="sníž. přenesená",J366,0)</f>
        <v>0</v>
      </c>
      <c r="BI366" s="239">
        <f>IF(N366="nulová",J366,0)</f>
        <v>0</v>
      </c>
      <c r="BJ366" s="18" t="s">
        <v>87</v>
      </c>
      <c r="BK366" s="239">
        <f>ROUND(I366*H366,2)</f>
        <v>0</v>
      </c>
      <c r="BL366" s="18" t="s">
        <v>273</v>
      </c>
      <c r="BM366" s="238" t="s">
        <v>544</v>
      </c>
    </row>
    <row r="367" s="2" customFormat="1">
      <c r="A367" s="39"/>
      <c r="B367" s="40"/>
      <c r="C367" s="41"/>
      <c r="D367" s="240" t="s">
        <v>135</v>
      </c>
      <c r="E367" s="41"/>
      <c r="F367" s="241" t="s">
        <v>545</v>
      </c>
      <c r="G367" s="41"/>
      <c r="H367" s="41"/>
      <c r="I367" s="242"/>
      <c r="J367" s="41"/>
      <c r="K367" s="41"/>
      <c r="L367" s="45"/>
      <c r="M367" s="243"/>
      <c r="N367" s="244"/>
      <c r="O367" s="92"/>
      <c r="P367" s="92"/>
      <c r="Q367" s="92"/>
      <c r="R367" s="92"/>
      <c r="S367" s="92"/>
      <c r="T367" s="93"/>
      <c r="U367" s="39"/>
      <c r="V367" s="39"/>
      <c r="W367" s="39"/>
      <c r="X367" s="39"/>
      <c r="Y367" s="39"/>
      <c r="Z367" s="39"/>
      <c r="AA367" s="39"/>
      <c r="AB367" s="39"/>
      <c r="AC367" s="39"/>
      <c r="AD367" s="39"/>
      <c r="AE367" s="39"/>
      <c r="AT367" s="18" t="s">
        <v>135</v>
      </c>
      <c r="AU367" s="18" t="s">
        <v>89</v>
      </c>
    </row>
    <row r="368" s="2" customFormat="1">
      <c r="A368" s="39"/>
      <c r="B368" s="40"/>
      <c r="C368" s="41"/>
      <c r="D368" s="249" t="s">
        <v>182</v>
      </c>
      <c r="E368" s="41"/>
      <c r="F368" s="250" t="s">
        <v>546</v>
      </c>
      <c r="G368" s="41"/>
      <c r="H368" s="41"/>
      <c r="I368" s="242"/>
      <c r="J368" s="41"/>
      <c r="K368" s="41"/>
      <c r="L368" s="45"/>
      <c r="M368" s="243"/>
      <c r="N368" s="244"/>
      <c r="O368" s="92"/>
      <c r="P368" s="92"/>
      <c r="Q368" s="92"/>
      <c r="R368" s="92"/>
      <c r="S368" s="92"/>
      <c r="T368" s="93"/>
      <c r="U368" s="39"/>
      <c r="V368" s="39"/>
      <c r="W368" s="39"/>
      <c r="X368" s="39"/>
      <c r="Y368" s="39"/>
      <c r="Z368" s="39"/>
      <c r="AA368" s="39"/>
      <c r="AB368" s="39"/>
      <c r="AC368" s="39"/>
      <c r="AD368" s="39"/>
      <c r="AE368" s="39"/>
      <c r="AT368" s="18" t="s">
        <v>182</v>
      </c>
      <c r="AU368" s="18" t="s">
        <v>89</v>
      </c>
    </row>
    <row r="369" s="13" customFormat="1">
      <c r="A369" s="13"/>
      <c r="B369" s="251"/>
      <c r="C369" s="252"/>
      <c r="D369" s="240" t="s">
        <v>189</v>
      </c>
      <c r="E369" s="253" t="s">
        <v>1</v>
      </c>
      <c r="F369" s="254" t="s">
        <v>547</v>
      </c>
      <c r="G369" s="252"/>
      <c r="H369" s="255">
        <v>14</v>
      </c>
      <c r="I369" s="256"/>
      <c r="J369" s="252"/>
      <c r="K369" s="252"/>
      <c r="L369" s="257"/>
      <c r="M369" s="258"/>
      <c r="N369" s="259"/>
      <c r="O369" s="259"/>
      <c r="P369" s="259"/>
      <c r="Q369" s="259"/>
      <c r="R369" s="259"/>
      <c r="S369" s="259"/>
      <c r="T369" s="260"/>
      <c r="U369" s="13"/>
      <c r="V369" s="13"/>
      <c r="W369" s="13"/>
      <c r="X369" s="13"/>
      <c r="Y369" s="13"/>
      <c r="Z369" s="13"/>
      <c r="AA369" s="13"/>
      <c r="AB369" s="13"/>
      <c r="AC369" s="13"/>
      <c r="AD369" s="13"/>
      <c r="AE369" s="13"/>
      <c r="AT369" s="261" t="s">
        <v>189</v>
      </c>
      <c r="AU369" s="261" t="s">
        <v>89</v>
      </c>
      <c r="AV369" s="13" t="s">
        <v>89</v>
      </c>
      <c r="AW369" s="13" t="s">
        <v>35</v>
      </c>
      <c r="AX369" s="13" t="s">
        <v>80</v>
      </c>
      <c r="AY369" s="261" t="s">
        <v>127</v>
      </c>
    </row>
    <row r="370" s="13" customFormat="1">
      <c r="A370" s="13"/>
      <c r="B370" s="251"/>
      <c r="C370" s="252"/>
      <c r="D370" s="240" t="s">
        <v>189</v>
      </c>
      <c r="E370" s="253" t="s">
        <v>1</v>
      </c>
      <c r="F370" s="254" t="s">
        <v>548</v>
      </c>
      <c r="G370" s="252"/>
      <c r="H370" s="255">
        <v>22</v>
      </c>
      <c r="I370" s="256"/>
      <c r="J370" s="252"/>
      <c r="K370" s="252"/>
      <c r="L370" s="257"/>
      <c r="M370" s="258"/>
      <c r="N370" s="259"/>
      <c r="O370" s="259"/>
      <c r="P370" s="259"/>
      <c r="Q370" s="259"/>
      <c r="R370" s="259"/>
      <c r="S370" s="259"/>
      <c r="T370" s="260"/>
      <c r="U370" s="13"/>
      <c r="V370" s="13"/>
      <c r="W370" s="13"/>
      <c r="X370" s="13"/>
      <c r="Y370" s="13"/>
      <c r="Z370" s="13"/>
      <c r="AA370" s="13"/>
      <c r="AB370" s="13"/>
      <c r="AC370" s="13"/>
      <c r="AD370" s="13"/>
      <c r="AE370" s="13"/>
      <c r="AT370" s="261" t="s">
        <v>189</v>
      </c>
      <c r="AU370" s="261" t="s">
        <v>89</v>
      </c>
      <c r="AV370" s="13" t="s">
        <v>89</v>
      </c>
      <c r="AW370" s="13" t="s">
        <v>35</v>
      </c>
      <c r="AX370" s="13" t="s">
        <v>80</v>
      </c>
      <c r="AY370" s="261" t="s">
        <v>127</v>
      </c>
    </row>
    <row r="371" s="14" customFormat="1">
      <c r="A371" s="14"/>
      <c r="B371" s="262"/>
      <c r="C371" s="263"/>
      <c r="D371" s="240" t="s">
        <v>189</v>
      </c>
      <c r="E371" s="264" t="s">
        <v>1</v>
      </c>
      <c r="F371" s="265" t="s">
        <v>282</v>
      </c>
      <c r="G371" s="263"/>
      <c r="H371" s="266">
        <v>36</v>
      </c>
      <c r="I371" s="267"/>
      <c r="J371" s="263"/>
      <c r="K371" s="263"/>
      <c r="L371" s="268"/>
      <c r="M371" s="269"/>
      <c r="N371" s="270"/>
      <c r="O371" s="270"/>
      <c r="P371" s="270"/>
      <c r="Q371" s="270"/>
      <c r="R371" s="270"/>
      <c r="S371" s="270"/>
      <c r="T371" s="271"/>
      <c r="U371" s="14"/>
      <c r="V371" s="14"/>
      <c r="W371" s="14"/>
      <c r="X371" s="14"/>
      <c r="Y371" s="14"/>
      <c r="Z371" s="14"/>
      <c r="AA371" s="14"/>
      <c r="AB371" s="14"/>
      <c r="AC371" s="14"/>
      <c r="AD371" s="14"/>
      <c r="AE371" s="14"/>
      <c r="AT371" s="272" t="s">
        <v>189</v>
      </c>
      <c r="AU371" s="272" t="s">
        <v>89</v>
      </c>
      <c r="AV371" s="14" t="s">
        <v>126</v>
      </c>
      <c r="AW371" s="14" t="s">
        <v>35</v>
      </c>
      <c r="AX371" s="14" t="s">
        <v>87</v>
      </c>
      <c r="AY371" s="272" t="s">
        <v>127</v>
      </c>
    </row>
    <row r="372" s="2" customFormat="1" ht="16.5" customHeight="1">
      <c r="A372" s="39"/>
      <c r="B372" s="40"/>
      <c r="C372" s="227" t="s">
        <v>549</v>
      </c>
      <c r="D372" s="227" t="s">
        <v>130</v>
      </c>
      <c r="E372" s="228" t="s">
        <v>550</v>
      </c>
      <c r="F372" s="229" t="s">
        <v>551</v>
      </c>
      <c r="G372" s="230" t="s">
        <v>272</v>
      </c>
      <c r="H372" s="231">
        <v>26</v>
      </c>
      <c r="I372" s="232"/>
      <c r="J372" s="233">
        <f>ROUND(I372*H372,2)</f>
        <v>0</v>
      </c>
      <c r="K372" s="229" t="s">
        <v>179</v>
      </c>
      <c r="L372" s="45"/>
      <c r="M372" s="234" t="s">
        <v>1</v>
      </c>
      <c r="N372" s="235" t="s">
        <v>45</v>
      </c>
      <c r="O372" s="92"/>
      <c r="P372" s="236">
        <f>O372*H372</f>
        <v>0</v>
      </c>
      <c r="Q372" s="236">
        <v>0.00131</v>
      </c>
      <c r="R372" s="236">
        <f>Q372*H372</f>
        <v>0.03406</v>
      </c>
      <c r="S372" s="236">
        <v>0</v>
      </c>
      <c r="T372" s="237">
        <f>S372*H372</f>
        <v>0</v>
      </c>
      <c r="U372" s="39"/>
      <c r="V372" s="39"/>
      <c r="W372" s="39"/>
      <c r="X372" s="39"/>
      <c r="Y372" s="39"/>
      <c r="Z372" s="39"/>
      <c r="AA372" s="39"/>
      <c r="AB372" s="39"/>
      <c r="AC372" s="39"/>
      <c r="AD372" s="39"/>
      <c r="AE372" s="39"/>
      <c r="AR372" s="238" t="s">
        <v>273</v>
      </c>
      <c r="AT372" s="238" t="s">
        <v>130</v>
      </c>
      <c r="AU372" s="238" t="s">
        <v>89</v>
      </c>
      <c r="AY372" s="18" t="s">
        <v>127</v>
      </c>
      <c r="BE372" s="239">
        <f>IF(N372="základní",J372,0)</f>
        <v>0</v>
      </c>
      <c r="BF372" s="239">
        <f>IF(N372="snížená",J372,0)</f>
        <v>0</v>
      </c>
      <c r="BG372" s="239">
        <f>IF(N372="zákl. přenesená",J372,0)</f>
        <v>0</v>
      </c>
      <c r="BH372" s="239">
        <f>IF(N372="sníž. přenesená",J372,0)</f>
        <v>0</v>
      </c>
      <c r="BI372" s="239">
        <f>IF(N372="nulová",J372,0)</f>
        <v>0</v>
      </c>
      <c r="BJ372" s="18" t="s">
        <v>87</v>
      </c>
      <c r="BK372" s="239">
        <f>ROUND(I372*H372,2)</f>
        <v>0</v>
      </c>
      <c r="BL372" s="18" t="s">
        <v>273</v>
      </c>
      <c r="BM372" s="238" t="s">
        <v>552</v>
      </c>
    </row>
    <row r="373" s="2" customFormat="1">
      <c r="A373" s="39"/>
      <c r="B373" s="40"/>
      <c r="C373" s="41"/>
      <c r="D373" s="240" t="s">
        <v>135</v>
      </c>
      <c r="E373" s="41"/>
      <c r="F373" s="241" t="s">
        <v>553</v>
      </c>
      <c r="G373" s="41"/>
      <c r="H373" s="41"/>
      <c r="I373" s="242"/>
      <c r="J373" s="41"/>
      <c r="K373" s="41"/>
      <c r="L373" s="45"/>
      <c r="M373" s="243"/>
      <c r="N373" s="244"/>
      <c r="O373" s="92"/>
      <c r="P373" s="92"/>
      <c r="Q373" s="92"/>
      <c r="R373" s="92"/>
      <c r="S373" s="92"/>
      <c r="T373" s="93"/>
      <c r="U373" s="39"/>
      <c r="V373" s="39"/>
      <c r="W373" s="39"/>
      <c r="X373" s="39"/>
      <c r="Y373" s="39"/>
      <c r="Z373" s="39"/>
      <c r="AA373" s="39"/>
      <c r="AB373" s="39"/>
      <c r="AC373" s="39"/>
      <c r="AD373" s="39"/>
      <c r="AE373" s="39"/>
      <c r="AT373" s="18" t="s">
        <v>135</v>
      </c>
      <c r="AU373" s="18" t="s">
        <v>89</v>
      </c>
    </row>
    <row r="374" s="2" customFormat="1">
      <c r="A374" s="39"/>
      <c r="B374" s="40"/>
      <c r="C374" s="41"/>
      <c r="D374" s="249" t="s">
        <v>182</v>
      </c>
      <c r="E374" s="41"/>
      <c r="F374" s="250" t="s">
        <v>554</v>
      </c>
      <c r="G374" s="41"/>
      <c r="H374" s="41"/>
      <c r="I374" s="242"/>
      <c r="J374" s="41"/>
      <c r="K374" s="41"/>
      <c r="L374" s="45"/>
      <c r="M374" s="243"/>
      <c r="N374" s="244"/>
      <c r="O374" s="92"/>
      <c r="P374" s="92"/>
      <c r="Q374" s="92"/>
      <c r="R374" s="92"/>
      <c r="S374" s="92"/>
      <c r="T374" s="93"/>
      <c r="U374" s="39"/>
      <c r="V374" s="39"/>
      <c r="W374" s="39"/>
      <c r="X374" s="39"/>
      <c r="Y374" s="39"/>
      <c r="Z374" s="39"/>
      <c r="AA374" s="39"/>
      <c r="AB374" s="39"/>
      <c r="AC374" s="39"/>
      <c r="AD374" s="39"/>
      <c r="AE374" s="39"/>
      <c r="AT374" s="18" t="s">
        <v>182</v>
      </c>
      <c r="AU374" s="18" t="s">
        <v>89</v>
      </c>
    </row>
    <row r="375" s="13" customFormat="1">
      <c r="A375" s="13"/>
      <c r="B375" s="251"/>
      <c r="C375" s="252"/>
      <c r="D375" s="240" t="s">
        <v>189</v>
      </c>
      <c r="E375" s="253" t="s">
        <v>1</v>
      </c>
      <c r="F375" s="254" t="s">
        <v>555</v>
      </c>
      <c r="G375" s="252"/>
      <c r="H375" s="255">
        <v>10</v>
      </c>
      <c r="I375" s="256"/>
      <c r="J375" s="252"/>
      <c r="K375" s="252"/>
      <c r="L375" s="257"/>
      <c r="M375" s="258"/>
      <c r="N375" s="259"/>
      <c r="O375" s="259"/>
      <c r="P375" s="259"/>
      <c r="Q375" s="259"/>
      <c r="R375" s="259"/>
      <c r="S375" s="259"/>
      <c r="T375" s="260"/>
      <c r="U375" s="13"/>
      <c r="V375" s="13"/>
      <c r="W375" s="13"/>
      <c r="X375" s="13"/>
      <c r="Y375" s="13"/>
      <c r="Z375" s="13"/>
      <c r="AA375" s="13"/>
      <c r="AB375" s="13"/>
      <c r="AC375" s="13"/>
      <c r="AD375" s="13"/>
      <c r="AE375" s="13"/>
      <c r="AT375" s="261" t="s">
        <v>189</v>
      </c>
      <c r="AU375" s="261" t="s">
        <v>89</v>
      </c>
      <c r="AV375" s="13" t="s">
        <v>89</v>
      </c>
      <c r="AW375" s="13" t="s">
        <v>35</v>
      </c>
      <c r="AX375" s="13" t="s">
        <v>80</v>
      </c>
      <c r="AY375" s="261" t="s">
        <v>127</v>
      </c>
    </row>
    <row r="376" s="13" customFormat="1">
      <c r="A376" s="13"/>
      <c r="B376" s="251"/>
      <c r="C376" s="252"/>
      <c r="D376" s="240" t="s">
        <v>189</v>
      </c>
      <c r="E376" s="253" t="s">
        <v>1</v>
      </c>
      <c r="F376" s="254" t="s">
        <v>556</v>
      </c>
      <c r="G376" s="252"/>
      <c r="H376" s="255">
        <v>16</v>
      </c>
      <c r="I376" s="256"/>
      <c r="J376" s="252"/>
      <c r="K376" s="252"/>
      <c r="L376" s="257"/>
      <c r="M376" s="258"/>
      <c r="N376" s="259"/>
      <c r="O376" s="259"/>
      <c r="P376" s="259"/>
      <c r="Q376" s="259"/>
      <c r="R376" s="259"/>
      <c r="S376" s="259"/>
      <c r="T376" s="260"/>
      <c r="U376" s="13"/>
      <c r="V376" s="13"/>
      <c r="W376" s="13"/>
      <c r="X376" s="13"/>
      <c r="Y376" s="13"/>
      <c r="Z376" s="13"/>
      <c r="AA376" s="13"/>
      <c r="AB376" s="13"/>
      <c r="AC376" s="13"/>
      <c r="AD376" s="13"/>
      <c r="AE376" s="13"/>
      <c r="AT376" s="261" t="s">
        <v>189</v>
      </c>
      <c r="AU376" s="261" t="s">
        <v>89</v>
      </c>
      <c r="AV376" s="13" t="s">
        <v>89</v>
      </c>
      <c r="AW376" s="13" t="s">
        <v>35</v>
      </c>
      <c r="AX376" s="13" t="s">
        <v>80</v>
      </c>
      <c r="AY376" s="261" t="s">
        <v>127</v>
      </c>
    </row>
    <row r="377" s="14" customFormat="1">
      <c r="A377" s="14"/>
      <c r="B377" s="262"/>
      <c r="C377" s="263"/>
      <c r="D377" s="240" t="s">
        <v>189</v>
      </c>
      <c r="E377" s="264" t="s">
        <v>1</v>
      </c>
      <c r="F377" s="265" t="s">
        <v>282</v>
      </c>
      <c r="G377" s="263"/>
      <c r="H377" s="266">
        <v>26</v>
      </c>
      <c r="I377" s="267"/>
      <c r="J377" s="263"/>
      <c r="K377" s="263"/>
      <c r="L377" s="268"/>
      <c r="M377" s="269"/>
      <c r="N377" s="270"/>
      <c r="O377" s="270"/>
      <c r="P377" s="270"/>
      <c r="Q377" s="270"/>
      <c r="R377" s="270"/>
      <c r="S377" s="270"/>
      <c r="T377" s="271"/>
      <c r="U377" s="14"/>
      <c r="V377" s="14"/>
      <c r="W377" s="14"/>
      <c r="X377" s="14"/>
      <c r="Y377" s="14"/>
      <c r="Z377" s="14"/>
      <c r="AA377" s="14"/>
      <c r="AB377" s="14"/>
      <c r="AC377" s="14"/>
      <c r="AD377" s="14"/>
      <c r="AE377" s="14"/>
      <c r="AT377" s="272" t="s">
        <v>189</v>
      </c>
      <c r="AU377" s="272" t="s">
        <v>89</v>
      </c>
      <c r="AV377" s="14" t="s">
        <v>126</v>
      </c>
      <c r="AW377" s="14" t="s">
        <v>35</v>
      </c>
      <c r="AX377" s="14" t="s">
        <v>87</v>
      </c>
      <c r="AY377" s="272" t="s">
        <v>127</v>
      </c>
    </row>
    <row r="378" s="2" customFormat="1" ht="16.5" customHeight="1">
      <c r="A378" s="39"/>
      <c r="B378" s="40"/>
      <c r="C378" s="227" t="s">
        <v>557</v>
      </c>
      <c r="D378" s="227" t="s">
        <v>130</v>
      </c>
      <c r="E378" s="228" t="s">
        <v>558</v>
      </c>
      <c r="F378" s="229" t="s">
        <v>559</v>
      </c>
      <c r="G378" s="230" t="s">
        <v>272</v>
      </c>
      <c r="H378" s="231">
        <v>8</v>
      </c>
      <c r="I378" s="232"/>
      <c r="J378" s="233">
        <f>ROUND(I378*H378,2)</f>
        <v>0</v>
      </c>
      <c r="K378" s="229" t="s">
        <v>179</v>
      </c>
      <c r="L378" s="45"/>
      <c r="M378" s="234" t="s">
        <v>1</v>
      </c>
      <c r="N378" s="235" t="s">
        <v>45</v>
      </c>
      <c r="O378" s="92"/>
      <c r="P378" s="236">
        <f>O378*H378</f>
        <v>0</v>
      </c>
      <c r="Q378" s="236">
        <v>0.0015200000000000001</v>
      </c>
      <c r="R378" s="236">
        <f>Q378*H378</f>
        <v>0.012160000000000001</v>
      </c>
      <c r="S378" s="236">
        <v>0</v>
      </c>
      <c r="T378" s="237">
        <f>S378*H378</f>
        <v>0</v>
      </c>
      <c r="U378" s="39"/>
      <c r="V378" s="39"/>
      <c r="W378" s="39"/>
      <c r="X378" s="39"/>
      <c r="Y378" s="39"/>
      <c r="Z378" s="39"/>
      <c r="AA378" s="39"/>
      <c r="AB378" s="39"/>
      <c r="AC378" s="39"/>
      <c r="AD378" s="39"/>
      <c r="AE378" s="39"/>
      <c r="AR378" s="238" t="s">
        <v>273</v>
      </c>
      <c r="AT378" s="238" t="s">
        <v>130</v>
      </c>
      <c r="AU378" s="238" t="s">
        <v>89</v>
      </c>
      <c r="AY378" s="18" t="s">
        <v>127</v>
      </c>
      <c r="BE378" s="239">
        <f>IF(N378="základní",J378,0)</f>
        <v>0</v>
      </c>
      <c r="BF378" s="239">
        <f>IF(N378="snížená",J378,0)</f>
        <v>0</v>
      </c>
      <c r="BG378" s="239">
        <f>IF(N378="zákl. přenesená",J378,0)</f>
        <v>0</v>
      </c>
      <c r="BH378" s="239">
        <f>IF(N378="sníž. přenesená",J378,0)</f>
        <v>0</v>
      </c>
      <c r="BI378" s="239">
        <f>IF(N378="nulová",J378,0)</f>
        <v>0</v>
      </c>
      <c r="BJ378" s="18" t="s">
        <v>87</v>
      </c>
      <c r="BK378" s="239">
        <f>ROUND(I378*H378,2)</f>
        <v>0</v>
      </c>
      <c r="BL378" s="18" t="s">
        <v>273</v>
      </c>
      <c r="BM378" s="238" t="s">
        <v>560</v>
      </c>
    </row>
    <row r="379" s="2" customFormat="1">
      <c r="A379" s="39"/>
      <c r="B379" s="40"/>
      <c r="C379" s="41"/>
      <c r="D379" s="240" t="s">
        <v>135</v>
      </c>
      <c r="E379" s="41"/>
      <c r="F379" s="241" t="s">
        <v>561</v>
      </c>
      <c r="G379" s="41"/>
      <c r="H379" s="41"/>
      <c r="I379" s="242"/>
      <c r="J379" s="41"/>
      <c r="K379" s="41"/>
      <c r="L379" s="45"/>
      <c r="M379" s="243"/>
      <c r="N379" s="244"/>
      <c r="O379" s="92"/>
      <c r="P379" s="92"/>
      <c r="Q379" s="92"/>
      <c r="R379" s="92"/>
      <c r="S379" s="92"/>
      <c r="T379" s="93"/>
      <c r="U379" s="39"/>
      <c r="V379" s="39"/>
      <c r="W379" s="39"/>
      <c r="X379" s="39"/>
      <c r="Y379" s="39"/>
      <c r="Z379" s="39"/>
      <c r="AA379" s="39"/>
      <c r="AB379" s="39"/>
      <c r="AC379" s="39"/>
      <c r="AD379" s="39"/>
      <c r="AE379" s="39"/>
      <c r="AT379" s="18" t="s">
        <v>135</v>
      </c>
      <c r="AU379" s="18" t="s">
        <v>89</v>
      </c>
    </row>
    <row r="380" s="2" customFormat="1">
      <c r="A380" s="39"/>
      <c r="B380" s="40"/>
      <c r="C380" s="41"/>
      <c r="D380" s="249" t="s">
        <v>182</v>
      </c>
      <c r="E380" s="41"/>
      <c r="F380" s="250" t="s">
        <v>562</v>
      </c>
      <c r="G380" s="41"/>
      <c r="H380" s="41"/>
      <c r="I380" s="242"/>
      <c r="J380" s="41"/>
      <c r="K380" s="41"/>
      <c r="L380" s="45"/>
      <c r="M380" s="243"/>
      <c r="N380" s="244"/>
      <c r="O380" s="92"/>
      <c r="P380" s="92"/>
      <c r="Q380" s="92"/>
      <c r="R380" s="92"/>
      <c r="S380" s="92"/>
      <c r="T380" s="93"/>
      <c r="U380" s="39"/>
      <c r="V380" s="39"/>
      <c r="W380" s="39"/>
      <c r="X380" s="39"/>
      <c r="Y380" s="39"/>
      <c r="Z380" s="39"/>
      <c r="AA380" s="39"/>
      <c r="AB380" s="39"/>
      <c r="AC380" s="39"/>
      <c r="AD380" s="39"/>
      <c r="AE380" s="39"/>
      <c r="AT380" s="18" t="s">
        <v>182</v>
      </c>
      <c r="AU380" s="18" t="s">
        <v>89</v>
      </c>
    </row>
    <row r="381" s="13" customFormat="1">
      <c r="A381" s="13"/>
      <c r="B381" s="251"/>
      <c r="C381" s="252"/>
      <c r="D381" s="240" t="s">
        <v>189</v>
      </c>
      <c r="E381" s="253" t="s">
        <v>1</v>
      </c>
      <c r="F381" s="254" t="s">
        <v>563</v>
      </c>
      <c r="G381" s="252"/>
      <c r="H381" s="255">
        <v>8</v>
      </c>
      <c r="I381" s="256"/>
      <c r="J381" s="252"/>
      <c r="K381" s="252"/>
      <c r="L381" s="257"/>
      <c r="M381" s="258"/>
      <c r="N381" s="259"/>
      <c r="O381" s="259"/>
      <c r="P381" s="259"/>
      <c r="Q381" s="259"/>
      <c r="R381" s="259"/>
      <c r="S381" s="259"/>
      <c r="T381" s="260"/>
      <c r="U381" s="13"/>
      <c r="V381" s="13"/>
      <c r="W381" s="13"/>
      <c r="X381" s="13"/>
      <c r="Y381" s="13"/>
      <c r="Z381" s="13"/>
      <c r="AA381" s="13"/>
      <c r="AB381" s="13"/>
      <c r="AC381" s="13"/>
      <c r="AD381" s="13"/>
      <c r="AE381" s="13"/>
      <c r="AT381" s="261" t="s">
        <v>189</v>
      </c>
      <c r="AU381" s="261" t="s">
        <v>89</v>
      </c>
      <c r="AV381" s="13" t="s">
        <v>89</v>
      </c>
      <c r="AW381" s="13" t="s">
        <v>35</v>
      </c>
      <c r="AX381" s="13" t="s">
        <v>87</v>
      </c>
      <c r="AY381" s="261" t="s">
        <v>127</v>
      </c>
    </row>
    <row r="382" s="2" customFormat="1" ht="16.5" customHeight="1">
      <c r="A382" s="39"/>
      <c r="B382" s="40"/>
      <c r="C382" s="227" t="s">
        <v>564</v>
      </c>
      <c r="D382" s="227" t="s">
        <v>130</v>
      </c>
      <c r="E382" s="228" t="s">
        <v>565</v>
      </c>
      <c r="F382" s="229" t="s">
        <v>566</v>
      </c>
      <c r="G382" s="230" t="s">
        <v>272</v>
      </c>
      <c r="H382" s="231">
        <v>8.5</v>
      </c>
      <c r="I382" s="232"/>
      <c r="J382" s="233">
        <f>ROUND(I382*H382,2)</f>
        <v>0</v>
      </c>
      <c r="K382" s="229" t="s">
        <v>179</v>
      </c>
      <c r="L382" s="45"/>
      <c r="M382" s="234" t="s">
        <v>1</v>
      </c>
      <c r="N382" s="235" t="s">
        <v>45</v>
      </c>
      <c r="O382" s="92"/>
      <c r="P382" s="236">
        <f>O382*H382</f>
        <v>0</v>
      </c>
      <c r="Q382" s="236">
        <v>0.00042999999999999999</v>
      </c>
      <c r="R382" s="236">
        <f>Q382*H382</f>
        <v>0.0036549999999999998</v>
      </c>
      <c r="S382" s="236">
        <v>0</v>
      </c>
      <c r="T382" s="237">
        <f>S382*H382</f>
        <v>0</v>
      </c>
      <c r="U382" s="39"/>
      <c r="V382" s="39"/>
      <c r="W382" s="39"/>
      <c r="X382" s="39"/>
      <c r="Y382" s="39"/>
      <c r="Z382" s="39"/>
      <c r="AA382" s="39"/>
      <c r="AB382" s="39"/>
      <c r="AC382" s="39"/>
      <c r="AD382" s="39"/>
      <c r="AE382" s="39"/>
      <c r="AR382" s="238" t="s">
        <v>273</v>
      </c>
      <c r="AT382" s="238" t="s">
        <v>130</v>
      </c>
      <c r="AU382" s="238" t="s">
        <v>89</v>
      </c>
      <c r="AY382" s="18" t="s">
        <v>127</v>
      </c>
      <c r="BE382" s="239">
        <f>IF(N382="základní",J382,0)</f>
        <v>0</v>
      </c>
      <c r="BF382" s="239">
        <f>IF(N382="snížená",J382,0)</f>
        <v>0</v>
      </c>
      <c r="BG382" s="239">
        <f>IF(N382="zákl. přenesená",J382,0)</f>
        <v>0</v>
      </c>
      <c r="BH382" s="239">
        <f>IF(N382="sníž. přenesená",J382,0)</f>
        <v>0</v>
      </c>
      <c r="BI382" s="239">
        <f>IF(N382="nulová",J382,0)</f>
        <v>0</v>
      </c>
      <c r="BJ382" s="18" t="s">
        <v>87</v>
      </c>
      <c r="BK382" s="239">
        <f>ROUND(I382*H382,2)</f>
        <v>0</v>
      </c>
      <c r="BL382" s="18" t="s">
        <v>273</v>
      </c>
      <c r="BM382" s="238" t="s">
        <v>567</v>
      </c>
    </row>
    <row r="383" s="2" customFormat="1">
      <c r="A383" s="39"/>
      <c r="B383" s="40"/>
      <c r="C383" s="41"/>
      <c r="D383" s="240" t="s">
        <v>135</v>
      </c>
      <c r="E383" s="41"/>
      <c r="F383" s="241" t="s">
        <v>568</v>
      </c>
      <c r="G383" s="41"/>
      <c r="H383" s="41"/>
      <c r="I383" s="242"/>
      <c r="J383" s="41"/>
      <c r="K383" s="41"/>
      <c r="L383" s="45"/>
      <c r="M383" s="243"/>
      <c r="N383" s="244"/>
      <c r="O383" s="92"/>
      <c r="P383" s="92"/>
      <c r="Q383" s="92"/>
      <c r="R383" s="92"/>
      <c r="S383" s="92"/>
      <c r="T383" s="93"/>
      <c r="U383" s="39"/>
      <c r="V383" s="39"/>
      <c r="W383" s="39"/>
      <c r="X383" s="39"/>
      <c r="Y383" s="39"/>
      <c r="Z383" s="39"/>
      <c r="AA383" s="39"/>
      <c r="AB383" s="39"/>
      <c r="AC383" s="39"/>
      <c r="AD383" s="39"/>
      <c r="AE383" s="39"/>
      <c r="AT383" s="18" t="s">
        <v>135</v>
      </c>
      <c r="AU383" s="18" t="s">
        <v>89</v>
      </c>
    </row>
    <row r="384" s="2" customFormat="1">
      <c r="A384" s="39"/>
      <c r="B384" s="40"/>
      <c r="C384" s="41"/>
      <c r="D384" s="249" t="s">
        <v>182</v>
      </c>
      <c r="E384" s="41"/>
      <c r="F384" s="250" t="s">
        <v>569</v>
      </c>
      <c r="G384" s="41"/>
      <c r="H384" s="41"/>
      <c r="I384" s="242"/>
      <c r="J384" s="41"/>
      <c r="K384" s="41"/>
      <c r="L384" s="45"/>
      <c r="M384" s="243"/>
      <c r="N384" s="244"/>
      <c r="O384" s="92"/>
      <c r="P384" s="92"/>
      <c r="Q384" s="92"/>
      <c r="R384" s="92"/>
      <c r="S384" s="92"/>
      <c r="T384" s="93"/>
      <c r="U384" s="39"/>
      <c r="V384" s="39"/>
      <c r="W384" s="39"/>
      <c r="X384" s="39"/>
      <c r="Y384" s="39"/>
      <c r="Z384" s="39"/>
      <c r="AA384" s="39"/>
      <c r="AB384" s="39"/>
      <c r="AC384" s="39"/>
      <c r="AD384" s="39"/>
      <c r="AE384" s="39"/>
      <c r="AT384" s="18" t="s">
        <v>182</v>
      </c>
      <c r="AU384" s="18" t="s">
        <v>89</v>
      </c>
    </row>
    <row r="385" s="13" customFormat="1">
      <c r="A385" s="13"/>
      <c r="B385" s="251"/>
      <c r="C385" s="252"/>
      <c r="D385" s="240" t="s">
        <v>189</v>
      </c>
      <c r="E385" s="253" t="s">
        <v>1</v>
      </c>
      <c r="F385" s="254" t="s">
        <v>570</v>
      </c>
      <c r="G385" s="252"/>
      <c r="H385" s="255">
        <v>7.5</v>
      </c>
      <c r="I385" s="256"/>
      <c r="J385" s="252"/>
      <c r="K385" s="252"/>
      <c r="L385" s="257"/>
      <c r="M385" s="258"/>
      <c r="N385" s="259"/>
      <c r="O385" s="259"/>
      <c r="P385" s="259"/>
      <c r="Q385" s="259"/>
      <c r="R385" s="259"/>
      <c r="S385" s="259"/>
      <c r="T385" s="260"/>
      <c r="U385" s="13"/>
      <c r="V385" s="13"/>
      <c r="W385" s="13"/>
      <c r="X385" s="13"/>
      <c r="Y385" s="13"/>
      <c r="Z385" s="13"/>
      <c r="AA385" s="13"/>
      <c r="AB385" s="13"/>
      <c r="AC385" s="13"/>
      <c r="AD385" s="13"/>
      <c r="AE385" s="13"/>
      <c r="AT385" s="261" t="s">
        <v>189</v>
      </c>
      <c r="AU385" s="261" t="s">
        <v>89</v>
      </c>
      <c r="AV385" s="13" t="s">
        <v>89</v>
      </c>
      <c r="AW385" s="13" t="s">
        <v>35</v>
      </c>
      <c r="AX385" s="13" t="s">
        <v>80</v>
      </c>
      <c r="AY385" s="261" t="s">
        <v>127</v>
      </c>
    </row>
    <row r="386" s="13" customFormat="1">
      <c r="A386" s="13"/>
      <c r="B386" s="251"/>
      <c r="C386" s="252"/>
      <c r="D386" s="240" t="s">
        <v>189</v>
      </c>
      <c r="E386" s="253" t="s">
        <v>1</v>
      </c>
      <c r="F386" s="254" t="s">
        <v>87</v>
      </c>
      <c r="G386" s="252"/>
      <c r="H386" s="255">
        <v>1</v>
      </c>
      <c r="I386" s="256"/>
      <c r="J386" s="252"/>
      <c r="K386" s="252"/>
      <c r="L386" s="257"/>
      <c r="M386" s="258"/>
      <c r="N386" s="259"/>
      <c r="O386" s="259"/>
      <c r="P386" s="259"/>
      <c r="Q386" s="259"/>
      <c r="R386" s="259"/>
      <c r="S386" s="259"/>
      <c r="T386" s="260"/>
      <c r="U386" s="13"/>
      <c r="V386" s="13"/>
      <c r="W386" s="13"/>
      <c r="X386" s="13"/>
      <c r="Y386" s="13"/>
      <c r="Z386" s="13"/>
      <c r="AA386" s="13"/>
      <c r="AB386" s="13"/>
      <c r="AC386" s="13"/>
      <c r="AD386" s="13"/>
      <c r="AE386" s="13"/>
      <c r="AT386" s="261" t="s">
        <v>189</v>
      </c>
      <c r="AU386" s="261" t="s">
        <v>89</v>
      </c>
      <c r="AV386" s="13" t="s">
        <v>89</v>
      </c>
      <c r="AW386" s="13" t="s">
        <v>35</v>
      </c>
      <c r="AX386" s="13" t="s">
        <v>80</v>
      </c>
      <c r="AY386" s="261" t="s">
        <v>127</v>
      </c>
    </row>
    <row r="387" s="14" customFormat="1">
      <c r="A387" s="14"/>
      <c r="B387" s="262"/>
      <c r="C387" s="263"/>
      <c r="D387" s="240" t="s">
        <v>189</v>
      </c>
      <c r="E387" s="264" t="s">
        <v>1</v>
      </c>
      <c r="F387" s="265" t="s">
        <v>282</v>
      </c>
      <c r="G387" s="263"/>
      <c r="H387" s="266">
        <v>8.5</v>
      </c>
      <c r="I387" s="267"/>
      <c r="J387" s="263"/>
      <c r="K387" s="263"/>
      <c r="L387" s="268"/>
      <c r="M387" s="269"/>
      <c r="N387" s="270"/>
      <c r="O387" s="270"/>
      <c r="P387" s="270"/>
      <c r="Q387" s="270"/>
      <c r="R387" s="270"/>
      <c r="S387" s="270"/>
      <c r="T387" s="271"/>
      <c r="U387" s="14"/>
      <c r="V387" s="14"/>
      <c r="W387" s="14"/>
      <c r="X387" s="14"/>
      <c r="Y387" s="14"/>
      <c r="Z387" s="14"/>
      <c r="AA387" s="14"/>
      <c r="AB387" s="14"/>
      <c r="AC387" s="14"/>
      <c r="AD387" s="14"/>
      <c r="AE387" s="14"/>
      <c r="AT387" s="272" t="s">
        <v>189</v>
      </c>
      <c r="AU387" s="272" t="s">
        <v>89</v>
      </c>
      <c r="AV387" s="14" t="s">
        <v>126</v>
      </c>
      <c r="AW387" s="14" t="s">
        <v>35</v>
      </c>
      <c r="AX387" s="14" t="s">
        <v>87</v>
      </c>
      <c r="AY387" s="272" t="s">
        <v>127</v>
      </c>
    </row>
    <row r="388" s="2" customFormat="1" ht="16.5" customHeight="1">
      <c r="A388" s="39"/>
      <c r="B388" s="40"/>
      <c r="C388" s="227" t="s">
        <v>571</v>
      </c>
      <c r="D388" s="227" t="s">
        <v>130</v>
      </c>
      <c r="E388" s="228" t="s">
        <v>572</v>
      </c>
      <c r="F388" s="229" t="s">
        <v>573</v>
      </c>
      <c r="G388" s="230" t="s">
        <v>272</v>
      </c>
      <c r="H388" s="231">
        <v>45</v>
      </c>
      <c r="I388" s="232"/>
      <c r="J388" s="233">
        <f>ROUND(I388*H388,2)</f>
        <v>0</v>
      </c>
      <c r="K388" s="229" t="s">
        <v>179</v>
      </c>
      <c r="L388" s="45"/>
      <c r="M388" s="234" t="s">
        <v>1</v>
      </c>
      <c r="N388" s="235" t="s">
        <v>45</v>
      </c>
      <c r="O388" s="92"/>
      <c r="P388" s="236">
        <f>O388*H388</f>
        <v>0</v>
      </c>
      <c r="Q388" s="236">
        <v>0.00050000000000000001</v>
      </c>
      <c r="R388" s="236">
        <f>Q388*H388</f>
        <v>0.022499999999999999</v>
      </c>
      <c r="S388" s="236">
        <v>0</v>
      </c>
      <c r="T388" s="237">
        <f>S388*H388</f>
        <v>0</v>
      </c>
      <c r="U388" s="39"/>
      <c r="V388" s="39"/>
      <c r="W388" s="39"/>
      <c r="X388" s="39"/>
      <c r="Y388" s="39"/>
      <c r="Z388" s="39"/>
      <c r="AA388" s="39"/>
      <c r="AB388" s="39"/>
      <c r="AC388" s="39"/>
      <c r="AD388" s="39"/>
      <c r="AE388" s="39"/>
      <c r="AR388" s="238" t="s">
        <v>273</v>
      </c>
      <c r="AT388" s="238" t="s">
        <v>130</v>
      </c>
      <c r="AU388" s="238" t="s">
        <v>89</v>
      </c>
      <c r="AY388" s="18" t="s">
        <v>127</v>
      </c>
      <c r="BE388" s="239">
        <f>IF(N388="základní",J388,0)</f>
        <v>0</v>
      </c>
      <c r="BF388" s="239">
        <f>IF(N388="snížená",J388,0)</f>
        <v>0</v>
      </c>
      <c r="BG388" s="239">
        <f>IF(N388="zákl. přenesená",J388,0)</f>
        <v>0</v>
      </c>
      <c r="BH388" s="239">
        <f>IF(N388="sníž. přenesená",J388,0)</f>
        <v>0</v>
      </c>
      <c r="BI388" s="239">
        <f>IF(N388="nulová",J388,0)</f>
        <v>0</v>
      </c>
      <c r="BJ388" s="18" t="s">
        <v>87</v>
      </c>
      <c r="BK388" s="239">
        <f>ROUND(I388*H388,2)</f>
        <v>0</v>
      </c>
      <c r="BL388" s="18" t="s">
        <v>273</v>
      </c>
      <c r="BM388" s="238" t="s">
        <v>574</v>
      </c>
    </row>
    <row r="389" s="2" customFormat="1">
      <c r="A389" s="39"/>
      <c r="B389" s="40"/>
      <c r="C389" s="41"/>
      <c r="D389" s="240" t="s">
        <v>135</v>
      </c>
      <c r="E389" s="41"/>
      <c r="F389" s="241" t="s">
        <v>575</v>
      </c>
      <c r="G389" s="41"/>
      <c r="H389" s="41"/>
      <c r="I389" s="242"/>
      <c r="J389" s="41"/>
      <c r="K389" s="41"/>
      <c r="L389" s="45"/>
      <c r="M389" s="243"/>
      <c r="N389" s="244"/>
      <c r="O389" s="92"/>
      <c r="P389" s="92"/>
      <c r="Q389" s="92"/>
      <c r="R389" s="92"/>
      <c r="S389" s="92"/>
      <c r="T389" s="93"/>
      <c r="U389" s="39"/>
      <c r="V389" s="39"/>
      <c r="W389" s="39"/>
      <c r="X389" s="39"/>
      <c r="Y389" s="39"/>
      <c r="Z389" s="39"/>
      <c r="AA389" s="39"/>
      <c r="AB389" s="39"/>
      <c r="AC389" s="39"/>
      <c r="AD389" s="39"/>
      <c r="AE389" s="39"/>
      <c r="AT389" s="18" t="s">
        <v>135</v>
      </c>
      <c r="AU389" s="18" t="s">
        <v>89</v>
      </c>
    </row>
    <row r="390" s="2" customFormat="1">
      <c r="A390" s="39"/>
      <c r="B390" s="40"/>
      <c r="C390" s="41"/>
      <c r="D390" s="249" t="s">
        <v>182</v>
      </c>
      <c r="E390" s="41"/>
      <c r="F390" s="250" t="s">
        <v>576</v>
      </c>
      <c r="G390" s="41"/>
      <c r="H390" s="41"/>
      <c r="I390" s="242"/>
      <c r="J390" s="41"/>
      <c r="K390" s="41"/>
      <c r="L390" s="45"/>
      <c r="M390" s="243"/>
      <c r="N390" s="244"/>
      <c r="O390" s="92"/>
      <c r="P390" s="92"/>
      <c r="Q390" s="92"/>
      <c r="R390" s="92"/>
      <c r="S390" s="92"/>
      <c r="T390" s="93"/>
      <c r="U390" s="39"/>
      <c r="V390" s="39"/>
      <c r="W390" s="39"/>
      <c r="X390" s="39"/>
      <c r="Y390" s="39"/>
      <c r="Z390" s="39"/>
      <c r="AA390" s="39"/>
      <c r="AB390" s="39"/>
      <c r="AC390" s="39"/>
      <c r="AD390" s="39"/>
      <c r="AE390" s="39"/>
      <c r="AT390" s="18" t="s">
        <v>182</v>
      </c>
      <c r="AU390" s="18" t="s">
        <v>89</v>
      </c>
    </row>
    <row r="391" s="13" customFormat="1">
      <c r="A391" s="13"/>
      <c r="B391" s="251"/>
      <c r="C391" s="252"/>
      <c r="D391" s="240" t="s">
        <v>189</v>
      </c>
      <c r="E391" s="253" t="s">
        <v>1</v>
      </c>
      <c r="F391" s="254" t="s">
        <v>577</v>
      </c>
      <c r="G391" s="252"/>
      <c r="H391" s="255">
        <v>16.5</v>
      </c>
      <c r="I391" s="256"/>
      <c r="J391" s="252"/>
      <c r="K391" s="252"/>
      <c r="L391" s="257"/>
      <c r="M391" s="258"/>
      <c r="N391" s="259"/>
      <c r="O391" s="259"/>
      <c r="P391" s="259"/>
      <c r="Q391" s="259"/>
      <c r="R391" s="259"/>
      <c r="S391" s="259"/>
      <c r="T391" s="260"/>
      <c r="U391" s="13"/>
      <c r="V391" s="13"/>
      <c r="W391" s="13"/>
      <c r="X391" s="13"/>
      <c r="Y391" s="13"/>
      <c r="Z391" s="13"/>
      <c r="AA391" s="13"/>
      <c r="AB391" s="13"/>
      <c r="AC391" s="13"/>
      <c r="AD391" s="13"/>
      <c r="AE391" s="13"/>
      <c r="AT391" s="261" t="s">
        <v>189</v>
      </c>
      <c r="AU391" s="261" t="s">
        <v>89</v>
      </c>
      <c r="AV391" s="13" t="s">
        <v>89</v>
      </c>
      <c r="AW391" s="13" t="s">
        <v>35</v>
      </c>
      <c r="AX391" s="13" t="s">
        <v>80</v>
      </c>
      <c r="AY391" s="261" t="s">
        <v>127</v>
      </c>
    </row>
    <row r="392" s="13" customFormat="1">
      <c r="A392" s="13"/>
      <c r="B392" s="251"/>
      <c r="C392" s="252"/>
      <c r="D392" s="240" t="s">
        <v>189</v>
      </c>
      <c r="E392" s="253" t="s">
        <v>1</v>
      </c>
      <c r="F392" s="254" t="s">
        <v>578</v>
      </c>
      <c r="G392" s="252"/>
      <c r="H392" s="255">
        <v>28.5</v>
      </c>
      <c r="I392" s="256"/>
      <c r="J392" s="252"/>
      <c r="K392" s="252"/>
      <c r="L392" s="257"/>
      <c r="M392" s="258"/>
      <c r="N392" s="259"/>
      <c r="O392" s="259"/>
      <c r="P392" s="259"/>
      <c r="Q392" s="259"/>
      <c r="R392" s="259"/>
      <c r="S392" s="259"/>
      <c r="T392" s="260"/>
      <c r="U392" s="13"/>
      <c r="V392" s="13"/>
      <c r="W392" s="13"/>
      <c r="X392" s="13"/>
      <c r="Y392" s="13"/>
      <c r="Z392" s="13"/>
      <c r="AA392" s="13"/>
      <c r="AB392" s="13"/>
      <c r="AC392" s="13"/>
      <c r="AD392" s="13"/>
      <c r="AE392" s="13"/>
      <c r="AT392" s="261" t="s">
        <v>189</v>
      </c>
      <c r="AU392" s="261" t="s">
        <v>89</v>
      </c>
      <c r="AV392" s="13" t="s">
        <v>89</v>
      </c>
      <c r="AW392" s="13" t="s">
        <v>35</v>
      </c>
      <c r="AX392" s="13" t="s">
        <v>80</v>
      </c>
      <c r="AY392" s="261" t="s">
        <v>127</v>
      </c>
    </row>
    <row r="393" s="14" customFormat="1">
      <c r="A393" s="14"/>
      <c r="B393" s="262"/>
      <c r="C393" s="263"/>
      <c r="D393" s="240" t="s">
        <v>189</v>
      </c>
      <c r="E393" s="264" t="s">
        <v>1</v>
      </c>
      <c r="F393" s="265" t="s">
        <v>282</v>
      </c>
      <c r="G393" s="263"/>
      <c r="H393" s="266">
        <v>45</v>
      </c>
      <c r="I393" s="267"/>
      <c r="J393" s="263"/>
      <c r="K393" s="263"/>
      <c r="L393" s="268"/>
      <c r="M393" s="269"/>
      <c r="N393" s="270"/>
      <c r="O393" s="270"/>
      <c r="P393" s="270"/>
      <c r="Q393" s="270"/>
      <c r="R393" s="270"/>
      <c r="S393" s="270"/>
      <c r="T393" s="271"/>
      <c r="U393" s="14"/>
      <c r="V393" s="14"/>
      <c r="W393" s="14"/>
      <c r="X393" s="14"/>
      <c r="Y393" s="14"/>
      <c r="Z393" s="14"/>
      <c r="AA393" s="14"/>
      <c r="AB393" s="14"/>
      <c r="AC393" s="14"/>
      <c r="AD393" s="14"/>
      <c r="AE393" s="14"/>
      <c r="AT393" s="272" t="s">
        <v>189</v>
      </c>
      <c r="AU393" s="272" t="s">
        <v>89</v>
      </c>
      <c r="AV393" s="14" t="s">
        <v>126</v>
      </c>
      <c r="AW393" s="14" t="s">
        <v>35</v>
      </c>
      <c r="AX393" s="14" t="s">
        <v>87</v>
      </c>
      <c r="AY393" s="272" t="s">
        <v>127</v>
      </c>
    </row>
    <row r="394" s="2" customFormat="1" ht="16.5" customHeight="1">
      <c r="A394" s="39"/>
      <c r="B394" s="40"/>
      <c r="C394" s="227" t="s">
        <v>579</v>
      </c>
      <c r="D394" s="227" t="s">
        <v>130</v>
      </c>
      <c r="E394" s="228" t="s">
        <v>580</v>
      </c>
      <c r="F394" s="229" t="s">
        <v>581</v>
      </c>
      <c r="G394" s="230" t="s">
        <v>272</v>
      </c>
      <c r="H394" s="231">
        <v>12</v>
      </c>
      <c r="I394" s="232"/>
      <c r="J394" s="233">
        <f>ROUND(I394*H394,2)</f>
        <v>0</v>
      </c>
      <c r="K394" s="229" t="s">
        <v>179</v>
      </c>
      <c r="L394" s="45"/>
      <c r="M394" s="234" t="s">
        <v>1</v>
      </c>
      <c r="N394" s="235" t="s">
        <v>45</v>
      </c>
      <c r="O394" s="92"/>
      <c r="P394" s="236">
        <f>O394*H394</f>
        <v>0</v>
      </c>
      <c r="Q394" s="236">
        <v>0</v>
      </c>
      <c r="R394" s="236">
        <f>Q394*H394</f>
        <v>0</v>
      </c>
      <c r="S394" s="236">
        <v>0.00027999999999999998</v>
      </c>
      <c r="T394" s="237">
        <f>S394*H394</f>
        <v>0.0033599999999999997</v>
      </c>
      <c r="U394" s="39"/>
      <c r="V394" s="39"/>
      <c r="W394" s="39"/>
      <c r="X394" s="39"/>
      <c r="Y394" s="39"/>
      <c r="Z394" s="39"/>
      <c r="AA394" s="39"/>
      <c r="AB394" s="39"/>
      <c r="AC394" s="39"/>
      <c r="AD394" s="39"/>
      <c r="AE394" s="39"/>
      <c r="AR394" s="238" t="s">
        <v>273</v>
      </c>
      <c r="AT394" s="238" t="s">
        <v>130</v>
      </c>
      <c r="AU394" s="238" t="s">
        <v>89</v>
      </c>
      <c r="AY394" s="18" t="s">
        <v>127</v>
      </c>
      <c r="BE394" s="239">
        <f>IF(N394="základní",J394,0)</f>
        <v>0</v>
      </c>
      <c r="BF394" s="239">
        <f>IF(N394="snížená",J394,0)</f>
        <v>0</v>
      </c>
      <c r="BG394" s="239">
        <f>IF(N394="zákl. přenesená",J394,0)</f>
        <v>0</v>
      </c>
      <c r="BH394" s="239">
        <f>IF(N394="sníž. přenesená",J394,0)</f>
        <v>0</v>
      </c>
      <c r="BI394" s="239">
        <f>IF(N394="nulová",J394,0)</f>
        <v>0</v>
      </c>
      <c r="BJ394" s="18" t="s">
        <v>87</v>
      </c>
      <c r="BK394" s="239">
        <f>ROUND(I394*H394,2)</f>
        <v>0</v>
      </c>
      <c r="BL394" s="18" t="s">
        <v>273</v>
      </c>
      <c r="BM394" s="238" t="s">
        <v>582</v>
      </c>
    </row>
    <row r="395" s="2" customFormat="1">
      <c r="A395" s="39"/>
      <c r="B395" s="40"/>
      <c r="C395" s="41"/>
      <c r="D395" s="240" t="s">
        <v>135</v>
      </c>
      <c r="E395" s="41"/>
      <c r="F395" s="241" t="s">
        <v>583</v>
      </c>
      <c r="G395" s="41"/>
      <c r="H395" s="41"/>
      <c r="I395" s="242"/>
      <c r="J395" s="41"/>
      <c r="K395" s="41"/>
      <c r="L395" s="45"/>
      <c r="M395" s="243"/>
      <c r="N395" s="244"/>
      <c r="O395" s="92"/>
      <c r="P395" s="92"/>
      <c r="Q395" s="92"/>
      <c r="R395" s="92"/>
      <c r="S395" s="92"/>
      <c r="T395" s="93"/>
      <c r="U395" s="39"/>
      <c r="V395" s="39"/>
      <c r="W395" s="39"/>
      <c r="X395" s="39"/>
      <c r="Y395" s="39"/>
      <c r="Z395" s="39"/>
      <c r="AA395" s="39"/>
      <c r="AB395" s="39"/>
      <c r="AC395" s="39"/>
      <c r="AD395" s="39"/>
      <c r="AE395" s="39"/>
      <c r="AT395" s="18" t="s">
        <v>135</v>
      </c>
      <c r="AU395" s="18" t="s">
        <v>89</v>
      </c>
    </row>
    <row r="396" s="2" customFormat="1">
      <c r="A396" s="39"/>
      <c r="B396" s="40"/>
      <c r="C396" s="41"/>
      <c r="D396" s="249" t="s">
        <v>182</v>
      </c>
      <c r="E396" s="41"/>
      <c r="F396" s="250" t="s">
        <v>584</v>
      </c>
      <c r="G396" s="41"/>
      <c r="H396" s="41"/>
      <c r="I396" s="242"/>
      <c r="J396" s="41"/>
      <c r="K396" s="41"/>
      <c r="L396" s="45"/>
      <c r="M396" s="243"/>
      <c r="N396" s="244"/>
      <c r="O396" s="92"/>
      <c r="P396" s="92"/>
      <c r="Q396" s="92"/>
      <c r="R396" s="92"/>
      <c r="S396" s="92"/>
      <c r="T396" s="93"/>
      <c r="U396" s="39"/>
      <c r="V396" s="39"/>
      <c r="W396" s="39"/>
      <c r="X396" s="39"/>
      <c r="Y396" s="39"/>
      <c r="Z396" s="39"/>
      <c r="AA396" s="39"/>
      <c r="AB396" s="39"/>
      <c r="AC396" s="39"/>
      <c r="AD396" s="39"/>
      <c r="AE396" s="39"/>
      <c r="AT396" s="18" t="s">
        <v>182</v>
      </c>
      <c r="AU396" s="18" t="s">
        <v>89</v>
      </c>
    </row>
    <row r="397" s="2" customFormat="1" ht="24.15" customHeight="1">
      <c r="A397" s="39"/>
      <c r="B397" s="40"/>
      <c r="C397" s="227" t="s">
        <v>585</v>
      </c>
      <c r="D397" s="227" t="s">
        <v>130</v>
      </c>
      <c r="E397" s="228" t="s">
        <v>586</v>
      </c>
      <c r="F397" s="229" t="s">
        <v>587</v>
      </c>
      <c r="G397" s="230" t="s">
        <v>296</v>
      </c>
      <c r="H397" s="231">
        <v>4</v>
      </c>
      <c r="I397" s="232"/>
      <c r="J397" s="233">
        <f>ROUND(I397*H397,2)</f>
        <v>0</v>
      </c>
      <c r="K397" s="229" t="s">
        <v>179</v>
      </c>
      <c r="L397" s="45"/>
      <c r="M397" s="234" t="s">
        <v>1</v>
      </c>
      <c r="N397" s="235" t="s">
        <v>45</v>
      </c>
      <c r="O397" s="92"/>
      <c r="P397" s="236">
        <f>O397*H397</f>
        <v>0</v>
      </c>
      <c r="Q397" s="236">
        <v>0</v>
      </c>
      <c r="R397" s="236">
        <f>Q397*H397</f>
        <v>0</v>
      </c>
      <c r="S397" s="236">
        <v>0</v>
      </c>
      <c r="T397" s="237">
        <f>S397*H397</f>
        <v>0</v>
      </c>
      <c r="U397" s="39"/>
      <c r="V397" s="39"/>
      <c r="W397" s="39"/>
      <c r="X397" s="39"/>
      <c r="Y397" s="39"/>
      <c r="Z397" s="39"/>
      <c r="AA397" s="39"/>
      <c r="AB397" s="39"/>
      <c r="AC397" s="39"/>
      <c r="AD397" s="39"/>
      <c r="AE397" s="39"/>
      <c r="AR397" s="238" t="s">
        <v>273</v>
      </c>
      <c r="AT397" s="238" t="s">
        <v>130</v>
      </c>
      <c r="AU397" s="238" t="s">
        <v>89</v>
      </c>
      <c r="AY397" s="18" t="s">
        <v>127</v>
      </c>
      <c r="BE397" s="239">
        <f>IF(N397="základní",J397,0)</f>
        <v>0</v>
      </c>
      <c r="BF397" s="239">
        <f>IF(N397="snížená",J397,0)</f>
        <v>0</v>
      </c>
      <c r="BG397" s="239">
        <f>IF(N397="zákl. přenesená",J397,0)</f>
        <v>0</v>
      </c>
      <c r="BH397" s="239">
        <f>IF(N397="sníž. přenesená",J397,0)</f>
        <v>0</v>
      </c>
      <c r="BI397" s="239">
        <f>IF(N397="nulová",J397,0)</f>
        <v>0</v>
      </c>
      <c r="BJ397" s="18" t="s">
        <v>87</v>
      </c>
      <c r="BK397" s="239">
        <f>ROUND(I397*H397,2)</f>
        <v>0</v>
      </c>
      <c r="BL397" s="18" t="s">
        <v>273</v>
      </c>
      <c r="BM397" s="238" t="s">
        <v>588</v>
      </c>
    </row>
    <row r="398" s="2" customFormat="1">
      <c r="A398" s="39"/>
      <c r="B398" s="40"/>
      <c r="C398" s="41"/>
      <c r="D398" s="240" t="s">
        <v>135</v>
      </c>
      <c r="E398" s="41"/>
      <c r="F398" s="241" t="s">
        <v>589</v>
      </c>
      <c r="G398" s="41"/>
      <c r="H398" s="41"/>
      <c r="I398" s="242"/>
      <c r="J398" s="41"/>
      <c r="K398" s="41"/>
      <c r="L398" s="45"/>
      <c r="M398" s="243"/>
      <c r="N398" s="244"/>
      <c r="O398" s="92"/>
      <c r="P398" s="92"/>
      <c r="Q398" s="92"/>
      <c r="R398" s="92"/>
      <c r="S398" s="92"/>
      <c r="T398" s="93"/>
      <c r="U398" s="39"/>
      <c r="V398" s="39"/>
      <c r="W398" s="39"/>
      <c r="X398" s="39"/>
      <c r="Y398" s="39"/>
      <c r="Z398" s="39"/>
      <c r="AA398" s="39"/>
      <c r="AB398" s="39"/>
      <c r="AC398" s="39"/>
      <c r="AD398" s="39"/>
      <c r="AE398" s="39"/>
      <c r="AT398" s="18" t="s">
        <v>135</v>
      </c>
      <c r="AU398" s="18" t="s">
        <v>89</v>
      </c>
    </row>
    <row r="399" s="2" customFormat="1">
      <c r="A399" s="39"/>
      <c r="B399" s="40"/>
      <c r="C399" s="41"/>
      <c r="D399" s="249" t="s">
        <v>182</v>
      </c>
      <c r="E399" s="41"/>
      <c r="F399" s="250" t="s">
        <v>590</v>
      </c>
      <c r="G399" s="41"/>
      <c r="H399" s="41"/>
      <c r="I399" s="242"/>
      <c r="J399" s="41"/>
      <c r="K399" s="41"/>
      <c r="L399" s="45"/>
      <c r="M399" s="243"/>
      <c r="N399" s="244"/>
      <c r="O399" s="92"/>
      <c r="P399" s="92"/>
      <c r="Q399" s="92"/>
      <c r="R399" s="92"/>
      <c r="S399" s="92"/>
      <c r="T399" s="93"/>
      <c r="U399" s="39"/>
      <c r="V399" s="39"/>
      <c r="W399" s="39"/>
      <c r="X399" s="39"/>
      <c r="Y399" s="39"/>
      <c r="Z399" s="39"/>
      <c r="AA399" s="39"/>
      <c r="AB399" s="39"/>
      <c r="AC399" s="39"/>
      <c r="AD399" s="39"/>
      <c r="AE399" s="39"/>
      <c r="AT399" s="18" t="s">
        <v>182</v>
      </c>
      <c r="AU399" s="18" t="s">
        <v>89</v>
      </c>
    </row>
    <row r="400" s="2" customFormat="1" ht="24.15" customHeight="1">
      <c r="A400" s="39"/>
      <c r="B400" s="40"/>
      <c r="C400" s="227" t="s">
        <v>591</v>
      </c>
      <c r="D400" s="227" t="s">
        <v>130</v>
      </c>
      <c r="E400" s="228" t="s">
        <v>592</v>
      </c>
      <c r="F400" s="229" t="s">
        <v>593</v>
      </c>
      <c r="G400" s="230" t="s">
        <v>272</v>
      </c>
      <c r="H400" s="231">
        <v>12</v>
      </c>
      <c r="I400" s="232"/>
      <c r="J400" s="233">
        <f>ROUND(I400*H400,2)</f>
        <v>0</v>
      </c>
      <c r="K400" s="229" t="s">
        <v>179</v>
      </c>
      <c r="L400" s="45"/>
      <c r="M400" s="234" t="s">
        <v>1</v>
      </c>
      <c r="N400" s="235" t="s">
        <v>45</v>
      </c>
      <c r="O400" s="92"/>
      <c r="P400" s="236">
        <f>O400*H400</f>
        <v>0</v>
      </c>
      <c r="Q400" s="236">
        <v>0.0012600000000000001</v>
      </c>
      <c r="R400" s="236">
        <f>Q400*H400</f>
        <v>0.015120000000000002</v>
      </c>
      <c r="S400" s="236">
        <v>0</v>
      </c>
      <c r="T400" s="237">
        <f>S400*H400</f>
        <v>0</v>
      </c>
      <c r="U400" s="39"/>
      <c r="V400" s="39"/>
      <c r="W400" s="39"/>
      <c r="X400" s="39"/>
      <c r="Y400" s="39"/>
      <c r="Z400" s="39"/>
      <c r="AA400" s="39"/>
      <c r="AB400" s="39"/>
      <c r="AC400" s="39"/>
      <c r="AD400" s="39"/>
      <c r="AE400" s="39"/>
      <c r="AR400" s="238" t="s">
        <v>273</v>
      </c>
      <c r="AT400" s="238" t="s">
        <v>130</v>
      </c>
      <c r="AU400" s="238" t="s">
        <v>89</v>
      </c>
      <c r="AY400" s="18" t="s">
        <v>127</v>
      </c>
      <c r="BE400" s="239">
        <f>IF(N400="základní",J400,0)</f>
        <v>0</v>
      </c>
      <c r="BF400" s="239">
        <f>IF(N400="snížená",J400,0)</f>
        <v>0</v>
      </c>
      <c r="BG400" s="239">
        <f>IF(N400="zákl. přenesená",J400,0)</f>
        <v>0</v>
      </c>
      <c r="BH400" s="239">
        <f>IF(N400="sníž. přenesená",J400,0)</f>
        <v>0</v>
      </c>
      <c r="BI400" s="239">
        <f>IF(N400="nulová",J400,0)</f>
        <v>0</v>
      </c>
      <c r="BJ400" s="18" t="s">
        <v>87</v>
      </c>
      <c r="BK400" s="239">
        <f>ROUND(I400*H400,2)</f>
        <v>0</v>
      </c>
      <c r="BL400" s="18" t="s">
        <v>273</v>
      </c>
      <c r="BM400" s="238" t="s">
        <v>594</v>
      </c>
    </row>
    <row r="401" s="2" customFormat="1">
      <c r="A401" s="39"/>
      <c r="B401" s="40"/>
      <c r="C401" s="41"/>
      <c r="D401" s="240" t="s">
        <v>135</v>
      </c>
      <c r="E401" s="41"/>
      <c r="F401" s="241" t="s">
        <v>595</v>
      </c>
      <c r="G401" s="41"/>
      <c r="H401" s="41"/>
      <c r="I401" s="242"/>
      <c r="J401" s="41"/>
      <c r="K401" s="41"/>
      <c r="L401" s="45"/>
      <c r="M401" s="243"/>
      <c r="N401" s="244"/>
      <c r="O401" s="92"/>
      <c r="P401" s="92"/>
      <c r="Q401" s="92"/>
      <c r="R401" s="92"/>
      <c r="S401" s="92"/>
      <c r="T401" s="93"/>
      <c r="U401" s="39"/>
      <c r="V401" s="39"/>
      <c r="W401" s="39"/>
      <c r="X401" s="39"/>
      <c r="Y401" s="39"/>
      <c r="Z401" s="39"/>
      <c r="AA401" s="39"/>
      <c r="AB401" s="39"/>
      <c r="AC401" s="39"/>
      <c r="AD401" s="39"/>
      <c r="AE401" s="39"/>
      <c r="AT401" s="18" t="s">
        <v>135</v>
      </c>
      <c r="AU401" s="18" t="s">
        <v>89</v>
      </c>
    </row>
    <row r="402" s="2" customFormat="1">
      <c r="A402" s="39"/>
      <c r="B402" s="40"/>
      <c r="C402" s="41"/>
      <c r="D402" s="249" t="s">
        <v>182</v>
      </c>
      <c r="E402" s="41"/>
      <c r="F402" s="250" t="s">
        <v>596</v>
      </c>
      <c r="G402" s="41"/>
      <c r="H402" s="41"/>
      <c r="I402" s="242"/>
      <c r="J402" s="41"/>
      <c r="K402" s="41"/>
      <c r="L402" s="45"/>
      <c r="M402" s="243"/>
      <c r="N402" s="244"/>
      <c r="O402" s="92"/>
      <c r="P402" s="92"/>
      <c r="Q402" s="92"/>
      <c r="R402" s="92"/>
      <c r="S402" s="92"/>
      <c r="T402" s="93"/>
      <c r="U402" s="39"/>
      <c r="V402" s="39"/>
      <c r="W402" s="39"/>
      <c r="X402" s="39"/>
      <c r="Y402" s="39"/>
      <c r="Z402" s="39"/>
      <c r="AA402" s="39"/>
      <c r="AB402" s="39"/>
      <c r="AC402" s="39"/>
      <c r="AD402" s="39"/>
      <c r="AE402" s="39"/>
      <c r="AT402" s="18" t="s">
        <v>182</v>
      </c>
      <c r="AU402" s="18" t="s">
        <v>89</v>
      </c>
    </row>
    <row r="403" s="13" customFormat="1">
      <c r="A403" s="13"/>
      <c r="B403" s="251"/>
      <c r="C403" s="252"/>
      <c r="D403" s="240" t="s">
        <v>189</v>
      </c>
      <c r="E403" s="253" t="s">
        <v>1</v>
      </c>
      <c r="F403" s="254" t="s">
        <v>597</v>
      </c>
      <c r="G403" s="252"/>
      <c r="H403" s="255">
        <v>12</v>
      </c>
      <c r="I403" s="256"/>
      <c r="J403" s="252"/>
      <c r="K403" s="252"/>
      <c r="L403" s="257"/>
      <c r="M403" s="258"/>
      <c r="N403" s="259"/>
      <c r="O403" s="259"/>
      <c r="P403" s="259"/>
      <c r="Q403" s="259"/>
      <c r="R403" s="259"/>
      <c r="S403" s="259"/>
      <c r="T403" s="260"/>
      <c r="U403" s="13"/>
      <c r="V403" s="13"/>
      <c r="W403" s="13"/>
      <c r="X403" s="13"/>
      <c r="Y403" s="13"/>
      <c r="Z403" s="13"/>
      <c r="AA403" s="13"/>
      <c r="AB403" s="13"/>
      <c r="AC403" s="13"/>
      <c r="AD403" s="13"/>
      <c r="AE403" s="13"/>
      <c r="AT403" s="261" t="s">
        <v>189</v>
      </c>
      <c r="AU403" s="261" t="s">
        <v>89</v>
      </c>
      <c r="AV403" s="13" t="s">
        <v>89</v>
      </c>
      <c r="AW403" s="13" t="s">
        <v>35</v>
      </c>
      <c r="AX403" s="13" t="s">
        <v>87</v>
      </c>
      <c r="AY403" s="261" t="s">
        <v>127</v>
      </c>
    </row>
    <row r="404" s="2" customFormat="1" ht="21.75" customHeight="1">
      <c r="A404" s="39"/>
      <c r="B404" s="40"/>
      <c r="C404" s="227" t="s">
        <v>598</v>
      </c>
      <c r="D404" s="227" t="s">
        <v>130</v>
      </c>
      <c r="E404" s="228" t="s">
        <v>599</v>
      </c>
      <c r="F404" s="229" t="s">
        <v>600</v>
      </c>
      <c r="G404" s="230" t="s">
        <v>133</v>
      </c>
      <c r="H404" s="231">
        <v>1</v>
      </c>
      <c r="I404" s="232"/>
      <c r="J404" s="233">
        <f>ROUND(I404*H404,2)</f>
        <v>0</v>
      </c>
      <c r="K404" s="229" t="s">
        <v>1</v>
      </c>
      <c r="L404" s="45"/>
      <c r="M404" s="234" t="s">
        <v>1</v>
      </c>
      <c r="N404" s="235" t="s">
        <v>45</v>
      </c>
      <c r="O404" s="92"/>
      <c r="P404" s="236">
        <f>O404*H404</f>
        <v>0</v>
      </c>
      <c r="Q404" s="236">
        <v>0</v>
      </c>
      <c r="R404" s="236">
        <f>Q404*H404</f>
        <v>0</v>
      </c>
      <c r="S404" s="236">
        <v>0</v>
      </c>
      <c r="T404" s="237">
        <f>S404*H404</f>
        <v>0</v>
      </c>
      <c r="U404" s="39"/>
      <c r="V404" s="39"/>
      <c r="W404" s="39"/>
      <c r="X404" s="39"/>
      <c r="Y404" s="39"/>
      <c r="Z404" s="39"/>
      <c r="AA404" s="39"/>
      <c r="AB404" s="39"/>
      <c r="AC404" s="39"/>
      <c r="AD404" s="39"/>
      <c r="AE404" s="39"/>
      <c r="AR404" s="238" t="s">
        <v>273</v>
      </c>
      <c r="AT404" s="238" t="s">
        <v>130</v>
      </c>
      <c r="AU404" s="238" t="s">
        <v>89</v>
      </c>
      <c r="AY404" s="18" t="s">
        <v>127</v>
      </c>
      <c r="BE404" s="239">
        <f>IF(N404="základní",J404,0)</f>
        <v>0</v>
      </c>
      <c r="BF404" s="239">
        <f>IF(N404="snížená",J404,0)</f>
        <v>0</v>
      </c>
      <c r="BG404" s="239">
        <f>IF(N404="zákl. přenesená",J404,0)</f>
        <v>0</v>
      </c>
      <c r="BH404" s="239">
        <f>IF(N404="sníž. přenesená",J404,0)</f>
        <v>0</v>
      </c>
      <c r="BI404" s="239">
        <f>IF(N404="nulová",J404,0)</f>
        <v>0</v>
      </c>
      <c r="BJ404" s="18" t="s">
        <v>87</v>
      </c>
      <c r="BK404" s="239">
        <f>ROUND(I404*H404,2)</f>
        <v>0</v>
      </c>
      <c r="BL404" s="18" t="s">
        <v>273</v>
      </c>
      <c r="BM404" s="238" t="s">
        <v>601</v>
      </c>
    </row>
    <row r="405" s="2" customFormat="1">
      <c r="A405" s="39"/>
      <c r="B405" s="40"/>
      <c r="C405" s="41"/>
      <c r="D405" s="240" t="s">
        <v>135</v>
      </c>
      <c r="E405" s="41"/>
      <c r="F405" s="241" t="s">
        <v>602</v>
      </c>
      <c r="G405" s="41"/>
      <c r="H405" s="41"/>
      <c r="I405" s="242"/>
      <c r="J405" s="41"/>
      <c r="K405" s="41"/>
      <c r="L405" s="45"/>
      <c r="M405" s="243"/>
      <c r="N405" s="244"/>
      <c r="O405" s="92"/>
      <c r="P405" s="92"/>
      <c r="Q405" s="92"/>
      <c r="R405" s="92"/>
      <c r="S405" s="92"/>
      <c r="T405" s="93"/>
      <c r="U405" s="39"/>
      <c r="V405" s="39"/>
      <c r="W405" s="39"/>
      <c r="X405" s="39"/>
      <c r="Y405" s="39"/>
      <c r="Z405" s="39"/>
      <c r="AA405" s="39"/>
      <c r="AB405" s="39"/>
      <c r="AC405" s="39"/>
      <c r="AD405" s="39"/>
      <c r="AE405" s="39"/>
      <c r="AT405" s="18" t="s">
        <v>135</v>
      </c>
      <c r="AU405" s="18" t="s">
        <v>89</v>
      </c>
    </row>
    <row r="406" s="2" customFormat="1" ht="21.75" customHeight="1">
      <c r="A406" s="39"/>
      <c r="B406" s="40"/>
      <c r="C406" s="227" t="s">
        <v>603</v>
      </c>
      <c r="D406" s="227" t="s">
        <v>130</v>
      </c>
      <c r="E406" s="228" t="s">
        <v>604</v>
      </c>
      <c r="F406" s="229" t="s">
        <v>605</v>
      </c>
      <c r="G406" s="230" t="s">
        <v>272</v>
      </c>
      <c r="H406" s="231">
        <v>411.5</v>
      </c>
      <c r="I406" s="232"/>
      <c r="J406" s="233">
        <f>ROUND(I406*H406,2)</f>
        <v>0</v>
      </c>
      <c r="K406" s="229" t="s">
        <v>179</v>
      </c>
      <c r="L406" s="45"/>
      <c r="M406" s="234" t="s">
        <v>1</v>
      </c>
      <c r="N406" s="235" t="s">
        <v>45</v>
      </c>
      <c r="O406" s="92"/>
      <c r="P406" s="236">
        <f>O406*H406</f>
        <v>0</v>
      </c>
      <c r="Q406" s="236">
        <v>0</v>
      </c>
      <c r="R406" s="236">
        <f>Q406*H406</f>
        <v>0</v>
      </c>
      <c r="S406" s="236">
        <v>0</v>
      </c>
      <c r="T406" s="237">
        <f>S406*H406</f>
        <v>0</v>
      </c>
      <c r="U406" s="39"/>
      <c r="V406" s="39"/>
      <c r="W406" s="39"/>
      <c r="X406" s="39"/>
      <c r="Y406" s="39"/>
      <c r="Z406" s="39"/>
      <c r="AA406" s="39"/>
      <c r="AB406" s="39"/>
      <c r="AC406" s="39"/>
      <c r="AD406" s="39"/>
      <c r="AE406" s="39"/>
      <c r="AR406" s="238" t="s">
        <v>273</v>
      </c>
      <c r="AT406" s="238" t="s">
        <v>130</v>
      </c>
      <c r="AU406" s="238" t="s">
        <v>89</v>
      </c>
      <c r="AY406" s="18" t="s">
        <v>127</v>
      </c>
      <c r="BE406" s="239">
        <f>IF(N406="základní",J406,0)</f>
        <v>0</v>
      </c>
      <c r="BF406" s="239">
        <f>IF(N406="snížená",J406,0)</f>
        <v>0</v>
      </c>
      <c r="BG406" s="239">
        <f>IF(N406="zákl. přenesená",J406,0)</f>
        <v>0</v>
      </c>
      <c r="BH406" s="239">
        <f>IF(N406="sníž. přenesená",J406,0)</f>
        <v>0</v>
      </c>
      <c r="BI406" s="239">
        <f>IF(N406="nulová",J406,0)</f>
        <v>0</v>
      </c>
      <c r="BJ406" s="18" t="s">
        <v>87</v>
      </c>
      <c r="BK406" s="239">
        <f>ROUND(I406*H406,2)</f>
        <v>0</v>
      </c>
      <c r="BL406" s="18" t="s">
        <v>273</v>
      </c>
      <c r="BM406" s="238" t="s">
        <v>606</v>
      </c>
    </row>
    <row r="407" s="2" customFormat="1">
      <c r="A407" s="39"/>
      <c r="B407" s="40"/>
      <c r="C407" s="41"/>
      <c r="D407" s="240" t="s">
        <v>135</v>
      </c>
      <c r="E407" s="41"/>
      <c r="F407" s="241" t="s">
        <v>607</v>
      </c>
      <c r="G407" s="41"/>
      <c r="H407" s="41"/>
      <c r="I407" s="242"/>
      <c r="J407" s="41"/>
      <c r="K407" s="41"/>
      <c r="L407" s="45"/>
      <c r="M407" s="243"/>
      <c r="N407" s="244"/>
      <c r="O407" s="92"/>
      <c r="P407" s="92"/>
      <c r="Q407" s="92"/>
      <c r="R407" s="92"/>
      <c r="S407" s="92"/>
      <c r="T407" s="93"/>
      <c r="U407" s="39"/>
      <c r="V407" s="39"/>
      <c r="W407" s="39"/>
      <c r="X407" s="39"/>
      <c r="Y407" s="39"/>
      <c r="Z407" s="39"/>
      <c r="AA407" s="39"/>
      <c r="AB407" s="39"/>
      <c r="AC407" s="39"/>
      <c r="AD407" s="39"/>
      <c r="AE407" s="39"/>
      <c r="AT407" s="18" t="s">
        <v>135</v>
      </c>
      <c r="AU407" s="18" t="s">
        <v>89</v>
      </c>
    </row>
    <row r="408" s="2" customFormat="1">
      <c r="A408" s="39"/>
      <c r="B408" s="40"/>
      <c r="C408" s="41"/>
      <c r="D408" s="249" t="s">
        <v>182</v>
      </c>
      <c r="E408" s="41"/>
      <c r="F408" s="250" t="s">
        <v>608</v>
      </c>
      <c r="G408" s="41"/>
      <c r="H408" s="41"/>
      <c r="I408" s="242"/>
      <c r="J408" s="41"/>
      <c r="K408" s="41"/>
      <c r="L408" s="45"/>
      <c r="M408" s="243"/>
      <c r="N408" s="244"/>
      <c r="O408" s="92"/>
      <c r="P408" s="92"/>
      <c r="Q408" s="92"/>
      <c r="R408" s="92"/>
      <c r="S408" s="92"/>
      <c r="T408" s="93"/>
      <c r="U408" s="39"/>
      <c r="V408" s="39"/>
      <c r="W408" s="39"/>
      <c r="X408" s="39"/>
      <c r="Y408" s="39"/>
      <c r="Z408" s="39"/>
      <c r="AA408" s="39"/>
      <c r="AB408" s="39"/>
      <c r="AC408" s="39"/>
      <c r="AD408" s="39"/>
      <c r="AE408" s="39"/>
      <c r="AT408" s="18" t="s">
        <v>182</v>
      </c>
      <c r="AU408" s="18" t="s">
        <v>89</v>
      </c>
    </row>
    <row r="409" s="13" customFormat="1">
      <c r="A409" s="13"/>
      <c r="B409" s="251"/>
      <c r="C409" s="252"/>
      <c r="D409" s="240" t="s">
        <v>189</v>
      </c>
      <c r="E409" s="253" t="s">
        <v>1</v>
      </c>
      <c r="F409" s="254" t="s">
        <v>609</v>
      </c>
      <c r="G409" s="252"/>
      <c r="H409" s="255">
        <v>411.5</v>
      </c>
      <c r="I409" s="256"/>
      <c r="J409" s="252"/>
      <c r="K409" s="252"/>
      <c r="L409" s="257"/>
      <c r="M409" s="258"/>
      <c r="N409" s="259"/>
      <c r="O409" s="259"/>
      <c r="P409" s="259"/>
      <c r="Q409" s="259"/>
      <c r="R409" s="259"/>
      <c r="S409" s="259"/>
      <c r="T409" s="260"/>
      <c r="U409" s="13"/>
      <c r="V409" s="13"/>
      <c r="W409" s="13"/>
      <c r="X409" s="13"/>
      <c r="Y409" s="13"/>
      <c r="Z409" s="13"/>
      <c r="AA409" s="13"/>
      <c r="AB409" s="13"/>
      <c r="AC409" s="13"/>
      <c r="AD409" s="13"/>
      <c r="AE409" s="13"/>
      <c r="AT409" s="261" t="s">
        <v>189</v>
      </c>
      <c r="AU409" s="261" t="s">
        <v>89</v>
      </c>
      <c r="AV409" s="13" t="s">
        <v>89</v>
      </c>
      <c r="AW409" s="13" t="s">
        <v>35</v>
      </c>
      <c r="AX409" s="13" t="s">
        <v>87</v>
      </c>
      <c r="AY409" s="261" t="s">
        <v>127</v>
      </c>
    </row>
    <row r="410" s="2" customFormat="1" ht="24.15" customHeight="1">
      <c r="A410" s="39"/>
      <c r="B410" s="40"/>
      <c r="C410" s="227" t="s">
        <v>610</v>
      </c>
      <c r="D410" s="227" t="s">
        <v>130</v>
      </c>
      <c r="E410" s="228" t="s">
        <v>611</v>
      </c>
      <c r="F410" s="229" t="s">
        <v>612</v>
      </c>
      <c r="G410" s="230" t="s">
        <v>272</v>
      </c>
      <c r="H410" s="231">
        <v>183</v>
      </c>
      <c r="I410" s="232"/>
      <c r="J410" s="233">
        <f>ROUND(I410*H410,2)</f>
        <v>0</v>
      </c>
      <c r="K410" s="229" t="s">
        <v>179</v>
      </c>
      <c r="L410" s="45"/>
      <c r="M410" s="234" t="s">
        <v>1</v>
      </c>
      <c r="N410" s="235" t="s">
        <v>45</v>
      </c>
      <c r="O410" s="92"/>
      <c r="P410" s="236">
        <f>O410*H410</f>
        <v>0</v>
      </c>
      <c r="Q410" s="236">
        <v>0</v>
      </c>
      <c r="R410" s="236">
        <f>Q410*H410</f>
        <v>0</v>
      </c>
      <c r="S410" s="236">
        <v>0</v>
      </c>
      <c r="T410" s="237">
        <f>S410*H410</f>
        <v>0</v>
      </c>
      <c r="U410" s="39"/>
      <c r="V410" s="39"/>
      <c r="W410" s="39"/>
      <c r="X410" s="39"/>
      <c r="Y410" s="39"/>
      <c r="Z410" s="39"/>
      <c r="AA410" s="39"/>
      <c r="AB410" s="39"/>
      <c r="AC410" s="39"/>
      <c r="AD410" s="39"/>
      <c r="AE410" s="39"/>
      <c r="AR410" s="238" t="s">
        <v>273</v>
      </c>
      <c r="AT410" s="238" t="s">
        <v>130</v>
      </c>
      <c r="AU410" s="238" t="s">
        <v>89</v>
      </c>
      <c r="AY410" s="18" t="s">
        <v>127</v>
      </c>
      <c r="BE410" s="239">
        <f>IF(N410="základní",J410,0)</f>
        <v>0</v>
      </c>
      <c r="BF410" s="239">
        <f>IF(N410="snížená",J410,0)</f>
        <v>0</v>
      </c>
      <c r="BG410" s="239">
        <f>IF(N410="zákl. přenesená",J410,0)</f>
        <v>0</v>
      </c>
      <c r="BH410" s="239">
        <f>IF(N410="sníž. přenesená",J410,0)</f>
        <v>0</v>
      </c>
      <c r="BI410" s="239">
        <f>IF(N410="nulová",J410,0)</f>
        <v>0</v>
      </c>
      <c r="BJ410" s="18" t="s">
        <v>87</v>
      </c>
      <c r="BK410" s="239">
        <f>ROUND(I410*H410,2)</f>
        <v>0</v>
      </c>
      <c r="BL410" s="18" t="s">
        <v>273</v>
      </c>
      <c r="BM410" s="238" t="s">
        <v>613</v>
      </c>
    </row>
    <row r="411" s="2" customFormat="1">
      <c r="A411" s="39"/>
      <c r="B411" s="40"/>
      <c r="C411" s="41"/>
      <c r="D411" s="240" t="s">
        <v>135</v>
      </c>
      <c r="E411" s="41"/>
      <c r="F411" s="241" t="s">
        <v>614</v>
      </c>
      <c r="G411" s="41"/>
      <c r="H411" s="41"/>
      <c r="I411" s="242"/>
      <c r="J411" s="41"/>
      <c r="K411" s="41"/>
      <c r="L411" s="45"/>
      <c r="M411" s="243"/>
      <c r="N411" s="244"/>
      <c r="O411" s="92"/>
      <c r="P411" s="92"/>
      <c r="Q411" s="92"/>
      <c r="R411" s="92"/>
      <c r="S411" s="92"/>
      <c r="T411" s="93"/>
      <c r="U411" s="39"/>
      <c r="V411" s="39"/>
      <c r="W411" s="39"/>
      <c r="X411" s="39"/>
      <c r="Y411" s="39"/>
      <c r="Z411" s="39"/>
      <c r="AA411" s="39"/>
      <c r="AB411" s="39"/>
      <c r="AC411" s="39"/>
      <c r="AD411" s="39"/>
      <c r="AE411" s="39"/>
      <c r="AT411" s="18" t="s">
        <v>135</v>
      </c>
      <c r="AU411" s="18" t="s">
        <v>89</v>
      </c>
    </row>
    <row r="412" s="2" customFormat="1">
      <c r="A412" s="39"/>
      <c r="B412" s="40"/>
      <c r="C412" s="41"/>
      <c r="D412" s="249" t="s">
        <v>182</v>
      </c>
      <c r="E412" s="41"/>
      <c r="F412" s="250" t="s">
        <v>615</v>
      </c>
      <c r="G412" s="41"/>
      <c r="H412" s="41"/>
      <c r="I412" s="242"/>
      <c r="J412" s="41"/>
      <c r="K412" s="41"/>
      <c r="L412" s="45"/>
      <c r="M412" s="243"/>
      <c r="N412" s="244"/>
      <c r="O412" s="92"/>
      <c r="P412" s="92"/>
      <c r="Q412" s="92"/>
      <c r="R412" s="92"/>
      <c r="S412" s="92"/>
      <c r="T412" s="93"/>
      <c r="U412" s="39"/>
      <c r="V412" s="39"/>
      <c r="W412" s="39"/>
      <c r="X412" s="39"/>
      <c r="Y412" s="39"/>
      <c r="Z412" s="39"/>
      <c r="AA412" s="39"/>
      <c r="AB412" s="39"/>
      <c r="AC412" s="39"/>
      <c r="AD412" s="39"/>
      <c r="AE412" s="39"/>
      <c r="AT412" s="18" t="s">
        <v>182</v>
      </c>
      <c r="AU412" s="18" t="s">
        <v>89</v>
      </c>
    </row>
    <row r="413" s="13" customFormat="1">
      <c r="A413" s="13"/>
      <c r="B413" s="251"/>
      <c r="C413" s="252"/>
      <c r="D413" s="240" t="s">
        <v>189</v>
      </c>
      <c r="E413" s="253" t="s">
        <v>1</v>
      </c>
      <c r="F413" s="254" t="s">
        <v>616</v>
      </c>
      <c r="G413" s="252"/>
      <c r="H413" s="255">
        <v>183</v>
      </c>
      <c r="I413" s="256"/>
      <c r="J413" s="252"/>
      <c r="K413" s="252"/>
      <c r="L413" s="257"/>
      <c r="M413" s="258"/>
      <c r="N413" s="259"/>
      <c r="O413" s="259"/>
      <c r="P413" s="259"/>
      <c r="Q413" s="259"/>
      <c r="R413" s="259"/>
      <c r="S413" s="259"/>
      <c r="T413" s="260"/>
      <c r="U413" s="13"/>
      <c r="V413" s="13"/>
      <c r="W413" s="13"/>
      <c r="X413" s="13"/>
      <c r="Y413" s="13"/>
      <c r="Z413" s="13"/>
      <c r="AA413" s="13"/>
      <c r="AB413" s="13"/>
      <c r="AC413" s="13"/>
      <c r="AD413" s="13"/>
      <c r="AE413" s="13"/>
      <c r="AT413" s="261" t="s">
        <v>189</v>
      </c>
      <c r="AU413" s="261" t="s">
        <v>89</v>
      </c>
      <c r="AV413" s="13" t="s">
        <v>89</v>
      </c>
      <c r="AW413" s="13" t="s">
        <v>35</v>
      </c>
      <c r="AX413" s="13" t="s">
        <v>87</v>
      </c>
      <c r="AY413" s="261" t="s">
        <v>127</v>
      </c>
    </row>
    <row r="414" s="2" customFormat="1" ht="24.15" customHeight="1">
      <c r="A414" s="39"/>
      <c r="B414" s="40"/>
      <c r="C414" s="227" t="s">
        <v>617</v>
      </c>
      <c r="D414" s="227" t="s">
        <v>130</v>
      </c>
      <c r="E414" s="228" t="s">
        <v>618</v>
      </c>
      <c r="F414" s="229" t="s">
        <v>619</v>
      </c>
      <c r="G414" s="230" t="s">
        <v>215</v>
      </c>
      <c r="H414" s="231">
        <v>3.3980000000000001</v>
      </c>
      <c r="I414" s="232"/>
      <c r="J414" s="233">
        <f>ROUND(I414*H414,2)</f>
        <v>0</v>
      </c>
      <c r="K414" s="229" t="s">
        <v>179</v>
      </c>
      <c r="L414" s="45"/>
      <c r="M414" s="234" t="s">
        <v>1</v>
      </c>
      <c r="N414" s="235" t="s">
        <v>45</v>
      </c>
      <c r="O414" s="92"/>
      <c r="P414" s="236">
        <f>O414*H414</f>
        <v>0</v>
      </c>
      <c r="Q414" s="236">
        <v>0</v>
      </c>
      <c r="R414" s="236">
        <f>Q414*H414</f>
        <v>0</v>
      </c>
      <c r="S414" s="236">
        <v>0</v>
      </c>
      <c r="T414" s="237">
        <f>S414*H414</f>
        <v>0</v>
      </c>
      <c r="U414" s="39"/>
      <c r="V414" s="39"/>
      <c r="W414" s="39"/>
      <c r="X414" s="39"/>
      <c r="Y414" s="39"/>
      <c r="Z414" s="39"/>
      <c r="AA414" s="39"/>
      <c r="AB414" s="39"/>
      <c r="AC414" s="39"/>
      <c r="AD414" s="39"/>
      <c r="AE414" s="39"/>
      <c r="AR414" s="238" t="s">
        <v>273</v>
      </c>
      <c r="AT414" s="238" t="s">
        <v>130</v>
      </c>
      <c r="AU414" s="238" t="s">
        <v>89</v>
      </c>
      <c r="AY414" s="18" t="s">
        <v>127</v>
      </c>
      <c r="BE414" s="239">
        <f>IF(N414="základní",J414,0)</f>
        <v>0</v>
      </c>
      <c r="BF414" s="239">
        <f>IF(N414="snížená",J414,0)</f>
        <v>0</v>
      </c>
      <c r="BG414" s="239">
        <f>IF(N414="zákl. přenesená",J414,0)</f>
        <v>0</v>
      </c>
      <c r="BH414" s="239">
        <f>IF(N414="sníž. přenesená",J414,0)</f>
        <v>0</v>
      </c>
      <c r="BI414" s="239">
        <f>IF(N414="nulová",J414,0)</f>
        <v>0</v>
      </c>
      <c r="BJ414" s="18" t="s">
        <v>87</v>
      </c>
      <c r="BK414" s="239">
        <f>ROUND(I414*H414,2)</f>
        <v>0</v>
      </c>
      <c r="BL414" s="18" t="s">
        <v>273</v>
      </c>
      <c r="BM414" s="238" t="s">
        <v>620</v>
      </c>
    </row>
    <row r="415" s="2" customFormat="1">
      <c r="A415" s="39"/>
      <c r="B415" s="40"/>
      <c r="C415" s="41"/>
      <c r="D415" s="240" t="s">
        <v>135</v>
      </c>
      <c r="E415" s="41"/>
      <c r="F415" s="241" t="s">
        <v>621</v>
      </c>
      <c r="G415" s="41"/>
      <c r="H415" s="41"/>
      <c r="I415" s="242"/>
      <c r="J415" s="41"/>
      <c r="K415" s="41"/>
      <c r="L415" s="45"/>
      <c r="M415" s="243"/>
      <c r="N415" s="244"/>
      <c r="O415" s="92"/>
      <c r="P415" s="92"/>
      <c r="Q415" s="92"/>
      <c r="R415" s="92"/>
      <c r="S415" s="92"/>
      <c r="T415" s="93"/>
      <c r="U415" s="39"/>
      <c r="V415" s="39"/>
      <c r="W415" s="39"/>
      <c r="X415" s="39"/>
      <c r="Y415" s="39"/>
      <c r="Z415" s="39"/>
      <c r="AA415" s="39"/>
      <c r="AB415" s="39"/>
      <c r="AC415" s="39"/>
      <c r="AD415" s="39"/>
      <c r="AE415" s="39"/>
      <c r="AT415" s="18" t="s">
        <v>135</v>
      </c>
      <c r="AU415" s="18" t="s">
        <v>89</v>
      </c>
    </row>
    <row r="416" s="2" customFormat="1">
      <c r="A416" s="39"/>
      <c r="B416" s="40"/>
      <c r="C416" s="41"/>
      <c r="D416" s="249" t="s">
        <v>182</v>
      </c>
      <c r="E416" s="41"/>
      <c r="F416" s="250" t="s">
        <v>622</v>
      </c>
      <c r="G416" s="41"/>
      <c r="H416" s="41"/>
      <c r="I416" s="242"/>
      <c r="J416" s="41"/>
      <c r="K416" s="41"/>
      <c r="L416" s="45"/>
      <c r="M416" s="243"/>
      <c r="N416" s="244"/>
      <c r="O416" s="92"/>
      <c r="P416" s="92"/>
      <c r="Q416" s="92"/>
      <c r="R416" s="92"/>
      <c r="S416" s="92"/>
      <c r="T416" s="93"/>
      <c r="U416" s="39"/>
      <c r="V416" s="39"/>
      <c r="W416" s="39"/>
      <c r="X416" s="39"/>
      <c r="Y416" s="39"/>
      <c r="Z416" s="39"/>
      <c r="AA416" s="39"/>
      <c r="AB416" s="39"/>
      <c r="AC416" s="39"/>
      <c r="AD416" s="39"/>
      <c r="AE416" s="39"/>
      <c r="AT416" s="18" t="s">
        <v>182</v>
      </c>
      <c r="AU416" s="18" t="s">
        <v>89</v>
      </c>
    </row>
    <row r="417" s="2" customFormat="1" ht="33" customHeight="1">
      <c r="A417" s="39"/>
      <c r="B417" s="40"/>
      <c r="C417" s="227" t="s">
        <v>623</v>
      </c>
      <c r="D417" s="227" t="s">
        <v>130</v>
      </c>
      <c r="E417" s="228" t="s">
        <v>624</v>
      </c>
      <c r="F417" s="229" t="s">
        <v>625</v>
      </c>
      <c r="G417" s="230" t="s">
        <v>215</v>
      </c>
      <c r="H417" s="231">
        <v>3.3980000000000001</v>
      </c>
      <c r="I417" s="232"/>
      <c r="J417" s="233">
        <f>ROUND(I417*H417,2)</f>
        <v>0</v>
      </c>
      <c r="K417" s="229" t="s">
        <v>179</v>
      </c>
      <c r="L417" s="45"/>
      <c r="M417" s="234" t="s">
        <v>1</v>
      </c>
      <c r="N417" s="235" t="s">
        <v>45</v>
      </c>
      <c r="O417" s="92"/>
      <c r="P417" s="236">
        <f>O417*H417</f>
        <v>0</v>
      </c>
      <c r="Q417" s="236">
        <v>0</v>
      </c>
      <c r="R417" s="236">
        <f>Q417*H417</f>
        <v>0</v>
      </c>
      <c r="S417" s="236">
        <v>0</v>
      </c>
      <c r="T417" s="237">
        <f>S417*H417</f>
        <v>0</v>
      </c>
      <c r="U417" s="39"/>
      <c r="V417" s="39"/>
      <c r="W417" s="39"/>
      <c r="X417" s="39"/>
      <c r="Y417" s="39"/>
      <c r="Z417" s="39"/>
      <c r="AA417" s="39"/>
      <c r="AB417" s="39"/>
      <c r="AC417" s="39"/>
      <c r="AD417" s="39"/>
      <c r="AE417" s="39"/>
      <c r="AR417" s="238" t="s">
        <v>273</v>
      </c>
      <c r="AT417" s="238" t="s">
        <v>130</v>
      </c>
      <c r="AU417" s="238" t="s">
        <v>89</v>
      </c>
      <c r="AY417" s="18" t="s">
        <v>127</v>
      </c>
      <c r="BE417" s="239">
        <f>IF(N417="základní",J417,0)</f>
        <v>0</v>
      </c>
      <c r="BF417" s="239">
        <f>IF(N417="snížená",J417,0)</f>
        <v>0</v>
      </c>
      <c r="BG417" s="239">
        <f>IF(N417="zákl. přenesená",J417,0)</f>
        <v>0</v>
      </c>
      <c r="BH417" s="239">
        <f>IF(N417="sníž. přenesená",J417,0)</f>
        <v>0</v>
      </c>
      <c r="BI417" s="239">
        <f>IF(N417="nulová",J417,0)</f>
        <v>0</v>
      </c>
      <c r="BJ417" s="18" t="s">
        <v>87</v>
      </c>
      <c r="BK417" s="239">
        <f>ROUND(I417*H417,2)</f>
        <v>0</v>
      </c>
      <c r="BL417" s="18" t="s">
        <v>273</v>
      </c>
      <c r="BM417" s="238" t="s">
        <v>626</v>
      </c>
    </row>
    <row r="418" s="2" customFormat="1">
      <c r="A418" s="39"/>
      <c r="B418" s="40"/>
      <c r="C418" s="41"/>
      <c r="D418" s="240" t="s">
        <v>135</v>
      </c>
      <c r="E418" s="41"/>
      <c r="F418" s="241" t="s">
        <v>627</v>
      </c>
      <c r="G418" s="41"/>
      <c r="H418" s="41"/>
      <c r="I418" s="242"/>
      <c r="J418" s="41"/>
      <c r="K418" s="41"/>
      <c r="L418" s="45"/>
      <c r="M418" s="243"/>
      <c r="N418" s="244"/>
      <c r="O418" s="92"/>
      <c r="P418" s="92"/>
      <c r="Q418" s="92"/>
      <c r="R418" s="92"/>
      <c r="S418" s="92"/>
      <c r="T418" s="93"/>
      <c r="U418" s="39"/>
      <c r="V418" s="39"/>
      <c r="W418" s="39"/>
      <c r="X418" s="39"/>
      <c r="Y418" s="39"/>
      <c r="Z418" s="39"/>
      <c r="AA418" s="39"/>
      <c r="AB418" s="39"/>
      <c r="AC418" s="39"/>
      <c r="AD418" s="39"/>
      <c r="AE418" s="39"/>
      <c r="AT418" s="18" t="s">
        <v>135</v>
      </c>
      <c r="AU418" s="18" t="s">
        <v>89</v>
      </c>
    </row>
    <row r="419" s="2" customFormat="1">
      <c r="A419" s="39"/>
      <c r="B419" s="40"/>
      <c r="C419" s="41"/>
      <c r="D419" s="249" t="s">
        <v>182</v>
      </c>
      <c r="E419" s="41"/>
      <c r="F419" s="250" t="s">
        <v>628</v>
      </c>
      <c r="G419" s="41"/>
      <c r="H419" s="41"/>
      <c r="I419" s="242"/>
      <c r="J419" s="41"/>
      <c r="K419" s="41"/>
      <c r="L419" s="45"/>
      <c r="M419" s="243"/>
      <c r="N419" s="244"/>
      <c r="O419" s="92"/>
      <c r="P419" s="92"/>
      <c r="Q419" s="92"/>
      <c r="R419" s="92"/>
      <c r="S419" s="92"/>
      <c r="T419" s="93"/>
      <c r="U419" s="39"/>
      <c r="V419" s="39"/>
      <c r="W419" s="39"/>
      <c r="X419" s="39"/>
      <c r="Y419" s="39"/>
      <c r="Z419" s="39"/>
      <c r="AA419" s="39"/>
      <c r="AB419" s="39"/>
      <c r="AC419" s="39"/>
      <c r="AD419" s="39"/>
      <c r="AE419" s="39"/>
      <c r="AT419" s="18" t="s">
        <v>182</v>
      </c>
      <c r="AU419" s="18" t="s">
        <v>89</v>
      </c>
    </row>
    <row r="420" s="12" customFormat="1" ht="22.8" customHeight="1">
      <c r="A420" s="12"/>
      <c r="B420" s="211"/>
      <c r="C420" s="212"/>
      <c r="D420" s="213" t="s">
        <v>79</v>
      </c>
      <c r="E420" s="225" t="s">
        <v>629</v>
      </c>
      <c r="F420" s="225" t="s">
        <v>630</v>
      </c>
      <c r="G420" s="212"/>
      <c r="H420" s="212"/>
      <c r="I420" s="215"/>
      <c r="J420" s="226">
        <f>BK420</f>
        <v>0</v>
      </c>
      <c r="K420" s="212"/>
      <c r="L420" s="217"/>
      <c r="M420" s="218"/>
      <c r="N420" s="219"/>
      <c r="O420" s="219"/>
      <c r="P420" s="220">
        <f>SUM(P421:P428)</f>
        <v>0</v>
      </c>
      <c r="Q420" s="219"/>
      <c r="R420" s="220">
        <f>SUM(R421:R428)</f>
        <v>0.010239999999999999</v>
      </c>
      <c r="S420" s="219"/>
      <c r="T420" s="221">
        <f>SUM(T421:T428)</f>
        <v>0</v>
      </c>
      <c r="U420" s="12"/>
      <c r="V420" s="12"/>
      <c r="W420" s="12"/>
      <c r="X420" s="12"/>
      <c r="Y420" s="12"/>
      <c r="Z420" s="12"/>
      <c r="AA420" s="12"/>
      <c r="AB420" s="12"/>
      <c r="AC420" s="12"/>
      <c r="AD420" s="12"/>
      <c r="AE420" s="12"/>
      <c r="AR420" s="222" t="s">
        <v>89</v>
      </c>
      <c r="AT420" s="223" t="s">
        <v>79</v>
      </c>
      <c r="AU420" s="223" t="s">
        <v>87</v>
      </c>
      <c r="AY420" s="222" t="s">
        <v>127</v>
      </c>
      <c r="BK420" s="224">
        <f>SUM(BK421:BK428)</f>
        <v>0</v>
      </c>
    </row>
    <row r="421" s="2" customFormat="1" ht="33" customHeight="1">
      <c r="A421" s="39"/>
      <c r="B421" s="40"/>
      <c r="C421" s="227" t="s">
        <v>631</v>
      </c>
      <c r="D421" s="227" t="s">
        <v>130</v>
      </c>
      <c r="E421" s="228" t="s">
        <v>632</v>
      </c>
      <c r="F421" s="229" t="s">
        <v>633</v>
      </c>
      <c r="G421" s="230" t="s">
        <v>296</v>
      </c>
      <c r="H421" s="231">
        <v>1</v>
      </c>
      <c r="I421" s="232"/>
      <c r="J421" s="233">
        <f>ROUND(I421*H421,2)</f>
        <v>0</v>
      </c>
      <c r="K421" s="229" t="s">
        <v>179</v>
      </c>
      <c r="L421" s="45"/>
      <c r="M421" s="234" t="s">
        <v>1</v>
      </c>
      <c r="N421" s="235" t="s">
        <v>45</v>
      </c>
      <c r="O421" s="92"/>
      <c r="P421" s="236">
        <f>O421*H421</f>
        <v>0</v>
      </c>
      <c r="Q421" s="236">
        <v>0.00025999999999999998</v>
      </c>
      <c r="R421" s="236">
        <f>Q421*H421</f>
        <v>0.00025999999999999998</v>
      </c>
      <c r="S421" s="236">
        <v>0</v>
      </c>
      <c r="T421" s="237">
        <f>S421*H421</f>
        <v>0</v>
      </c>
      <c r="U421" s="39"/>
      <c r="V421" s="39"/>
      <c r="W421" s="39"/>
      <c r="X421" s="39"/>
      <c r="Y421" s="39"/>
      <c r="Z421" s="39"/>
      <c r="AA421" s="39"/>
      <c r="AB421" s="39"/>
      <c r="AC421" s="39"/>
      <c r="AD421" s="39"/>
      <c r="AE421" s="39"/>
      <c r="AR421" s="238" t="s">
        <v>273</v>
      </c>
      <c r="AT421" s="238" t="s">
        <v>130</v>
      </c>
      <c r="AU421" s="238" t="s">
        <v>89</v>
      </c>
      <c r="AY421" s="18" t="s">
        <v>127</v>
      </c>
      <c r="BE421" s="239">
        <f>IF(N421="základní",J421,0)</f>
        <v>0</v>
      </c>
      <c r="BF421" s="239">
        <f>IF(N421="snížená",J421,0)</f>
        <v>0</v>
      </c>
      <c r="BG421" s="239">
        <f>IF(N421="zákl. přenesená",J421,0)</f>
        <v>0</v>
      </c>
      <c r="BH421" s="239">
        <f>IF(N421="sníž. přenesená",J421,0)</f>
        <v>0</v>
      </c>
      <c r="BI421" s="239">
        <f>IF(N421="nulová",J421,0)</f>
        <v>0</v>
      </c>
      <c r="BJ421" s="18" t="s">
        <v>87</v>
      </c>
      <c r="BK421" s="239">
        <f>ROUND(I421*H421,2)</f>
        <v>0</v>
      </c>
      <c r="BL421" s="18" t="s">
        <v>273</v>
      </c>
      <c r="BM421" s="238" t="s">
        <v>634</v>
      </c>
    </row>
    <row r="422" s="2" customFormat="1">
      <c r="A422" s="39"/>
      <c r="B422" s="40"/>
      <c r="C422" s="41"/>
      <c r="D422" s="249" t="s">
        <v>182</v>
      </c>
      <c r="E422" s="41"/>
      <c r="F422" s="250" t="s">
        <v>635</v>
      </c>
      <c r="G422" s="41"/>
      <c r="H422" s="41"/>
      <c r="I422" s="242"/>
      <c r="J422" s="41"/>
      <c r="K422" s="41"/>
      <c r="L422" s="45"/>
      <c r="M422" s="243"/>
      <c r="N422" s="244"/>
      <c r="O422" s="92"/>
      <c r="P422" s="92"/>
      <c r="Q422" s="92"/>
      <c r="R422" s="92"/>
      <c r="S422" s="92"/>
      <c r="T422" s="93"/>
      <c r="U422" s="39"/>
      <c r="V422" s="39"/>
      <c r="W422" s="39"/>
      <c r="X422" s="39"/>
      <c r="Y422" s="39"/>
      <c r="Z422" s="39"/>
      <c r="AA422" s="39"/>
      <c r="AB422" s="39"/>
      <c r="AC422" s="39"/>
      <c r="AD422" s="39"/>
      <c r="AE422" s="39"/>
      <c r="AT422" s="18" t="s">
        <v>182</v>
      </c>
      <c r="AU422" s="18" t="s">
        <v>89</v>
      </c>
    </row>
    <row r="423" s="2" customFormat="1" ht="33" customHeight="1">
      <c r="A423" s="39"/>
      <c r="B423" s="40"/>
      <c r="C423" s="227" t="s">
        <v>636</v>
      </c>
      <c r="D423" s="227" t="s">
        <v>130</v>
      </c>
      <c r="E423" s="228" t="s">
        <v>637</v>
      </c>
      <c r="F423" s="229" t="s">
        <v>638</v>
      </c>
      <c r="G423" s="230" t="s">
        <v>296</v>
      </c>
      <c r="H423" s="231">
        <v>2</v>
      </c>
      <c r="I423" s="232"/>
      <c r="J423" s="233">
        <f>ROUND(I423*H423,2)</f>
        <v>0</v>
      </c>
      <c r="K423" s="229" t="s">
        <v>179</v>
      </c>
      <c r="L423" s="45"/>
      <c r="M423" s="234" t="s">
        <v>1</v>
      </c>
      <c r="N423" s="235" t="s">
        <v>45</v>
      </c>
      <c r="O423" s="92"/>
      <c r="P423" s="236">
        <f>O423*H423</f>
        <v>0</v>
      </c>
      <c r="Q423" s="236">
        <v>0.00048000000000000001</v>
      </c>
      <c r="R423" s="236">
        <f>Q423*H423</f>
        <v>0.00096000000000000002</v>
      </c>
      <c r="S423" s="236">
        <v>0</v>
      </c>
      <c r="T423" s="237">
        <f>S423*H423</f>
        <v>0</v>
      </c>
      <c r="U423" s="39"/>
      <c r="V423" s="39"/>
      <c r="W423" s="39"/>
      <c r="X423" s="39"/>
      <c r="Y423" s="39"/>
      <c r="Z423" s="39"/>
      <c r="AA423" s="39"/>
      <c r="AB423" s="39"/>
      <c r="AC423" s="39"/>
      <c r="AD423" s="39"/>
      <c r="AE423" s="39"/>
      <c r="AR423" s="238" t="s">
        <v>273</v>
      </c>
      <c r="AT423" s="238" t="s">
        <v>130</v>
      </c>
      <c r="AU423" s="238" t="s">
        <v>89</v>
      </c>
      <c r="AY423" s="18" t="s">
        <v>127</v>
      </c>
      <c r="BE423" s="239">
        <f>IF(N423="základní",J423,0)</f>
        <v>0</v>
      </c>
      <c r="BF423" s="239">
        <f>IF(N423="snížená",J423,0)</f>
        <v>0</v>
      </c>
      <c r="BG423" s="239">
        <f>IF(N423="zákl. přenesená",J423,0)</f>
        <v>0</v>
      </c>
      <c r="BH423" s="239">
        <f>IF(N423="sníž. přenesená",J423,0)</f>
        <v>0</v>
      </c>
      <c r="BI423" s="239">
        <f>IF(N423="nulová",J423,0)</f>
        <v>0</v>
      </c>
      <c r="BJ423" s="18" t="s">
        <v>87</v>
      </c>
      <c r="BK423" s="239">
        <f>ROUND(I423*H423,2)</f>
        <v>0</v>
      </c>
      <c r="BL423" s="18" t="s">
        <v>273</v>
      </c>
      <c r="BM423" s="238" t="s">
        <v>639</v>
      </c>
    </row>
    <row r="424" s="2" customFormat="1">
      <c r="A424" s="39"/>
      <c r="B424" s="40"/>
      <c r="C424" s="41"/>
      <c r="D424" s="249" t="s">
        <v>182</v>
      </c>
      <c r="E424" s="41"/>
      <c r="F424" s="250" t="s">
        <v>640</v>
      </c>
      <c r="G424" s="41"/>
      <c r="H424" s="41"/>
      <c r="I424" s="242"/>
      <c r="J424" s="41"/>
      <c r="K424" s="41"/>
      <c r="L424" s="45"/>
      <c r="M424" s="243"/>
      <c r="N424" s="244"/>
      <c r="O424" s="92"/>
      <c r="P424" s="92"/>
      <c r="Q424" s="92"/>
      <c r="R424" s="92"/>
      <c r="S424" s="92"/>
      <c r="T424" s="93"/>
      <c r="U424" s="39"/>
      <c r="V424" s="39"/>
      <c r="W424" s="39"/>
      <c r="X424" s="39"/>
      <c r="Y424" s="39"/>
      <c r="Z424" s="39"/>
      <c r="AA424" s="39"/>
      <c r="AB424" s="39"/>
      <c r="AC424" s="39"/>
      <c r="AD424" s="39"/>
      <c r="AE424" s="39"/>
      <c r="AT424" s="18" t="s">
        <v>182</v>
      </c>
      <c r="AU424" s="18" t="s">
        <v>89</v>
      </c>
    </row>
    <row r="425" s="2" customFormat="1" ht="33" customHeight="1">
      <c r="A425" s="39"/>
      <c r="B425" s="40"/>
      <c r="C425" s="227" t="s">
        <v>641</v>
      </c>
      <c r="D425" s="227" t="s">
        <v>130</v>
      </c>
      <c r="E425" s="228" t="s">
        <v>642</v>
      </c>
      <c r="F425" s="229" t="s">
        <v>643</v>
      </c>
      <c r="G425" s="230" t="s">
        <v>296</v>
      </c>
      <c r="H425" s="231">
        <v>5</v>
      </c>
      <c r="I425" s="232"/>
      <c r="J425" s="233">
        <f>ROUND(I425*H425,2)</f>
        <v>0</v>
      </c>
      <c r="K425" s="229" t="s">
        <v>179</v>
      </c>
      <c r="L425" s="45"/>
      <c r="M425" s="234" t="s">
        <v>1</v>
      </c>
      <c r="N425" s="235" t="s">
        <v>45</v>
      </c>
      <c r="O425" s="92"/>
      <c r="P425" s="236">
        <f>O425*H425</f>
        <v>0</v>
      </c>
      <c r="Q425" s="236">
        <v>0.00067000000000000002</v>
      </c>
      <c r="R425" s="236">
        <f>Q425*H425</f>
        <v>0.0033500000000000001</v>
      </c>
      <c r="S425" s="236">
        <v>0</v>
      </c>
      <c r="T425" s="237">
        <f>S425*H425</f>
        <v>0</v>
      </c>
      <c r="U425" s="39"/>
      <c r="V425" s="39"/>
      <c r="W425" s="39"/>
      <c r="X425" s="39"/>
      <c r="Y425" s="39"/>
      <c r="Z425" s="39"/>
      <c r="AA425" s="39"/>
      <c r="AB425" s="39"/>
      <c r="AC425" s="39"/>
      <c r="AD425" s="39"/>
      <c r="AE425" s="39"/>
      <c r="AR425" s="238" t="s">
        <v>273</v>
      </c>
      <c r="AT425" s="238" t="s">
        <v>130</v>
      </c>
      <c r="AU425" s="238" t="s">
        <v>89</v>
      </c>
      <c r="AY425" s="18" t="s">
        <v>127</v>
      </c>
      <c r="BE425" s="239">
        <f>IF(N425="základní",J425,0)</f>
        <v>0</v>
      </c>
      <c r="BF425" s="239">
        <f>IF(N425="snížená",J425,0)</f>
        <v>0</v>
      </c>
      <c r="BG425" s="239">
        <f>IF(N425="zákl. přenesená",J425,0)</f>
        <v>0</v>
      </c>
      <c r="BH425" s="239">
        <f>IF(N425="sníž. přenesená",J425,0)</f>
        <v>0</v>
      </c>
      <c r="BI425" s="239">
        <f>IF(N425="nulová",J425,0)</f>
        <v>0</v>
      </c>
      <c r="BJ425" s="18" t="s">
        <v>87</v>
      </c>
      <c r="BK425" s="239">
        <f>ROUND(I425*H425,2)</f>
        <v>0</v>
      </c>
      <c r="BL425" s="18" t="s">
        <v>273</v>
      </c>
      <c r="BM425" s="238" t="s">
        <v>644</v>
      </c>
    </row>
    <row r="426" s="2" customFormat="1">
      <c r="A426" s="39"/>
      <c r="B426" s="40"/>
      <c r="C426" s="41"/>
      <c r="D426" s="249" t="s">
        <v>182</v>
      </c>
      <c r="E426" s="41"/>
      <c r="F426" s="250" t="s">
        <v>645</v>
      </c>
      <c r="G426" s="41"/>
      <c r="H426" s="41"/>
      <c r="I426" s="242"/>
      <c r="J426" s="41"/>
      <c r="K426" s="41"/>
      <c r="L426" s="45"/>
      <c r="M426" s="243"/>
      <c r="N426" s="244"/>
      <c r="O426" s="92"/>
      <c r="P426" s="92"/>
      <c r="Q426" s="92"/>
      <c r="R426" s="92"/>
      <c r="S426" s="92"/>
      <c r="T426" s="93"/>
      <c r="U426" s="39"/>
      <c r="V426" s="39"/>
      <c r="W426" s="39"/>
      <c r="X426" s="39"/>
      <c r="Y426" s="39"/>
      <c r="Z426" s="39"/>
      <c r="AA426" s="39"/>
      <c r="AB426" s="39"/>
      <c r="AC426" s="39"/>
      <c r="AD426" s="39"/>
      <c r="AE426" s="39"/>
      <c r="AT426" s="18" t="s">
        <v>182</v>
      </c>
      <c r="AU426" s="18" t="s">
        <v>89</v>
      </c>
    </row>
    <row r="427" s="2" customFormat="1" ht="33" customHeight="1">
      <c r="A427" s="39"/>
      <c r="B427" s="40"/>
      <c r="C427" s="227" t="s">
        <v>646</v>
      </c>
      <c r="D427" s="227" t="s">
        <v>130</v>
      </c>
      <c r="E427" s="228" t="s">
        <v>647</v>
      </c>
      <c r="F427" s="229" t="s">
        <v>648</v>
      </c>
      <c r="G427" s="230" t="s">
        <v>296</v>
      </c>
      <c r="H427" s="231">
        <v>3</v>
      </c>
      <c r="I427" s="232"/>
      <c r="J427" s="233">
        <f>ROUND(I427*H427,2)</f>
        <v>0</v>
      </c>
      <c r="K427" s="229" t="s">
        <v>179</v>
      </c>
      <c r="L427" s="45"/>
      <c r="M427" s="234" t="s">
        <v>1</v>
      </c>
      <c r="N427" s="235" t="s">
        <v>45</v>
      </c>
      <c r="O427" s="92"/>
      <c r="P427" s="236">
        <f>O427*H427</f>
        <v>0</v>
      </c>
      <c r="Q427" s="236">
        <v>0.00189</v>
      </c>
      <c r="R427" s="236">
        <f>Q427*H427</f>
        <v>0.0056699999999999997</v>
      </c>
      <c r="S427" s="236">
        <v>0</v>
      </c>
      <c r="T427" s="237">
        <f>S427*H427</f>
        <v>0</v>
      </c>
      <c r="U427" s="39"/>
      <c r="V427" s="39"/>
      <c r="W427" s="39"/>
      <c r="X427" s="39"/>
      <c r="Y427" s="39"/>
      <c r="Z427" s="39"/>
      <c r="AA427" s="39"/>
      <c r="AB427" s="39"/>
      <c r="AC427" s="39"/>
      <c r="AD427" s="39"/>
      <c r="AE427" s="39"/>
      <c r="AR427" s="238" t="s">
        <v>273</v>
      </c>
      <c r="AT427" s="238" t="s">
        <v>130</v>
      </c>
      <c r="AU427" s="238" t="s">
        <v>89</v>
      </c>
      <c r="AY427" s="18" t="s">
        <v>127</v>
      </c>
      <c r="BE427" s="239">
        <f>IF(N427="základní",J427,0)</f>
        <v>0</v>
      </c>
      <c r="BF427" s="239">
        <f>IF(N427="snížená",J427,0)</f>
        <v>0</v>
      </c>
      <c r="BG427" s="239">
        <f>IF(N427="zákl. přenesená",J427,0)</f>
        <v>0</v>
      </c>
      <c r="BH427" s="239">
        <f>IF(N427="sníž. přenesená",J427,0)</f>
        <v>0</v>
      </c>
      <c r="BI427" s="239">
        <f>IF(N427="nulová",J427,0)</f>
        <v>0</v>
      </c>
      <c r="BJ427" s="18" t="s">
        <v>87</v>
      </c>
      <c r="BK427" s="239">
        <f>ROUND(I427*H427,2)</f>
        <v>0</v>
      </c>
      <c r="BL427" s="18" t="s">
        <v>273</v>
      </c>
      <c r="BM427" s="238" t="s">
        <v>649</v>
      </c>
    </row>
    <row r="428" s="2" customFormat="1">
      <c r="A428" s="39"/>
      <c r="B428" s="40"/>
      <c r="C428" s="41"/>
      <c r="D428" s="249" t="s">
        <v>182</v>
      </c>
      <c r="E428" s="41"/>
      <c r="F428" s="250" t="s">
        <v>650</v>
      </c>
      <c r="G428" s="41"/>
      <c r="H428" s="41"/>
      <c r="I428" s="242"/>
      <c r="J428" s="41"/>
      <c r="K428" s="41"/>
      <c r="L428" s="45"/>
      <c r="M428" s="243"/>
      <c r="N428" s="244"/>
      <c r="O428" s="92"/>
      <c r="P428" s="92"/>
      <c r="Q428" s="92"/>
      <c r="R428" s="92"/>
      <c r="S428" s="92"/>
      <c r="T428" s="93"/>
      <c r="U428" s="39"/>
      <c r="V428" s="39"/>
      <c r="W428" s="39"/>
      <c r="X428" s="39"/>
      <c r="Y428" s="39"/>
      <c r="Z428" s="39"/>
      <c r="AA428" s="39"/>
      <c r="AB428" s="39"/>
      <c r="AC428" s="39"/>
      <c r="AD428" s="39"/>
      <c r="AE428" s="39"/>
      <c r="AT428" s="18" t="s">
        <v>182</v>
      </c>
      <c r="AU428" s="18" t="s">
        <v>89</v>
      </c>
    </row>
    <row r="429" s="12" customFormat="1" ht="25.92" customHeight="1">
      <c r="A429" s="12"/>
      <c r="B429" s="211"/>
      <c r="C429" s="212"/>
      <c r="D429" s="213" t="s">
        <v>79</v>
      </c>
      <c r="E429" s="214" t="s">
        <v>529</v>
      </c>
      <c r="F429" s="214" t="s">
        <v>651</v>
      </c>
      <c r="G429" s="212"/>
      <c r="H429" s="212"/>
      <c r="I429" s="215"/>
      <c r="J429" s="216">
        <f>BK429</f>
        <v>0</v>
      </c>
      <c r="K429" s="212"/>
      <c r="L429" s="217"/>
      <c r="M429" s="218"/>
      <c r="N429" s="219"/>
      <c r="O429" s="219"/>
      <c r="P429" s="220">
        <f>P430</f>
        <v>0</v>
      </c>
      <c r="Q429" s="219"/>
      <c r="R429" s="220">
        <f>R430</f>
        <v>0.00108</v>
      </c>
      <c r="S429" s="219"/>
      <c r="T429" s="221">
        <f>T430</f>
        <v>0</v>
      </c>
      <c r="U429" s="12"/>
      <c r="V429" s="12"/>
      <c r="W429" s="12"/>
      <c r="X429" s="12"/>
      <c r="Y429" s="12"/>
      <c r="Z429" s="12"/>
      <c r="AA429" s="12"/>
      <c r="AB429" s="12"/>
      <c r="AC429" s="12"/>
      <c r="AD429" s="12"/>
      <c r="AE429" s="12"/>
      <c r="AR429" s="222" t="s">
        <v>141</v>
      </c>
      <c r="AT429" s="223" t="s">
        <v>79</v>
      </c>
      <c r="AU429" s="223" t="s">
        <v>80</v>
      </c>
      <c r="AY429" s="222" t="s">
        <v>127</v>
      </c>
      <c r="BK429" s="224">
        <f>BK430</f>
        <v>0</v>
      </c>
    </row>
    <row r="430" s="12" customFormat="1" ht="22.8" customHeight="1">
      <c r="A430" s="12"/>
      <c r="B430" s="211"/>
      <c r="C430" s="212"/>
      <c r="D430" s="213" t="s">
        <v>79</v>
      </c>
      <c r="E430" s="225" t="s">
        <v>652</v>
      </c>
      <c r="F430" s="225" t="s">
        <v>653</v>
      </c>
      <c r="G430" s="212"/>
      <c r="H430" s="212"/>
      <c r="I430" s="215"/>
      <c r="J430" s="226">
        <f>BK430</f>
        <v>0</v>
      </c>
      <c r="K430" s="212"/>
      <c r="L430" s="217"/>
      <c r="M430" s="218"/>
      <c r="N430" s="219"/>
      <c r="O430" s="219"/>
      <c r="P430" s="220">
        <f>SUM(P431:P434)</f>
        <v>0</v>
      </c>
      <c r="Q430" s="219"/>
      <c r="R430" s="220">
        <f>SUM(R431:R434)</f>
        <v>0.00108</v>
      </c>
      <c r="S430" s="219"/>
      <c r="T430" s="221">
        <f>SUM(T431:T434)</f>
        <v>0</v>
      </c>
      <c r="U430" s="12"/>
      <c r="V430" s="12"/>
      <c r="W430" s="12"/>
      <c r="X430" s="12"/>
      <c r="Y430" s="12"/>
      <c r="Z430" s="12"/>
      <c r="AA430" s="12"/>
      <c r="AB430" s="12"/>
      <c r="AC430" s="12"/>
      <c r="AD430" s="12"/>
      <c r="AE430" s="12"/>
      <c r="AR430" s="222" t="s">
        <v>141</v>
      </c>
      <c r="AT430" s="223" t="s">
        <v>79</v>
      </c>
      <c r="AU430" s="223" t="s">
        <v>87</v>
      </c>
      <c r="AY430" s="222" t="s">
        <v>127</v>
      </c>
      <c r="BK430" s="224">
        <f>SUM(BK431:BK434)</f>
        <v>0</v>
      </c>
    </row>
    <row r="431" s="2" customFormat="1" ht="24.15" customHeight="1">
      <c r="A431" s="39"/>
      <c r="B431" s="40"/>
      <c r="C431" s="227" t="s">
        <v>654</v>
      </c>
      <c r="D431" s="227" t="s">
        <v>130</v>
      </c>
      <c r="E431" s="228" t="s">
        <v>655</v>
      </c>
      <c r="F431" s="229" t="s">
        <v>656</v>
      </c>
      <c r="G431" s="230" t="s">
        <v>296</v>
      </c>
      <c r="H431" s="231">
        <v>6</v>
      </c>
      <c r="I431" s="232"/>
      <c r="J431" s="233">
        <f>ROUND(I431*H431,2)</f>
        <v>0</v>
      </c>
      <c r="K431" s="229" t="s">
        <v>179</v>
      </c>
      <c r="L431" s="45"/>
      <c r="M431" s="234" t="s">
        <v>1</v>
      </c>
      <c r="N431" s="235" t="s">
        <v>45</v>
      </c>
      <c r="O431" s="92"/>
      <c r="P431" s="236">
        <f>O431*H431</f>
        <v>0</v>
      </c>
      <c r="Q431" s="236">
        <v>0.00018000000000000001</v>
      </c>
      <c r="R431" s="236">
        <f>Q431*H431</f>
        <v>0.00108</v>
      </c>
      <c r="S431" s="236">
        <v>0</v>
      </c>
      <c r="T431" s="237">
        <f>S431*H431</f>
        <v>0</v>
      </c>
      <c r="U431" s="39"/>
      <c r="V431" s="39"/>
      <c r="W431" s="39"/>
      <c r="X431" s="39"/>
      <c r="Y431" s="39"/>
      <c r="Z431" s="39"/>
      <c r="AA431" s="39"/>
      <c r="AB431" s="39"/>
      <c r="AC431" s="39"/>
      <c r="AD431" s="39"/>
      <c r="AE431" s="39"/>
      <c r="AR431" s="238" t="s">
        <v>623</v>
      </c>
      <c r="AT431" s="238" t="s">
        <v>130</v>
      </c>
      <c r="AU431" s="238" t="s">
        <v>89</v>
      </c>
      <c r="AY431" s="18" t="s">
        <v>127</v>
      </c>
      <c r="BE431" s="239">
        <f>IF(N431="základní",J431,0)</f>
        <v>0</v>
      </c>
      <c r="BF431" s="239">
        <f>IF(N431="snížená",J431,0)</f>
        <v>0</v>
      </c>
      <c r="BG431" s="239">
        <f>IF(N431="zákl. přenesená",J431,0)</f>
        <v>0</v>
      </c>
      <c r="BH431" s="239">
        <f>IF(N431="sníž. přenesená",J431,0)</f>
        <v>0</v>
      </c>
      <c r="BI431" s="239">
        <f>IF(N431="nulová",J431,0)</f>
        <v>0</v>
      </c>
      <c r="BJ431" s="18" t="s">
        <v>87</v>
      </c>
      <c r="BK431" s="239">
        <f>ROUND(I431*H431,2)</f>
        <v>0</v>
      </c>
      <c r="BL431" s="18" t="s">
        <v>623</v>
      </c>
      <c r="BM431" s="238" t="s">
        <v>657</v>
      </c>
    </row>
    <row r="432" s="2" customFormat="1">
      <c r="A432" s="39"/>
      <c r="B432" s="40"/>
      <c r="C432" s="41"/>
      <c r="D432" s="240" t="s">
        <v>135</v>
      </c>
      <c r="E432" s="41"/>
      <c r="F432" s="241" t="s">
        <v>658</v>
      </c>
      <c r="G432" s="41"/>
      <c r="H432" s="41"/>
      <c r="I432" s="242"/>
      <c r="J432" s="41"/>
      <c r="K432" s="41"/>
      <c r="L432" s="45"/>
      <c r="M432" s="243"/>
      <c r="N432" s="244"/>
      <c r="O432" s="92"/>
      <c r="P432" s="92"/>
      <c r="Q432" s="92"/>
      <c r="R432" s="92"/>
      <c r="S432" s="92"/>
      <c r="T432" s="93"/>
      <c r="U432" s="39"/>
      <c r="V432" s="39"/>
      <c r="W432" s="39"/>
      <c r="X432" s="39"/>
      <c r="Y432" s="39"/>
      <c r="Z432" s="39"/>
      <c r="AA432" s="39"/>
      <c r="AB432" s="39"/>
      <c r="AC432" s="39"/>
      <c r="AD432" s="39"/>
      <c r="AE432" s="39"/>
      <c r="AT432" s="18" t="s">
        <v>135</v>
      </c>
      <c r="AU432" s="18" t="s">
        <v>89</v>
      </c>
    </row>
    <row r="433" s="2" customFormat="1">
      <c r="A433" s="39"/>
      <c r="B433" s="40"/>
      <c r="C433" s="41"/>
      <c r="D433" s="249" t="s">
        <v>182</v>
      </c>
      <c r="E433" s="41"/>
      <c r="F433" s="250" t="s">
        <v>659</v>
      </c>
      <c r="G433" s="41"/>
      <c r="H433" s="41"/>
      <c r="I433" s="242"/>
      <c r="J433" s="41"/>
      <c r="K433" s="41"/>
      <c r="L433" s="45"/>
      <c r="M433" s="243"/>
      <c r="N433" s="244"/>
      <c r="O433" s="92"/>
      <c r="P433" s="92"/>
      <c r="Q433" s="92"/>
      <c r="R433" s="92"/>
      <c r="S433" s="92"/>
      <c r="T433" s="93"/>
      <c r="U433" s="39"/>
      <c r="V433" s="39"/>
      <c r="W433" s="39"/>
      <c r="X433" s="39"/>
      <c r="Y433" s="39"/>
      <c r="Z433" s="39"/>
      <c r="AA433" s="39"/>
      <c r="AB433" s="39"/>
      <c r="AC433" s="39"/>
      <c r="AD433" s="39"/>
      <c r="AE433" s="39"/>
      <c r="AT433" s="18" t="s">
        <v>182</v>
      </c>
      <c r="AU433" s="18" t="s">
        <v>89</v>
      </c>
    </row>
    <row r="434" s="13" customFormat="1">
      <c r="A434" s="13"/>
      <c r="B434" s="251"/>
      <c r="C434" s="252"/>
      <c r="D434" s="240" t="s">
        <v>189</v>
      </c>
      <c r="E434" s="253" t="s">
        <v>1</v>
      </c>
      <c r="F434" s="254" t="s">
        <v>660</v>
      </c>
      <c r="G434" s="252"/>
      <c r="H434" s="255">
        <v>6</v>
      </c>
      <c r="I434" s="256"/>
      <c r="J434" s="252"/>
      <c r="K434" s="252"/>
      <c r="L434" s="257"/>
      <c r="M434" s="304"/>
      <c r="N434" s="305"/>
      <c r="O434" s="305"/>
      <c r="P434" s="305"/>
      <c r="Q434" s="305"/>
      <c r="R434" s="305"/>
      <c r="S434" s="305"/>
      <c r="T434" s="306"/>
      <c r="U434" s="13"/>
      <c r="V434" s="13"/>
      <c r="W434" s="13"/>
      <c r="X434" s="13"/>
      <c r="Y434" s="13"/>
      <c r="Z434" s="13"/>
      <c r="AA434" s="13"/>
      <c r="AB434" s="13"/>
      <c r="AC434" s="13"/>
      <c r="AD434" s="13"/>
      <c r="AE434" s="13"/>
      <c r="AT434" s="261" t="s">
        <v>189</v>
      </c>
      <c r="AU434" s="261" t="s">
        <v>89</v>
      </c>
      <c r="AV434" s="13" t="s">
        <v>89</v>
      </c>
      <c r="AW434" s="13" t="s">
        <v>35</v>
      </c>
      <c r="AX434" s="13" t="s">
        <v>87</v>
      </c>
      <c r="AY434" s="261" t="s">
        <v>127</v>
      </c>
    </row>
    <row r="435" s="2" customFormat="1" ht="6.96" customHeight="1">
      <c r="A435" s="39"/>
      <c r="B435" s="67"/>
      <c r="C435" s="68"/>
      <c r="D435" s="68"/>
      <c r="E435" s="68"/>
      <c r="F435" s="68"/>
      <c r="G435" s="68"/>
      <c r="H435" s="68"/>
      <c r="I435" s="68"/>
      <c r="J435" s="68"/>
      <c r="K435" s="68"/>
      <c r="L435" s="45"/>
      <c r="M435" s="39"/>
      <c r="O435" s="39"/>
      <c r="P435" s="39"/>
      <c r="Q435" s="39"/>
      <c r="R435" s="39"/>
      <c r="S435" s="39"/>
      <c r="T435" s="39"/>
      <c r="U435" s="39"/>
      <c r="V435" s="39"/>
      <c r="W435" s="39"/>
      <c r="X435" s="39"/>
      <c r="Y435" s="39"/>
      <c r="Z435" s="39"/>
      <c r="AA435" s="39"/>
      <c r="AB435" s="39"/>
      <c r="AC435" s="39"/>
      <c r="AD435" s="39"/>
      <c r="AE435" s="39"/>
    </row>
  </sheetData>
  <sheetProtection sheet="1" autoFilter="0" formatColumns="0" formatRows="0" objects="1" scenarios="1" spinCount="100000" saltValue="dLkFK039G2Y4qnS6QZ72BZxa8KUB/IjaK5B46siLV+UnBd1WhqCHB2RBQoZyKvDxqMxcEO9MLjb9wtQBuSI6Aw==" hashValue="EyTqRcCmQLnraVS7jEnJuq2N4sbSO2x9vYiDWKv0GEB/MhTBugQJzFv1selejXZIhhgnJ5EfNAyT4h0HQ5LT7w==" algorithmName="SHA-512" password="CC35"/>
  <autoFilter ref="C129:K434"/>
  <mergeCells count="12">
    <mergeCell ref="E7:H7"/>
    <mergeCell ref="E9:H9"/>
    <mergeCell ref="E11:H11"/>
    <mergeCell ref="E20:H20"/>
    <mergeCell ref="E29:H29"/>
    <mergeCell ref="E85:H85"/>
    <mergeCell ref="E87:H87"/>
    <mergeCell ref="E89:H89"/>
    <mergeCell ref="E118:H118"/>
    <mergeCell ref="E120:H120"/>
    <mergeCell ref="E122:H122"/>
    <mergeCell ref="L2:V2"/>
  </mergeCells>
  <hyperlinks>
    <hyperlink ref="F135" r:id="rId1" display="https://podminky.urs.cz/item/CS_URS_2024_02/612131101"/>
    <hyperlink ref="F138" r:id="rId2" display="https://podminky.urs.cz/item/CS_URS_2024_02/612321121"/>
    <hyperlink ref="F142" r:id="rId3" display="https://podminky.urs.cz/item/CS_URS_2024_02/612321191"/>
    <hyperlink ref="F146" r:id="rId4" display="https://podminky.urs.cz/item/CS_URS_2024_02/962032230"/>
    <hyperlink ref="F150" r:id="rId5" display="https://podminky.urs.cz/item/CS_URS_2024_02/978015391"/>
    <hyperlink ref="F155" r:id="rId6" display="https://podminky.urs.cz/item/CS_URS_2024_02/997013211"/>
    <hyperlink ref="F158" r:id="rId7" display="https://podminky.urs.cz/item/CS_URS_2024_02/997013219"/>
    <hyperlink ref="F162" r:id="rId8" display="https://podminky.urs.cz/item/CS_URS_2024_02/997013501"/>
    <hyperlink ref="F165" r:id="rId9" display="https://podminky.urs.cz/item/CS_URS_2024_02/997013509"/>
    <hyperlink ref="F169" r:id="rId10" display="https://podminky.urs.cz/item/CS_URS_2024_02/997013603"/>
    <hyperlink ref="F172" r:id="rId11" display="https://podminky.urs.cz/item/CS_URS_2024_02/997013631"/>
    <hyperlink ref="F176" r:id="rId12" display="https://podminky.urs.cz/item/CS_URS_2024_02/997013813"/>
    <hyperlink ref="F181" r:id="rId13" display="https://podminky.urs.cz/item/CS_URS_2024_02/998018001"/>
    <hyperlink ref="F186" r:id="rId14" display="https://podminky.urs.cz/item/CS_URS_2024_02/721140802"/>
    <hyperlink ref="F195" r:id="rId15" display="https://podminky.urs.cz/item/CS_URS_2024_02/721140806"/>
    <hyperlink ref="F204" r:id="rId16" display="https://podminky.urs.cz/item/CS_URS_2024_02/721140912"/>
    <hyperlink ref="F207" r:id="rId17" display="https://podminky.urs.cz/item/CS_URS_2024_02/721140913"/>
    <hyperlink ref="F210" r:id="rId18" display="https://podminky.urs.cz/item/CS_URS_2024_02/721140915"/>
    <hyperlink ref="F213" r:id="rId19" display="https://podminky.urs.cz/item/CS_URS_2024_02/721140916"/>
    <hyperlink ref="F216" r:id="rId20" display="https://podminky.urs.cz/item/CS_URS_2024_02/721140917"/>
    <hyperlink ref="F219" r:id="rId21" display="https://podminky.urs.cz/item/CS_URS_2024_02/721140918"/>
    <hyperlink ref="F222" r:id="rId22" display="https://podminky.urs.cz/item/CS_URS_2024_02/721140922"/>
    <hyperlink ref="F226" r:id="rId23" display="https://podminky.urs.cz/item/CS_URS_2024_02/721140923"/>
    <hyperlink ref="F230" r:id="rId24" display="https://podminky.urs.cz/item/CS_URS_2024_02/721140925"/>
    <hyperlink ref="F234" r:id="rId25" display="https://podminky.urs.cz/item/CS_URS_2024_02/721140926"/>
    <hyperlink ref="F238" r:id="rId26" display="https://podminky.urs.cz/item/CS_URS_2024_02/721140927"/>
    <hyperlink ref="F242" r:id="rId27" display="https://podminky.urs.cz/item/CS_URS_2024_02/721140928"/>
    <hyperlink ref="F246" r:id="rId28" display="https://podminky.urs.cz/item/CS_URS_2024_02/721170972"/>
    <hyperlink ref="F250" r:id="rId29" display="https://podminky.urs.cz/item/CS_URS_2024_02/721170973"/>
    <hyperlink ref="F254" r:id="rId30" display="https://podminky.urs.cz/item/CS_URS_2024_02/721170974"/>
    <hyperlink ref="F258" r:id="rId31" display="https://podminky.urs.cz/item/CS_URS_2024_02/721170975"/>
    <hyperlink ref="F262" r:id="rId32" display="https://podminky.urs.cz/item/CS_URS_2024_02/721170976"/>
    <hyperlink ref="F265" r:id="rId33" display="https://podminky.urs.cz/item/CS_URS_2024_02/721170977"/>
    <hyperlink ref="F268" r:id="rId34" display="https://podminky.urs.cz/item/CS_URS_2024_02/721171803"/>
    <hyperlink ref="F272" r:id="rId35" display="https://podminky.urs.cz/item/CS_URS_2024_02/721171808"/>
    <hyperlink ref="F276" r:id="rId36" display="https://podminky.urs.cz/item/CS_URS_2024_02/721171809"/>
    <hyperlink ref="F280" r:id="rId37" display="https://podminky.urs.cz/item/CS_URS_2024_02/721171912"/>
    <hyperlink ref="F283" r:id="rId38" display="https://podminky.urs.cz/item/CS_URS_2024_02/721171913"/>
    <hyperlink ref="F286" r:id="rId39" display="https://podminky.urs.cz/item/CS_URS_2024_02/721171914"/>
    <hyperlink ref="F289" r:id="rId40" display="https://podminky.urs.cz/item/CS_URS_2024_02/721171915"/>
    <hyperlink ref="F292" r:id="rId41" display="https://podminky.urs.cz/item/CS_URS_2024_02/721171916"/>
    <hyperlink ref="F295" r:id="rId42" display="https://podminky.urs.cz/item/CS_URS_2024_02/721171917"/>
    <hyperlink ref="F298" r:id="rId43" display="https://podminky.urs.cz/item/CS_URS_2024_02/721171918"/>
    <hyperlink ref="F301" r:id="rId44" display="https://podminky.urs.cz/item/CS_URS_2024_02/721174004"/>
    <hyperlink ref="F307" r:id="rId45" display="https://podminky.urs.cz/item/CS_URS_2024_02/721174005"/>
    <hyperlink ref="F313" r:id="rId46" display="https://podminky.urs.cz/item/CS_URS_2024_02/721174006"/>
    <hyperlink ref="F319" r:id="rId47" display="https://podminky.urs.cz/item/CS_URS_2024_02/721174007"/>
    <hyperlink ref="F362" r:id="rId48" display="https://podminky.urs.cz/item/CS_URS_2024_02/721174024"/>
    <hyperlink ref="F368" r:id="rId49" display="https://podminky.urs.cz/item/CS_URS_2024_02/721174025"/>
    <hyperlink ref="F374" r:id="rId50" display="https://podminky.urs.cz/item/CS_URS_2024_02/721174026"/>
    <hyperlink ref="F380" r:id="rId51" display="https://podminky.urs.cz/item/CS_URS_2024_02/721174027"/>
    <hyperlink ref="F384" r:id="rId52" display="https://podminky.urs.cz/item/CS_URS_2024_02/721174042"/>
    <hyperlink ref="F390" r:id="rId53" display="https://podminky.urs.cz/item/CS_URS_2024_02/721174043"/>
    <hyperlink ref="F396" r:id="rId54" display="https://podminky.urs.cz/item/CS_URS_2024_02/722170801"/>
    <hyperlink ref="F399" r:id="rId55" display="https://podminky.urs.cz/item/CS_URS_2024_02/722173913"/>
    <hyperlink ref="F402" r:id="rId56" display="https://podminky.urs.cz/item/CS_URS_2024_02/722174023"/>
    <hyperlink ref="F408" r:id="rId57" display="https://podminky.urs.cz/item/CS_URS_2024_02/721290111"/>
    <hyperlink ref="F412" r:id="rId58" display="https://podminky.urs.cz/item/CS_URS_2024_02/721290112"/>
    <hyperlink ref="F416" r:id="rId59" display="https://podminky.urs.cz/item/CS_URS_2024_02/998721121"/>
    <hyperlink ref="F419" r:id="rId60" display="https://podminky.urs.cz/item/CS_URS_2024_02/998721129"/>
    <hyperlink ref="F422" r:id="rId61" display="https://podminky.urs.cz/item/CS_URS_2024_02/727222121"/>
    <hyperlink ref="F424" r:id="rId62" display="https://podminky.urs.cz/item/CS_URS_2024_02/727222125"/>
    <hyperlink ref="F426" r:id="rId63" display="https://podminky.urs.cz/item/CS_URS_2024_02/727222127"/>
    <hyperlink ref="F428" r:id="rId64" display="https://podminky.urs.cz/item/CS_URS_2024_02/727222129"/>
    <hyperlink ref="F433" r:id="rId65" display="https://podminky.urs.cz/item/CS_URS_2024_02/230082100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66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k-36\k_36</dc:creator>
  <cp:lastModifiedBy>k-36\k_36</cp:lastModifiedBy>
  <dcterms:created xsi:type="dcterms:W3CDTF">2024-11-11T07:27:01Z</dcterms:created>
  <dcterms:modified xsi:type="dcterms:W3CDTF">2024-11-11T07:27:06Z</dcterms:modified>
</cp:coreProperties>
</file>